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80" yWindow="240" windowWidth="20010" windowHeight="8490" activeTab="2"/>
  </bookViews>
  <sheets>
    <sheet name="Eelarve" sheetId="1" r:id="rId1"/>
    <sheet name="Maksetaotlus" sheetId="2" r:id="rId2"/>
    <sheet name="KULUARUANDE KOOND" sheetId="3" r:id="rId3"/>
    <sheet name="1. Tööjõukulud" sheetId="4" r:id="rId4"/>
    <sheet name="2. Lähetuskulud" sheetId="5" r:id="rId5"/>
    <sheet name="3. EL avalikustamise kulud" sheetId="6" r:id="rId6"/>
    <sheet name="4. Seadmed, varustus, IKT" sheetId="7" r:id="rId7"/>
    <sheet name="5. Kinnisvara" sheetId="8" r:id="rId8"/>
    <sheet name="6. Muud otsesed kulud" sheetId="9" r:id="rId9"/>
  </sheets>
  <externalReferences>
    <externalReference r:id="rId10"/>
  </externalReferences>
  <definedNames>
    <definedName name="Ühik">'[1]Nähtamatu leht'!$A$6:$A$9</definedName>
  </definedNames>
  <calcPr calcId="145621"/>
</workbook>
</file>

<file path=xl/calcChain.xml><?xml version="1.0" encoding="utf-8"?>
<calcChain xmlns="http://schemas.openxmlformats.org/spreadsheetml/2006/main">
  <c r="E59" i="3" l="1"/>
  <c r="I13" i="9"/>
  <c r="D19" i="3"/>
  <c r="C32" i="3" l="1"/>
  <c r="E20" i="3"/>
  <c r="C39" i="3" l="1"/>
  <c r="C40" i="3"/>
  <c r="C41" i="3"/>
  <c r="C42" i="3"/>
  <c r="C43" i="3"/>
  <c r="C44" i="3"/>
  <c r="C45" i="3"/>
  <c r="C46" i="3"/>
  <c r="C47" i="3"/>
  <c r="C48" i="3"/>
  <c r="C49" i="3"/>
  <c r="C50" i="3"/>
  <c r="C51" i="3"/>
  <c r="C52" i="3"/>
  <c r="C53" i="3"/>
  <c r="C54" i="3"/>
  <c r="C55" i="3"/>
  <c r="C56" i="3"/>
  <c r="C57" i="3"/>
  <c r="C58" i="3"/>
  <c r="D28" i="2"/>
  <c r="C38" i="3" l="1"/>
  <c r="E30" i="3"/>
  <c r="F29" i="3"/>
  <c r="E29" i="3"/>
  <c r="F28" i="3"/>
  <c r="F27" i="3"/>
  <c r="F26" i="3"/>
  <c r="E26" i="3"/>
  <c r="F25" i="3"/>
  <c r="E25" i="3"/>
  <c r="C26" i="3" l="1"/>
  <c r="C27" i="3"/>
  <c r="C28" i="3"/>
  <c r="C29" i="3"/>
  <c r="C30" i="3"/>
  <c r="C25" i="3"/>
  <c r="G16" i="3" l="1"/>
  <c r="G17" i="3"/>
  <c r="G18" i="3"/>
  <c r="G19" i="3"/>
  <c r="G15" i="3"/>
  <c r="C16" i="3"/>
  <c r="C17" i="3"/>
  <c r="C18" i="3"/>
  <c r="C19" i="3"/>
  <c r="C15" i="3"/>
  <c r="D32" i="2"/>
  <c r="D31" i="2"/>
  <c r="D30" i="2"/>
  <c r="D29" i="2"/>
  <c r="G29" i="2"/>
  <c r="G30" i="2"/>
  <c r="G31" i="2"/>
  <c r="G32" i="2"/>
  <c r="G28" i="2"/>
  <c r="D19" i="2"/>
  <c r="D20" i="2"/>
  <c r="D18" i="2"/>
  <c r="G17" i="2"/>
  <c r="G16" i="2"/>
  <c r="G19" i="2"/>
  <c r="G20" i="2"/>
  <c r="G18" i="2"/>
  <c r="D17" i="2"/>
  <c r="F17" i="2" s="1"/>
  <c r="D16" i="2"/>
  <c r="I31" i="9"/>
  <c r="I41" i="8"/>
  <c r="I42" i="8" s="1"/>
  <c r="I23" i="8"/>
  <c r="I55" i="7"/>
  <c r="I37" i="7"/>
  <c r="I41" i="6"/>
  <c r="I23" i="6"/>
  <c r="E27" i="3" s="1"/>
  <c r="I41" i="5"/>
  <c r="I42" i="5" s="1"/>
  <c r="I23" i="5"/>
  <c r="I47" i="4"/>
  <c r="I28" i="4"/>
  <c r="I48" i="4" s="1"/>
  <c r="F59" i="3"/>
  <c r="D58" i="3"/>
  <c r="D57" i="3"/>
  <c r="D56" i="3"/>
  <c r="D55" i="3"/>
  <c r="D54" i="3"/>
  <c r="D53" i="3"/>
  <c r="D52" i="3"/>
  <c r="D51" i="3"/>
  <c r="D50" i="3"/>
  <c r="D49" i="3"/>
  <c r="D48" i="3"/>
  <c r="D47" i="3"/>
  <c r="D46" i="3"/>
  <c r="D45" i="3"/>
  <c r="D44" i="3"/>
  <c r="D43" i="3"/>
  <c r="D42" i="3"/>
  <c r="D41" i="3"/>
  <c r="D40" i="3"/>
  <c r="D39" i="3"/>
  <c r="D38" i="3"/>
  <c r="D32" i="3"/>
  <c r="G32" i="3"/>
  <c r="D29" i="3"/>
  <c r="F33" i="2"/>
  <c r="B3" i="2"/>
  <c r="B2" i="2"/>
  <c r="B1" i="2"/>
  <c r="I32" i="9" l="1"/>
  <c r="F30" i="3"/>
  <c r="D30" i="3" s="1"/>
  <c r="G30" i="3" s="1"/>
  <c r="I56" i="7"/>
  <c r="E28" i="3"/>
  <c r="E31" i="3" s="1"/>
  <c r="E33" i="3" s="1"/>
  <c r="I42" i="6"/>
  <c r="C59" i="3"/>
  <c r="D26" i="3"/>
  <c r="G26" i="3" s="1"/>
  <c r="G20" i="3"/>
  <c r="C31" i="3"/>
  <c r="C33" i="3" s="1"/>
  <c r="D59" i="3"/>
  <c r="D25" i="3"/>
  <c r="G25" i="3" s="1"/>
  <c r="D27" i="3"/>
  <c r="G27" i="3" s="1"/>
  <c r="G29" i="3"/>
  <c r="C20" i="3"/>
  <c r="D21" i="2"/>
  <c r="G21" i="2"/>
  <c r="D33" i="2"/>
  <c r="G33" i="2"/>
  <c r="F16" i="2"/>
  <c r="F21" i="2" s="1"/>
  <c r="F31" i="3" l="1"/>
  <c r="F33" i="3" s="1"/>
  <c r="D28" i="3"/>
  <c r="G28" i="3" s="1"/>
  <c r="G31" i="3" s="1"/>
  <c r="D15" i="3"/>
  <c r="D18" i="3"/>
  <c r="D17" i="3"/>
  <c r="D16" i="3"/>
  <c r="D31" i="3" l="1"/>
  <c r="D33" i="3" s="1"/>
  <c r="G33" i="3" s="1"/>
  <c r="F20" i="3"/>
  <c r="D20" i="3"/>
  <c r="G82" i="1" l="1"/>
  <c r="G75" i="1" l="1"/>
  <c r="G81" i="1"/>
  <c r="G80" i="1" s="1"/>
  <c r="G61" i="1" l="1"/>
  <c r="G79" i="1" l="1"/>
  <c r="G78" i="1"/>
  <c r="G74" i="1"/>
  <c r="G73" i="1"/>
  <c r="G72" i="1" s="1"/>
  <c r="G71" i="1"/>
  <c r="G70" i="1"/>
  <c r="G68" i="1"/>
  <c r="G67" i="1"/>
  <c r="G66" i="1"/>
  <c r="G65" i="1"/>
  <c r="G63" i="1"/>
  <c r="G62" i="1"/>
  <c r="C55" i="1"/>
  <c r="D29" i="1"/>
  <c r="D18" i="1"/>
  <c r="G69" i="1" l="1"/>
  <c r="D24" i="1" s="1"/>
  <c r="D25" i="1"/>
  <c r="G77" i="1"/>
  <c r="D26" i="1" s="1"/>
  <c r="G64" i="1"/>
  <c r="D23" i="1" s="1"/>
  <c r="D27" i="1"/>
  <c r="G60" i="1"/>
  <c r="G83" i="1" l="1"/>
  <c r="G85" i="1" s="1"/>
  <c r="D22" i="1"/>
  <c r="D28" i="1" s="1"/>
  <c r="D30" i="1" l="1"/>
  <c r="E28" i="1" l="1"/>
  <c r="C13" i="1"/>
  <c r="C15" i="1"/>
  <c r="C14" i="1"/>
  <c r="E30" i="1"/>
  <c r="C16" i="1"/>
  <c r="C17" i="1"/>
  <c r="E26" i="1"/>
  <c r="E23" i="1"/>
  <c r="E24" i="1"/>
  <c r="E25" i="1"/>
  <c r="E27" i="1"/>
  <c r="E29" i="1"/>
  <c r="E22" i="1"/>
  <c r="C18" i="1" l="1"/>
</calcChain>
</file>

<file path=xl/sharedStrings.xml><?xml version="1.0" encoding="utf-8"?>
<sst xmlns="http://schemas.openxmlformats.org/spreadsheetml/2006/main" count="446" uniqueCount="242">
  <si>
    <t>SISEJULGEOLEKUFOND</t>
  </si>
  <si>
    <t>Tabel 1. Projekti maksumuse ja tulude prognoos allikate lõikes (EUR)</t>
  </si>
  <si>
    <t>Rahastamisallikas</t>
  </si>
  <si>
    <t>Summa</t>
  </si>
  <si>
    <t>Osakaal %</t>
  </si>
  <si>
    <t>1. ISF</t>
  </si>
  <si>
    <t>2. Riiklik kaasfinantseering</t>
  </si>
  <si>
    <t>4. Partnerite poolne kaasfinantseering</t>
  </si>
  <si>
    <t>5. Projekti käigus saadud muud sissetulekud</t>
  </si>
  <si>
    <t>PROJEKTI MAKSUMUS KOKKU</t>
  </si>
  <si>
    <t>Tabel 2. Projekti kululiikide koondtabel (prognoos) (EUR)</t>
  </si>
  <si>
    <t>KOOND</t>
  </si>
  <si>
    <t>KOKKU</t>
  </si>
  <si>
    <t>% kogukuludest</t>
  </si>
  <si>
    <t>Tööjõukulud</t>
  </si>
  <si>
    <t>Lähetuskulud</t>
  </si>
  <si>
    <t>EL avalikustamise kulud</t>
  </si>
  <si>
    <t>Seadmed, varustus, IKT-arendused</t>
  </si>
  <si>
    <t>Kinnisvara</t>
  </si>
  <si>
    <t>Muud otsesed kulud</t>
  </si>
  <si>
    <t>Otsesed kulud kokku</t>
  </si>
  <si>
    <t>Kaudsed kulud</t>
  </si>
  <si>
    <t>Projekti kulud kokku</t>
  </si>
  <si>
    <t>Tabel 3. Projekti kulude prognoos programmis esitatud riiklike prioriteetide jaotuse lõikes (EUR)</t>
  </si>
  <si>
    <t>Toetus ühisele viisapoliitikale – riigi suutlikkus</t>
  </si>
  <si>
    <r>
      <t xml:space="preserve">Toetus ühisele viisapoliitikale – liidu </t>
    </r>
    <r>
      <rPr>
        <i/>
        <sz val="12"/>
        <color theme="1"/>
        <rFont val="Times New Roman"/>
        <family val="1"/>
        <charset val="186"/>
      </rPr>
      <t>acquis</t>
    </r>
  </si>
  <si>
    <t>Toetus ühisele viisapoliitikale – konsulaarkoostöö</t>
  </si>
  <si>
    <t>Piirid – EUROSUR</t>
  </si>
  <si>
    <t>Piirid – teabevahetus</t>
  </si>
  <si>
    <t>Piirid – liidu ühised normid</t>
  </si>
  <si>
    <r>
      <t xml:space="preserve">Piirid – liidu </t>
    </r>
    <r>
      <rPr>
        <i/>
        <sz val="12"/>
        <color theme="1"/>
        <rFont val="Times New Roman"/>
        <family val="1"/>
        <charset val="186"/>
      </rPr>
      <t>acquis</t>
    </r>
  </si>
  <si>
    <t>Piirid – eesseisvad ülesanded</t>
  </si>
  <si>
    <t>Piirid – riigi suutlikkus</t>
  </si>
  <si>
    <t>Kuritegevus – kuritegevuse tõkestamine ja selle vastu võitlemine</t>
  </si>
  <si>
    <t>Kuritegevus – teabevahetus</t>
  </si>
  <si>
    <t>Kuritegevus – koolitus</t>
  </si>
  <si>
    <t>Kuritegevus – ohvrite abistamine</t>
  </si>
  <si>
    <t>Kuritegevus – ohu- ja riskihinnangud</t>
  </si>
  <si>
    <t>Riskid – riskide ennetamine ja nende kõrvaldamine</t>
  </si>
  <si>
    <t>Riskid – teabevahetus</t>
  </si>
  <si>
    <t>Riskid – koolitus</t>
  </si>
  <si>
    <t>Riskid – ohvrite abistamine</t>
  </si>
  <si>
    <t>Riskid – taristu</t>
  </si>
  <si>
    <t>Riskid – varajane hoiatamine ja kriisolukorrad</t>
  </si>
  <si>
    <t>Riskid – ohu- ja riskihinnangud</t>
  </si>
  <si>
    <t>Tabel 4. Projekti detailne eelarveprognoos (EUR)</t>
  </si>
  <si>
    <t>Kululiik</t>
  </si>
  <si>
    <t>Kulu detailne kirjeldus</t>
  </si>
  <si>
    <t>Ühik</t>
  </si>
  <si>
    <t>Kogus</t>
  </si>
  <si>
    <t>Ühiku hind KM-ga</t>
  </si>
  <si>
    <t>PROJEKTI OTSESED KULUD</t>
  </si>
  <si>
    <t>1. Tööjõukulud</t>
  </si>
  <si>
    <t>tund</t>
  </si>
  <si>
    <t>2. Lähetuskulud</t>
  </si>
  <si>
    <t>3. EL avalikustamise kulud</t>
  </si>
  <si>
    <t>4. Seadmed, varustus, IKT-arendused</t>
  </si>
  <si>
    <t>5. Kinnisvara</t>
  </si>
  <si>
    <t>6. Muud otsesed kulud</t>
  </si>
  <si>
    <t>PROJEKTI OTSESED KULUD KOKKU</t>
  </si>
  <si>
    <t>PROJEKTI KAUDSED KULUD</t>
  </si>
  <si>
    <t>PROJEKTI KULUD KOKKU</t>
  </si>
  <si>
    <t>Toetuse taotleja: Välisministeerium</t>
  </si>
  <si>
    <t>Projekti pealkiri: Arvutid Schengeni viisade menetlejatele</t>
  </si>
  <si>
    <t>Projekti lõpp: 31.12.2015</t>
  </si>
  <si>
    <t>komplekt</t>
  </si>
  <si>
    <t>tk</t>
  </si>
  <si>
    <t>4.1 Sülearvutid</t>
  </si>
  <si>
    <t>3.1. EL logo ja tunnuslausete kleebised arvutitele</t>
  </si>
  <si>
    <t>6.1 Saatekulud</t>
  </si>
  <si>
    <t>4.3 Tollideklaratsioonide vormistamine</t>
  </si>
  <si>
    <t>Projekti algus: 25.05.2015</t>
  </si>
  <si>
    <t>36 arvutikomplektile (arvutile ja monitorile) ja 11 sülearvutile EL logoga ja Siseministeeriumi logoga kleebise tellimine. Kokku 83 EL ja 83 Siseministeeriumi logoga kleebist.</t>
  </si>
  <si>
    <t>4.2 Arvutikomplektid 36 tk</t>
  </si>
  <si>
    <t>Tollipaberid arvutite välisesindustesse saatmisel EList välja deklareerimiseks.</t>
  </si>
  <si>
    <t>Seadmete transport, saatmine  konsulaaresindustesse, kuhu ei lähe lähemate kuude jooksul välisministeeriumi oma transport või ametniku roteerumise käiguse ei saadeta konteinerit kolitava varaga.</t>
  </si>
  <si>
    <t>saadetis/ühte esindusse saadetavad arvutid pakitud üheks saadetiseks</t>
  </si>
  <si>
    <t>Sülearvutid viisamenetlejatele 9-sse erinevasse konsulaaresindusse: 
Astana, New Dehli, New York (2 tk), Peking, Peterburg (2 tk), Pihkva, Shanghai, TelAviv, Tokyo.</t>
  </si>
  <si>
    <t xml:space="preserve">Arvutikomplektid (lauaarvuti+kuvar).  Tööarvutiteks viisamenetlejatele 15-sse erinevasse konsulaaresindusse:
Ankara, Astana (2 tk), Kairo, Kiiev (3 tk), 
Minsk (5 tk), Moskva (7 tk), New Delhi, Ottawa, Peking, Peterburg (5 tk), Pihkva (5 tk), Shanghai, Tel Aviv, Thbilisi, Tokyo.
</t>
  </si>
  <si>
    <t>arve</t>
  </si>
  <si>
    <t>Maksetaotluse vorm</t>
  </si>
  <si>
    <t>Toetuse saaja: Välisministeerium</t>
  </si>
  <si>
    <t>Tabel 1. Projekti kavandatud maksed</t>
  </si>
  <si>
    <t>Maksed</t>
  </si>
  <si>
    <t>Toetusleping (punkt)</t>
  </si>
  <si>
    <t>I</t>
  </si>
  <si>
    <t>ISF</t>
  </si>
  <si>
    <t>4.1.1</t>
  </si>
  <si>
    <t>Riiklik kaasfinantseering</t>
  </si>
  <si>
    <t>Partnerite poolne kaasfinantseering</t>
  </si>
  <si>
    <t>Projekti käigus saadud muud sissetulekud</t>
  </si>
  <si>
    <t>Tabel 2. Projekti jooksul laekunud maksed ja lõppmakse</t>
  </si>
  <si>
    <t>Maksed*</t>
  </si>
  <si>
    <t>Laekumise kuupäev pp/kk/aaaa</t>
  </si>
  <si>
    <t>* lahtrite arv sõltub projekti käigus teostatud maksete arvust</t>
  </si>
  <si>
    <t>Toetuse saaja esindaja</t>
  </si>
  <si>
    <t>Kuluaruande vorm</t>
  </si>
  <si>
    <t>Tabel 1. Projekti maksumus ja tulud allikate lõikes (EUR)*</t>
  </si>
  <si>
    <t>Projekti kavandatud tulud</t>
  </si>
  <si>
    <t>Tegelikud tulud kokku</t>
  </si>
  <si>
    <t>* aruandlusperioodi lahtreid lisatakse juurde vastavalt vajadusele</t>
  </si>
  <si>
    <t>Tabel 2. Kuluaruande koond (EUR)*</t>
  </si>
  <si>
    <t>Kavandatud eelarve</t>
  </si>
  <si>
    <t>Tegelikud kulud kokku</t>
  </si>
  <si>
    <t>Eelarve täitmise %</t>
  </si>
  <si>
    <t>2. Sõidu- ja lähetuskulud</t>
  </si>
  <si>
    <t xml:space="preserve">OTSESED KULUD </t>
  </si>
  <si>
    <t>KAUDSED KULUD</t>
  </si>
  <si>
    <t xml:space="preserve">Tabel 3. Projekti kulud programmis esitatud riiklike prioriteetide jaotuse lõikes (EUR) </t>
  </si>
  <si>
    <t>Kavandatud kulud</t>
  </si>
  <si>
    <t>Tegelikud kulud KOKKU</t>
  </si>
  <si>
    <t xml:space="preserve">Tabel 4. Toetuse saaja kinnitus </t>
  </si>
  <si>
    <t>Mina, toetuse saaja, kinnitan, et:</t>
  </si>
  <si>
    <t>VASTUS</t>
  </si>
  <si>
    <t>SELGITUS</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</si>
  <si>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</si>
  <si>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</si>
  <si>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</si>
  <si>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</si>
  <si>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Projekti tegelikud kulud</t>
  </si>
  <si>
    <t>Rea nr</t>
  </si>
  <si>
    <r>
      <t xml:space="preserve">Kulu selgitus </t>
    </r>
    <r>
      <rPr>
        <i/>
        <sz val="12"/>
        <color theme="1"/>
        <rFont val="Times New Roman"/>
        <family val="1"/>
        <charset val="186"/>
      </rPr>
      <t>(Tabelisse lisada lahtreid vastavalt kuludokumentide arvule)</t>
    </r>
  </si>
  <si>
    <t>Kuludokumendi väljastaja</t>
  </si>
  <si>
    <t>Kuludokumendi nimetus</t>
  </si>
  <si>
    <t>Kuludokumendi number</t>
  </si>
  <si>
    <t>Kuludokumendi kuupäev</t>
  </si>
  <si>
    <t>Kulu tasumise kuupäev</t>
  </si>
  <si>
    <t>Kulu lühikirjeldus</t>
  </si>
  <si>
    <t xml:space="preserve">Tööjõukulud kokku </t>
  </si>
  <si>
    <t>* aruandlusperioode lisatakse juurde vastavalt vajadusele</t>
  </si>
  <si>
    <r>
      <t>Kulu selgitus</t>
    </r>
    <r>
      <rPr>
        <i/>
        <sz val="12"/>
        <color theme="1"/>
        <rFont val="Times New Roman"/>
        <family val="1"/>
        <charset val="186"/>
      </rPr>
      <t xml:space="preserve"> (Tabelisse lisada lahtreid vastavalt kuludokumentide arvule)</t>
    </r>
  </si>
  <si>
    <t>Sõidu- ja lähetuskulud kokku</t>
  </si>
  <si>
    <t>EL avalikustamise kulud kokku</t>
  </si>
  <si>
    <t>Seadmete, varustuse, IKT-arendustega seotud kulud kokku</t>
  </si>
  <si>
    <t>Kinnisvaraga seotud kulud kokku</t>
  </si>
  <si>
    <t>Muud otsesed kulud kokku</t>
  </si>
  <si>
    <t>Projekti tunnus: ISFB-4</t>
  </si>
  <si>
    <t>Käesolevaga, võttes aluseks toetuslepingu punkti... taotlen toetuse vahemakse ... eurot ja kaasfinantseeringu vahemakse ... eurot eraldamist lepingu punktis 4.3 nimetatud kontole.</t>
  </si>
  <si>
    <t>3. Toetuse saaja omafinantseering</t>
  </si>
  <si>
    <t>Toetuse saaja omafinantseering</t>
  </si>
  <si>
    <t>Aruandlusperioodi 25/05/2015 - 23/10/2015 kulud</t>
  </si>
  <si>
    <t>Aruandlusperioodi 25/05/2015 - 23/10/2015 tulud</t>
  </si>
  <si>
    <t>Toetuslepingu number ja sõlmimise kuupäev: 14-8.7/14-1, 22.06.2015</t>
  </si>
  <si>
    <t>Ei</t>
  </si>
  <si>
    <t xml:space="preserve">
Ei kohaldu
</t>
  </si>
  <si>
    <t>Koopia Niini &amp; Rauam OÜ</t>
  </si>
  <si>
    <t>Aruandlusperioodi 25/05/2015 - 23/10/2015 kulud kokku</t>
  </si>
  <si>
    <t>3.1</t>
  </si>
  <si>
    <t>EL ja Siseministeeriumi logoga kleebised seadmetele (Lisa6_kleebiste_arve_215070053.pdf)</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</si>
  <si>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</si>
  <si>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</si>
  <si>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</si>
  <si>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</si>
  <si>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</si>
  <si>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</si>
  <si>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</si>
  <si>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</si>
  <si>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</si>
  <si>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</si>
  <si>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</si>
  <si>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</si>
  <si>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</si>
  <si>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</si>
  <si>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</si>
  <si>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</si>
  <si>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</si>
  <si>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</si>
  <si>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</si>
  <si>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</si>
  <si>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</si>
  <si>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</si>
  <si>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</si>
  <si>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</si>
  <si>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Green IT OÜ</t>
  </si>
  <si>
    <t>EV Moskva saatkonna arvutid ja monitorid</t>
  </si>
  <si>
    <t>EV Astana saatkonna arvutid ja monitorid</t>
  </si>
  <si>
    <t>EV Kiievi saatkonna arvutid ja monitorid</t>
  </si>
  <si>
    <t>EV Minski saatkonna arvutid ja monitorid</t>
  </si>
  <si>
    <t>EV Peakonsulaadi Peterburis Pihkva talituse arvutid ja monitorid</t>
  </si>
  <si>
    <t>EV Peakonsulaat Peterburis arvutid ja monitorid</t>
  </si>
  <si>
    <t>EV Tokio saatkonna arvuti ja monitor</t>
  </si>
  <si>
    <t>EV Tbilisi saatkonna arvuti ja monitor</t>
  </si>
  <si>
    <t>EV Peakonsulaat Shanghais arvuti</t>
  </si>
  <si>
    <t>EV Tel Avivi saatkonna arvuti ja monitor</t>
  </si>
  <si>
    <t>EV Ankara saatkonna arvuti ja monitor</t>
  </si>
  <si>
    <t>EV Pekingi saatkonna arvuti ja monitor</t>
  </si>
  <si>
    <t>EV Ottawa saatkonna arvuti</t>
  </si>
  <si>
    <t>EV Kairo saatkonna arvuti ja monitor</t>
  </si>
  <si>
    <t>EV New Delhi saatkonna arvuti ja monitor</t>
  </si>
  <si>
    <t>Atea AS</t>
  </si>
  <si>
    <t>EV Astana saatkonna sülearvuti</t>
  </si>
  <si>
    <t>IT0014510</t>
  </si>
  <si>
    <t>EV New Delhi saatkonna sülearvuti</t>
  </si>
  <si>
    <t>IT0014511</t>
  </si>
  <si>
    <t>IT0014512</t>
  </si>
  <si>
    <t>EV Peakonsulaat New Yorgis sülearvutid</t>
  </si>
  <si>
    <t>EV Pekingi saatkonna sülearvuti</t>
  </si>
  <si>
    <t>IT0014513</t>
  </si>
  <si>
    <t>IT0014514</t>
  </si>
  <si>
    <t>EV Peakonsulaat Peterburis sülearvutid</t>
  </si>
  <si>
    <t>EV Peakonsulaadi Peterburis Pihkva talituse sülearvuti</t>
  </si>
  <si>
    <t>IT0014515</t>
  </si>
  <si>
    <t>IT0014516</t>
  </si>
  <si>
    <t>EV Peakonsulaat Shanghais sülearvuti</t>
  </si>
  <si>
    <t>IT0014517</t>
  </si>
  <si>
    <t>EV Tel Avivi saatkonna sülearvuti</t>
  </si>
  <si>
    <t>IT0014518</t>
  </si>
  <si>
    <t>EV Tokio saatkonna sülearvuti</t>
  </si>
  <si>
    <t>4.25</t>
  </si>
  <si>
    <t>4.26</t>
  </si>
  <si>
    <t>4.27</t>
  </si>
  <si>
    <t>4.28</t>
  </si>
  <si>
    <t>4.29</t>
  </si>
  <si>
    <t>4.30</t>
  </si>
  <si>
    <t>4.31</t>
  </si>
  <si>
    <t>Niko-Service OÜ</t>
  </si>
  <si>
    <t>00434</t>
  </si>
  <si>
    <t>Astana sülearvuti tollideklaratsiooni vormistamine</t>
  </si>
  <si>
    <t>00437</t>
  </si>
  <si>
    <t>Astana arvutite ja monitoride tollideklaratsiooni vormistamine</t>
  </si>
  <si>
    <t>00453</t>
  </si>
  <si>
    <t>Ankara, Minski, Ottawa, Moskva, Peterburi ja Pihkva arvutite ja monitoride tollideklaratsioonide vormistamine</t>
  </si>
  <si>
    <t>00454</t>
  </si>
  <si>
    <t>New Yorgi, Peterburi ja Pihkva sülearvutite tollideklaratsioonide vormistamine</t>
  </si>
  <si>
    <t>00545</t>
  </si>
  <si>
    <t>Kiievi arvutite ja monitoride tollideklaratsiooni vormistamine</t>
  </si>
  <si>
    <t>DHL ESTONIA AS</t>
  </si>
  <si>
    <t>TLL0221536</t>
  </si>
  <si>
    <t>Tokio arvuti, monitori ja sülearvuti tollimine</t>
  </si>
  <si>
    <t>6.1</t>
  </si>
  <si>
    <t>Tokio arvuti, monitori ja sülearvuti saatekulud</t>
  </si>
  <si>
    <t>TLL0223167</t>
  </si>
  <si>
    <t>Kairo, Tbilisi, Tel Avivi, New Delhi, Shanghai, Pekingi arvutite, monitoride ja sülearvutite tollimine</t>
  </si>
  <si>
    <t>6.2</t>
  </si>
  <si>
    <t>Kairo, Tbilisi, Tel Avivi, New Delhi, Shanghai, Pekingi arvutite, monitoride ja sülearvutite saatekulud</t>
  </si>
  <si>
    <t>Projekti aruandlusperiood: 25/05/2015 - 31/12/2015</t>
  </si>
  <si>
    <r>
      <t>Vahemakse taotlus (kui kohaldub) -</t>
    </r>
    <r>
      <rPr>
        <sz val="11"/>
        <color theme="1"/>
        <rFont val="Calibri"/>
        <family val="2"/>
        <scheme val="minor"/>
      </rPr>
      <t xml:space="preserve"> ei kohaldu</t>
    </r>
  </si>
  <si>
    <t>/allkirjastatud digitaalselt/</t>
  </si>
  <si>
    <t>Annely Kolk, juriidiliste ja konsulaarküsimuste asekantsler kantsleri ülesannetes</t>
  </si>
  <si>
    <t>Aruandlusperioodi 24/10/2015 - 31/12/2015 tulud</t>
  </si>
  <si>
    <t>Aruandlusperioodi 24/10/2015 - 31/12/2015 kulud</t>
  </si>
  <si>
    <t>Aruandlusperioodi 24/10/2015 - 31/12/2015 kulud kokku*</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</si>
</sst>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i/>
      <sz val="12"/>
      <color theme="1"/>
      <name val="Times New Roman"/>
      <family val="1"/>
      <charset val="186"/>
    </font>
    <font>
      <b/>
      <sz val="12"/>
      <color theme="1"/>
      <name val="Times New Roman"/>
      <family val="1"/>
      <charset val="186"/>
    </font>
    <font>
      <u/>
      <sz val="11"/>
      <color theme="10"/>
      <name val="Calibri"/>
      <family val="2"/>
      <charset val="186"/>
      <scheme val="minor"/>
    </font>
    <font>
      <b/>
      <i/>
      <sz val="12"/>
      <name val="Times New Roman"/>
      <family val="1"/>
      <charset val="186"/>
    </font>
    <font>
      <i/>
      <sz val="12"/>
      <color theme="1"/>
      <name val="Times New Roman"/>
      <family val="1"/>
      <charset val="186"/>
    </font>
    <font>
      <sz val="12"/>
      <color theme="1"/>
      <name val="Times New Roman"/>
      <family val="1"/>
    </font>
    <font>
      <sz val="12"/>
      <name val="Times New Roman"/>
      <family val="1"/>
      <charset val="186"/>
    </font>
    <font>
      <b/>
      <sz val="12"/>
      <color rgb="FFFF0000"/>
      <name val="Times New Roman"/>
      <family val="1"/>
      <charset val="186"/>
    </font>
    <font>
      <sz val="12"/>
      <color rgb="FFFF0000"/>
      <name val="Times New Roman"/>
      <family val="1"/>
      <charset val="186"/>
    </font>
    <font>
      <sz val="10"/>
      <color theme="1"/>
      <name val="Times New Roman"/>
      <family val="1"/>
      <charset val="186"/>
    </font>
    <font>
      <sz val="11"/>
      <color theme="1"/>
      <name val="Calibri"/>
      <family val="2"/>
      <scheme val="minor"/>
    </font>
  </fonts>
  <fills count="8">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bgColor indexed="64"/>
      </patternFill>
    </fill>
    <fill>
      <patternFill patternType="solid">
        <fgColor theme="8"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184">
    <xf numFmtId="0" fontId="0" fillId="0" borderId="0" xfId="0"/>
    <xf numFmtId="0" fontId="2" fillId="0" borderId="0" xfId="0" applyFont="1" applyProtection="1">
      <protection locked="0"/>
    </xf>
    <xf numFmtId="0" fontId="2" fillId="0" borderId="0" xfId="0" applyFont="1" applyProtection="1">
      <protection hidden="1"/>
    </xf>
    <xf numFmtId="0" fontId="4" fillId="0" borderId="0" xfId="0" applyFont="1" applyProtection="1">
      <protection hidden="1"/>
    </xf>
    <xf numFmtId="0" fontId="0" fillId="0" borderId="0" xfId="0" applyProtection="1">
      <protection hidden="1"/>
    </xf>
    <xf numFmtId="0" fontId="3" fillId="0" borderId="0" xfId="0" applyFont="1" applyProtection="1">
      <protection hidden="1"/>
    </xf>
    <xf numFmtId="0" fontId="4" fillId="2" borderId="1" xfId="0" applyFont="1" applyFill="1" applyBorder="1" applyProtection="1">
      <protection hidden="1"/>
    </xf>
    <xf numFmtId="0" fontId="4" fillId="2" borderId="2" xfId="0" applyFont="1" applyFill="1" applyBorder="1" applyProtection="1">
      <protection hidden="1"/>
    </xf>
    <xf numFmtId="0" fontId="2" fillId="0" borderId="3" xfId="0" applyFont="1" applyBorder="1" applyProtection="1">
      <protection hidden="1"/>
    </xf>
    <xf numFmtId="4" fontId="2" fillId="0" borderId="2" xfId="0" applyNumberFormat="1" applyFont="1" applyBorder="1" applyProtection="1">
      <protection hidden="1"/>
    </xf>
    <xf numFmtId="4" fontId="2" fillId="3" borderId="1" xfId="0" applyNumberFormat="1" applyFont="1" applyFill="1" applyBorder="1" applyProtection="1">
      <protection locked="0" hidden="1"/>
    </xf>
    <xf numFmtId="0" fontId="2" fillId="0" borderId="1" xfId="0" applyFont="1" applyBorder="1" applyProtection="1">
      <protection hidden="1"/>
    </xf>
    <xf numFmtId="0" fontId="4" fillId="4" borderId="4" xfId="0" applyFont="1" applyFill="1" applyBorder="1" applyAlignment="1" applyProtection="1">
      <protection hidden="1"/>
    </xf>
    <xf numFmtId="4" fontId="2" fillId="4" borderId="1" xfId="0" applyNumberFormat="1" applyFont="1" applyFill="1" applyBorder="1" applyProtection="1">
      <protection hidden="1"/>
    </xf>
    <xf numFmtId="0" fontId="4" fillId="2" borderId="1" xfId="0" applyFont="1" applyFill="1" applyBorder="1" applyAlignment="1" applyProtection="1">
      <alignment horizontal="center"/>
      <protection hidden="1"/>
    </xf>
    <xf numFmtId="0" fontId="4" fillId="0" borderId="0" xfId="0" applyFont="1" applyFill="1" applyBorder="1" applyAlignment="1" applyProtection="1">
      <alignment horizontal="center"/>
      <protection hidden="1"/>
    </xf>
    <xf numFmtId="4" fontId="2" fillId="0" borderId="1" xfId="0" applyNumberFormat="1" applyFont="1" applyBorder="1" applyProtection="1">
      <protection hidden="1"/>
    </xf>
    <xf numFmtId="0" fontId="2" fillId="0" borderId="0" xfId="0" applyFont="1" applyFill="1" applyBorder="1" applyProtection="1">
      <protection hidden="1"/>
    </xf>
    <xf numFmtId="4" fontId="4" fillId="5" borderId="1" xfId="0" applyNumberFormat="1" applyFont="1" applyFill="1" applyBorder="1" applyProtection="1">
      <protection hidden="1"/>
    </xf>
    <xf numFmtId="4" fontId="4" fillId="2" borderId="1" xfId="0" applyNumberFormat="1" applyFont="1" applyFill="1" applyBorder="1" applyProtection="1">
      <protection hidden="1"/>
    </xf>
    <xf numFmtId="0" fontId="4" fillId="0" borderId="0" xfId="0" applyFont="1" applyFill="1" applyBorder="1" applyProtection="1">
      <protection hidden="1"/>
    </xf>
    <xf numFmtId="0" fontId="6" fillId="0" borderId="4" xfId="1" applyFont="1" applyBorder="1" applyAlignment="1" applyProtection="1">
      <protection hidden="1"/>
    </xf>
    <xf numFmtId="0" fontId="2" fillId="0" borderId="1" xfId="0" applyFont="1" applyBorder="1" applyAlignment="1" applyProtection="1">
      <alignment wrapText="1"/>
      <protection hidden="1"/>
    </xf>
    <xf numFmtId="4" fontId="2" fillId="0" borderId="1" xfId="0" applyNumberFormat="1" applyFont="1" applyBorder="1" applyProtection="1">
      <protection locked="0" hidden="1"/>
    </xf>
    <xf numFmtId="0" fontId="2" fillId="0" borderId="1" xfId="0" applyFont="1" applyBorder="1" applyAlignment="1" applyProtection="1">
      <alignment horizontal="left" wrapText="1"/>
      <protection hidden="1"/>
    </xf>
    <xf numFmtId="0" fontId="2" fillId="4" borderId="1" xfId="0" applyFont="1" applyFill="1" applyBorder="1" applyProtection="1">
      <protection hidden="1"/>
    </xf>
    <xf numFmtId="4" fontId="2" fillId="0" borderId="0" xfId="0" applyNumberFormat="1" applyFont="1" applyFill="1" applyBorder="1" applyProtection="1">
      <protection hidden="1"/>
    </xf>
    <xf numFmtId="0" fontId="6" fillId="0" borderId="0" xfId="1" applyFont="1" applyProtection="1">
      <protection hidden="1"/>
    </xf>
    <xf numFmtId="0" fontId="4" fillId="2" borderId="2" xfId="0" applyFont="1" applyFill="1" applyBorder="1" applyAlignment="1" applyProtection="1">
      <alignment horizontal="center"/>
      <protection hidden="1"/>
    </xf>
    <xf numFmtId="0" fontId="4" fillId="2" borderId="1" xfId="0" applyFont="1" applyFill="1" applyBorder="1" applyAlignment="1" applyProtection="1">
      <protection hidden="1"/>
    </xf>
    <xf numFmtId="0" fontId="0" fillId="2" borderId="1" xfId="0" applyFont="1" applyFill="1" applyBorder="1" applyAlignment="1" applyProtection="1">
      <protection hidden="1"/>
    </xf>
    <xf numFmtId="0" fontId="0" fillId="2" borderId="1" xfId="0" applyFill="1" applyBorder="1" applyAlignment="1" applyProtection="1">
      <protection hidden="1"/>
    </xf>
    <xf numFmtId="4" fontId="2" fillId="2" borderId="2" xfId="0" applyNumberFormat="1" applyFont="1" applyFill="1" applyBorder="1" applyProtection="1">
      <protection hidden="1"/>
    </xf>
    <xf numFmtId="0" fontId="2" fillId="0" borderId="1" xfId="0" applyFont="1" applyBorder="1" applyProtection="1">
      <protection locked="0" hidden="1"/>
    </xf>
    <xf numFmtId="4" fontId="2" fillId="0" borderId="2" xfId="0" applyNumberFormat="1" applyFont="1" applyBorder="1" applyProtection="1">
      <protection locked="0" hidden="1"/>
    </xf>
    <xf numFmtId="0" fontId="2" fillId="0" borderId="0" xfId="0" applyFont="1" applyProtection="1">
      <protection locked="0" hidden="1"/>
    </xf>
    <xf numFmtId="0" fontId="2" fillId="0" borderId="1" xfId="0" applyFont="1" applyBorder="1" applyAlignment="1" applyProtection="1">
      <alignment wrapText="1"/>
      <protection locked="0" hidden="1"/>
    </xf>
    <xf numFmtId="0" fontId="1" fillId="2" borderId="1" xfId="0" applyFont="1" applyFill="1" applyBorder="1" applyAlignment="1" applyProtection="1">
      <protection hidden="1"/>
    </xf>
    <xf numFmtId="4" fontId="0" fillId="2" borderId="1" xfId="0" applyNumberFormat="1" applyFill="1" applyBorder="1" applyAlignment="1" applyProtection="1">
      <protection hidden="1"/>
    </xf>
    <xf numFmtId="0" fontId="4" fillId="2" borderId="1" xfId="0" applyFont="1" applyFill="1" applyBorder="1" applyAlignment="1" applyProtection="1">
      <alignment wrapText="1"/>
      <protection locked="0" hidden="1"/>
    </xf>
    <xf numFmtId="0" fontId="4" fillId="2" borderId="1" xfId="0" applyFont="1" applyFill="1" applyBorder="1" applyProtection="1">
      <protection locked="0" hidden="1"/>
    </xf>
    <xf numFmtId="4" fontId="4" fillId="2" borderId="1" xfId="0" applyNumberFormat="1" applyFont="1" applyFill="1" applyBorder="1" applyProtection="1">
      <protection locked="0" hidden="1"/>
    </xf>
    <xf numFmtId="4" fontId="2" fillId="2" borderId="2" xfId="0" applyNumberFormat="1" applyFont="1" applyFill="1" applyBorder="1" applyProtection="1">
      <protection locked="0" hidden="1"/>
    </xf>
    <xf numFmtId="4" fontId="4" fillId="2" borderId="2" xfId="0" applyNumberFormat="1" applyFont="1" applyFill="1" applyBorder="1" applyProtection="1">
      <protection locked="0" hidden="1"/>
    </xf>
    <xf numFmtId="0" fontId="4" fillId="4" borderId="7" xfId="0" applyFont="1" applyFill="1" applyBorder="1" applyAlignment="1" applyProtection="1">
      <protection hidden="1"/>
    </xf>
    <xf numFmtId="0" fontId="0" fillId="4" borderId="4" xfId="0" applyFont="1" applyFill="1" applyBorder="1" applyAlignment="1" applyProtection="1">
      <protection hidden="1"/>
    </xf>
    <xf numFmtId="0" fontId="4" fillId="4" borderId="5" xfId="0" applyFont="1" applyFill="1" applyBorder="1" applyAlignment="1" applyProtection="1">
      <protection locked="0" hidden="1"/>
    </xf>
    <xf numFmtId="0" fontId="0" fillId="4" borderId="6" xfId="0" applyFont="1" applyFill="1" applyBorder="1" applyAlignment="1" applyProtection="1">
      <protection locked="0" hidden="1"/>
    </xf>
    <xf numFmtId="4" fontId="2" fillId="4" borderId="1" xfId="0" applyNumberFormat="1" applyFont="1" applyFill="1" applyBorder="1" applyProtection="1">
      <protection locked="0" hidden="1"/>
    </xf>
    <xf numFmtId="0" fontId="4" fillId="2" borderId="5" xfId="0" applyFont="1" applyFill="1" applyBorder="1" applyAlignment="1" applyProtection="1">
      <protection hidden="1"/>
    </xf>
    <xf numFmtId="0" fontId="0" fillId="2" borderId="6" xfId="0" applyFill="1" applyBorder="1" applyAlignment="1" applyProtection="1">
      <protection hidden="1"/>
    </xf>
    <xf numFmtId="4" fontId="2" fillId="2" borderId="1" xfId="0" applyNumberFormat="1" applyFont="1" applyFill="1" applyBorder="1" applyProtection="1">
      <protection hidden="1"/>
    </xf>
    <xf numFmtId="0" fontId="0" fillId="2" borderId="1" xfId="0" applyFill="1" applyBorder="1" applyAlignment="1" applyProtection="1">
      <alignment horizontal="right"/>
      <protection hidden="1"/>
    </xf>
    <xf numFmtId="0" fontId="2" fillId="0" borderId="1" xfId="0" applyFont="1" applyBorder="1" applyAlignment="1" applyProtection="1">
      <alignment horizontal="right"/>
      <protection locked="0" hidden="1"/>
    </xf>
    <xf numFmtId="2" fontId="2" fillId="0" borderId="0" xfId="0" applyNumberFormat="1" applyFont="1" applyProtection="1">
      <protection hidden="1"/>
    </xf>
    <xf numFmtId="4" fontId="2" fillId="6" borderId="1" xfId="0" applyNumberFormat="1" applyFont="1" applyFill="1" applyBorder="1" applyProtection="1">
      <protection locked="0" hidden="1"/>
    </xf>
    <xf numFmtId="0" fontId="8" fillId="0" borderId="1" xfId="0" applyFont="1" applyFill="1" applyBorder="1" applyProtection="1">
      <protection locked="0" hidden="1"/>
    </xf>
    <xf numFmtId="4" fontId="8" fillId="0" borderId="1" xfId="0" applyNumberFormat="1" applyFont="1" applyFill="1" applyBorder="1" applyProtection="1">
      <protection locked="0" hidden="1"/>
    </xf>
    <xf numFmtId="4" fontId="8" fillId="0" borderId="2" xfId="0" applyNumberFormat="1" applyFont="1" applyBorder="1" applyProtection="1">
      <protection locked="0" hidden="1"/>
    </xf>
    <xf numFmtId="0" fontId="8" fillId="0" borderId="0" xfId="0" applyFont="1" applyProtection="1">
      <protection locked="0" hidden="1"/>
    </xf>
    <xf numFmtId="0" fontId="8" fillId="0" borderId="1" xfId="0" applyFont="1" applyFill="1" applyBorder="1" applyAlignment="1" applyProtection="1">
      <alignment vertical="center"/>
      <protection locked="0" hidden="1"/>
    </xf>
    <xf numFmtId="0" fontId="8" fillId="0" borderId="1" xfId="0" applyFont="1" applyFill="1" applyBorder="1" applyAlignment="1" applyProtection="1">
      <alignment vertical="center" wrapText="1"/>
      <protection locked="0" hidden="1"/>
    </xf>
    <xf numFmtId="0" fontId="2" fillId="0" borderId="1" xfId="0" applyFont="1" applyBorder="1" applyAlignment="1" applyProtection="1">
      <alignment vertical="center"/>
      <protection locked="0" hidden="1"/>
    </xf>
    <xf numFmtId="0" fontId="2" fillId="0" borderId="1" xfId="0" applyFont="1" applyBorder="1" applyAlignment="1" applyProtection="1">
      <alignment vertical="center" wrapText="1"/>
      <protection locked="0" hidden="1"/>
    </xf>
    <xf numFmtId="4" fontId="9" fillId="6" borderId="1" xfId="0" applyNumberFormat="1" applyFont="1" applyFill="1" applyBorder="1" applyProtection="1">
      <protection locked="0" hidden="1"/>
    </xf>
    <xf numFmtId="0" fontId="2" fillId="0" borderId="0" xfId="0" applyFont="1" applyBorder="1" applyProtection="1">
      <protection hidden="1"/>
    </xf>
    <xf numFmtId="0" fontId="2" fillId="0" borderId="0" xfId="0" applyFont="1" applyBorder="1" applyAlignment="1" applyProtection="1">
      <alignment wrapText="1"/>
      <protection hidden="1"/>
    </xf>
    <xf numFmtId="4" fontId="2" fillId="0" borderId="0" xfId="0" applyNumberFormat="1" applyFont="1" applyBorder="1" applyProtection="1">
      <protection locked="0" hidden="1"/>
    </xf>
    <xf numFmtId="4" fontId="2" fillId="6" borderId="0" xfId="0" applyNumberFormat="1" applyFont="1" applyFill="1" applyBorder="1" applyProtection="1">
      <protection locked="0" hidden="1"/>
    </xf>
    <xf numFmtId="0" fontId="10" fillId="0" borderId="0" xfId="0" applyFont="1" applyFill="1"/>
    <xf numFmtId="0" fontId="2" fillId="0" borderId="0" xfId="0" applyFont="1"/>
    <xf numFmtId="0" fontId="4" fillId="0" borderId="0" xfId="0" applyFont="1"/>
    <xf numFmtId="0" fontId="11" fillId="0" borderId="0" xfId="0" applyFont="1" applyProtection="1">
      <protection locked="0" hidden="1"/>
    </xf>
    <xf numFmtId="0" fontId="1" fillId="0" borderId="0" xfId="0" applyFont="1"/>
    <xf numFmtId="0" fontId="0" fillId="0" borderId="0" xfId="0" applyBorder="1"/>
    <xf numFmtId="0" fontId="2" fillId="2" borderId="1" xfId="0" applyFont="1" applyFill="1" applyBorder="1" applyProtection="1">
      <protection hidden="1"/>
    </xf>
    <xf numFmtId="0" fontId="4" fillId="6" borderId="0" xfId="0" applyFont="1" applyFill="1" applyBorder="1" applyAlignment="1" applyProtection="1">
      <protection hidden="1"/>
    </xf>
    <xf numFmtId="9" fontId="4" fillId="2" borderId="1" xfId="0" applyNumberFormat="1" applyFont="1" applyFill="1" applyBorder="1" applyAlignment="1" applyProtection="1">
      <alignment horizontal="center"/>
      <protection hidden="1"/>
    </xf>
    <xf numFmtId="9" fontId="4" fillId="2" borderId="1" xfId="0" applyNumberFormat="1" applyFont="1" applyFill="1" applyBorder="1" applyAlignment="1" applyProtection="1">
      <alignment horizontal="center" wrapText="1"/>
      <protection hidden="1"/>
    </xf>
    <xf numFmtId="0" fontId="4" fillId="0" borderId="1" xfId="0" applyFont="1" applyBorder="1" applyProtection="1">
      <protection hidden="1"/>
    </xf>
    <xf numFmtId="49" fontId="2" fillId="0" borderId="1" xfId="0" applyNumberFormat="1" applyFont="1" applyBorder="1" applyProtection="1">
      <protection hidden="1"/>
    </xf>
    <xf numFmtId="4" fontId="2" fillId="3" borderId="1" xfId="0" applyNumberFormat="1" applyFont="1" applyFill="1" applyBorder="1" applyProtection="1">
      <protection hidden="1"/>
    </xf>
    <xf numFmtId="2" fontId="2" fillId="0" borderId="1" xfId="0" applyNumberFormat="1" applyFont="1" applyBorder="1" applyProtection="1">
      <protection hidden="1"/>
    </xf>
    <xf numFmtId="2" fontId="2" fillId="4" borderId="1" xfId="0" applyNumberFormat="1" applyFont="1" applyFill="1" applyBorder="1" applyProtection="1">
      <protection hidden="1"/>
    </xf>
    <xf numFmtId="0" fontId="4" fillId="2" borderId="1" xfId="0" applyFont="1" applyFill="1" applyBorder="1" applyAlignment="1" applyProtection="1">
      <alignment wrapText="1"/>
      <protection hidden="1"/>
    </xf>
    <xf numFmtId="9" fontId="4" fillId="2" borderId="1" xfId="0" applyNumberFormat="1" applyFont="1" applyFill="1" applyBorder="1" applyAlignment="1" applyProtection="1">
      <alignment horizontal="center" vertical="center"/>
      <protection hidden="1"/>
    </xf>
    <xf numFmtId="14" fontId="2" fillId="0" borderId="1" xfId="0" applyNumberFormat="1" applyFont="1" applyBorder="1" applyProtection="1">
      <protection locked="0" hidden="1"/>
    </xf>
    <xf numFmtId="2" fontId="0" fillId="0" borderId="0" xfId="0" applyNumberFormat="1"/>
    <xf numFmtId="0" fontId="12" fillId="0" borderId="0" xfId="0" applyFont="1" applyProtection="1">
      <protection hidden="1"/>
    </xf>
    <xf numFmtId="0" fontId="2" fillId="0" borderId="0" xfId="0" applyFont="1" applyAlignment="1" applyProtection="1">
      <alignment horizontal="left"/>
      <protection hidden="1"/>
    </xf>
    <xf numFmtId="0" fontId="10" fillId="0" borderId="0" xfId="0" applyFont="1"/>
    <xf numFmtId="0" fontId="11" fillId="0" borderId="0" xfId="0" applyFont="1"/>
    <xf numFmtId="0" fontId="0" fillId="0" borderId="0" xfId="0" applyProtection="1">
      <protection locked="0"/>
    </xf>
    <xf numFmtId="0" fontId="4" fillId="2" borderId="1" xfId="0" applyFont="1" applyFill="1" applyBorder="1" applyAlignment="1" applyProtection="1">
      <alignment horizontal="center" wrapText="1"/>
      <protection hidden="1"/>
    </xf>
    <xf numFmtId="0" fontId="4" fillId="2" borderId="1" xfId="0" applyFont="1" applyFill="1" applyBorder="1" applyAlignment="1" applyProtection="1">
      <alignment vertical="top" wrapText="1"/>
      <protection hidden="1"/>
    </xf>
    <xf numFmtId="0" fontId="4" fillId="2" borderId="1" xfId="0" applyFont="1" applyFill="1" applyBorder="1" applyProtection="1">
      <protection locked="0"/>
    </xf>
    <xf numFmtId="0" fontId="4" fillId="4" borderId="1" xfId="0" applyFont="1" applyFill="1" applyBorder="1" applyAlignment="1" applyProtection="1">
      <alignment wrapText="1"/>
      <protection hidden="1"/>
    </xf>
    <xf numFmtId="4" fontId="2" fillId="4" borderId="1" xfId="0" applyNumberFormat="1" applyFont="1" applyFill="1" applyBorder="1" applyProtection="1">
      <protection locked="0"/>
    </xf>
    <xf numFmtId="0" fontId="3" fillId="0" borderId="0" xfId="0" applyFont="1"/>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8" xfId="0" applyFont="1" applyFill="1" applyBorder="1" applyAlignment="1">
      <alignment vertical="center" wrapText="1"/>
    </xf>
    <xf numFmtId="0" fontId="4" fillId="4" borderId="1" xfId="0" applyFont="1" applyFill="1" applyBorder="1"/>
    <xf numFmtId="4" fontId="4" fillId="4" borderId="1" xfId="0" applyNumberFormat="1" applyFont="1" applyFill="1" applyBorder="1"/>
    <xf numFmtId="0" fontId="4" fillId="4" borderId="1" xfId="0" applyFont="1" applyFill="1" applyBorder="1" applyAlignment="1">
      <alignment wrapText="1"/>
    </xf>
    <xf numFmtId="0" fontId="4" fillId="7" borderId="1" xfId="0" applyFont="1" applyFill="1" applyBorder="1"/>
    <xf numFmtId="4" fontId="4" fillId="7" borderId="1" xfId="0" applyNumberFormat="1" applyFont="1" applyFill="1" applyBorder="1"/>
    <xf numFmtId="4" fontId="4" fillId="7" borderId="1" xfId="0" applyNumberFormat="1" applyFont="1" applyFill="1" applyBorder="1" applyProtection="1">
      <protection locked="0" hidden="1"/>
    </xf>
    <xf numFmtId="4" fontId="2" fillId="0" borderId="0" xfId="0" applyNumberFormat="1" applyFont="1"/>
    <xf numFmtId="0" fontId="6" fillId="0" borderId="0" xfId="1" applyFont="1"/>
    <xf numFmtId="0" fontId="4" fillId="2" borderId="1" xfId="0" applyFont="1" applyFill="1" applyBorder="1"/>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5" xfId="0" applyFont="1" applyFill="1" applyBorder="1" applyAlignment="1">
      <alignment wrapText="1"/>
    </xf>
    <xf numFmtId="4" fontId="2" fillId="0" borderId="1" xfId="0" applyNumberFormat="1" applyFont="1" applyBorder="1" applyProtection="1"/>
    <xf numFmtId="4" fontId="2" fillId="0" borderId="1" xfId="0" applyNumberFormat="1" applyFont="1" applyBorder="1"/>
    <xf numFmtId="4" fontId="4" fillId="4" borderId="1" xfId="0" applyNumberFormat="1" applyFont="1" applyFill="1" applyBorder="1" applyProtection="1"/>
    <xf numFmtId="0" fontId="4" fillId="0" borderId="0" xfId="0" applyFont="1" applyFill="1" applyBorder="1"/>
    <xf numFmtId="4" fontId="4" fillId="0" borderId="0" xfId="0" applyNumberFormat="1" applyFont="1" applyFill="1" applyBorder="1" applyProtection="1"/>
    <xf numFmtId="4" fontId="4" fillId="0" borderId="0" xfId="0" applyNumberFormat="1" applyFont="1" applyFill="1" applyBorder="1"/>
    <xf numFmtId="0" fontId="4" fillId="4" borderId="10" xfId="0" applyFont="1" applyFill="1" applyBorder="1" applyAlignment="1">
      <alignment wrapText="1"/>
    </xf>
    <xf numFmtId="0" fontId="4" fillId="4" borderId="1" xfId="0" applyFont="1" applyFill="1" applyBorder="1" applyAlignment="1">
      <alignment horizontal="center"/>
    </xf>
    <xf numFmtId="0" fontId="2" fillId="0" borderId="1" xfId="0" applyFont="1" applyBorder="1" applyAlignment="1">
      <alignment wrapText="1"/>
    </xf>
    <xf numFmtId="0" fontId="2" fillId="0" borderId="1" xfId="0" applyFont="1" applyBorder="1" applyAlignment="1" applyProtection="1">
      <alignment horizontal="center" vertical="center"/>
      <protection locked="0" hidden="1"/>
    </xf>
    <xf numFmtId="0" fontId="0" fillId="0" borderId="1" xfId="0" applyBorder="1" applyAlignment="1" applyProtection="1">
      <protection locked="0" hidden="1"/>
    </xf>
    <xf numFmtId="0" fontId="4" fillId="2" borderId="1" xfId="0" applyFont="1" applyFill="1" applyBorder="1" applyAlignment="1">
      <alignment wrapText="1"/>
    </xf>
    <xf numFmtId="4" fontId="4" fillId="2" borderId="1" xfId="0" applyNumberFormat="1" applyFont="1" applyFill="1" applyBorder="1"/>
    <xf numFmtId="0" fontId="4" fillId="2" borderId="5" xfId="0" applyFont="1" applyFill="1" applyBorder="1" applyAlignment="1"/>
    <xf numFmtId="0" fontId="4" fillId="2" borderId="6" xfId="0" applyFont="1" applyFill="1" applyBorder="1" applyAlignment="1"/>
    <xf numFmtId="0" fontId="4" fillId="2" borderId="2" xfId="0" applyFont="1" applyFill="1" applyBorder="1" applyAlignment="1"/>
    <xf numFmtId="0" fontId="2" fillId="0" borderId="1" xfId="0" applyFont="1" applyBorder="1" applyAlignment="1" applyProtection="1">
      <alignment horizontal="center" vertical="center" wrapText="1"/>
      <protection locked="0" hidden="1"/>
    </xf>
    <xf numFmtId="49" fontId="2" fillId="0" borderId="1" xfId="0" applyNumberFormat="1" applyFont="1" applyBorder="1" applyProtection="1">
      <protection locked="0" hidden="1"/>
    </xf>
    <xf numFmtId="0" fontId="2" fillId="0" borderId="1" xfId="0" applyFont="1" applyBorder="1" applyAlignment="1" applyProtection="1">
      <alignment horizontal="center"/>
      <protection locked="0" hidden="1"/>
    </xf>
    <xf numFmtId="49" fontId="2" fillId="0" borderId="1" xfId="0" applyNumberFormat="1" applyFont="1" applyBorder="1" applyAlignment="1" applyProtection="1">
      <alignment horizontal="center"/>
      <protection locked="0" hidden="1"/>
    </xf>
    <xf numFmtId="0" fontId="0" fillId="0" borderId="0" xfId="0" applyFont="1"/>
    <xf numFmtId="0" fontId="13" fillId="0" borderId="0" xfId="0" applyFont="1"/>
    <xf numFmtId="0" fontId="3" fillId="0" borderId="0" xfId="0" applyFont="1" applyBorder="1" applyAlignment="1" applyProtection="1">
      <alignment horizontal="left"/>
      <protection hidden="1"/>
    </xf>
    <xf numFmtId="0" fontId="3" fillId="0" borderId="0" xfId="0" applyFont="1" applyAlignment="1" applyProtection="1">
      <alignment horizontal="left"/>
      <protection hidden="1"/>
    </xf>
    <xf numFmtId="0" fontId="4" fillId="2" borderId="5" xfId="0" applyFont="1" applyFill="1" applyBorder="1" applyAlignment="1" applyProtection="1">
      <protection hidden="1"/>
    </xf>
    <xf numFmtId="0" fontId="1" fillId="2" borderId="2" xfId="0" applyFont="1" applyFill="1" applyBorder="1" applyAlignment="1" applyProtection="1">
      <protection hidden="1"/>
    </xf>
    <xf numFmtId="0" fontId="6" fillId="0" borderId="4" xfId="1" applyFont="1" applyBorder="1" applyAlignment="1" applyProtection="1">
      <alignment horizontal="left"/>
      <protection hidden="1"/>
    </xf>
    <xf numFmtId="0" fontId="2" fillId="0" borderId="5" xfId="0" applyFont="1" applyBorder="1" applyAlignment="1" applyProtection="1">
      <alignment horizontal="left"/>
      <protection hidden="1"/>
    </xf>
    <xf numFmtId="0" fontId="2" fillId="0" borderId="2" xfId="0" applyFont="1" applyBorder="1" applyAlignment="1" applyProtection="1">
      <alignment horizontal="left"/>
      <protection hidden="1"/>
    </xf>
    <xf numFmtId="0" fontId="2" fillId="0" borderId="5" xfId="0" applyFont="1" applyBorder="1" applyAlignment="1" applyProtection="1">
      <alignment horizontal="left" wrapText="1"/>
      <protection hidden="1"/>
    </xf>
    <xf numFmtId="0" fontId="2" fillId="0" borderId="2" xfId="0" applyFont="1" applyBorder="1" applyAlignment="1" applyProtection="1">
      <alignment horizontal="left" wrapText="1"/>
      <protection hidden="1"/>
    </xf>
    <xf numFmtId="0" fontId="4" fillId="5" borderId="5" xfId="0" applyFont="1" applyFill="1" applyBorder="1" applyAlignment="1" applyProtection="1">
      <protection hidden="1"/>
    </xf>
    <xf numFmtId="0" fontId="1" fillId="5" borderId="2" xfId="0" applyFont="1" applyFill="1" applyBorder="1" applyAlignment="1" applyProtection="1">
      <protection hidden="1"/>
    </xf>
    <xf numFmtId="0" fontId="4" fillId="4" borderId="5" xfId="0" applyFont="1" applyFill="1" applyBorder="1" applyAlignment="1" applyProtection="1">
      <alignment horizontal="center"/>
      <protection hidden="1"/>
    </xf>
    <xf numFmtId="0" fontId="4" fillId="4" borderId="2" xfId="0" applyFont="1" applyFill="1" applyBorder="1" applyAlignment="1" applyProtection="1">
      <alignment horizontal="center"/>
      <protection hidden="1"/>
    </xf>
    <xf numFmtId="0" fontId="1" fillId="0" borderId="0" xfId="0" applyFont="1" applyAlignment="1">
      <alignment horizontal="left" wrapText="1"/>
    </xf>
    <xf numFmtId="0" fontId="4" fillId="2" borderId="5" xfId="0" applyFont="1" applyFill="1" applyBorder="1" applyAlignment="1" applyProtection="1">
      <alignment horizontal="center"/>
      <protection hidden="1"/>
    </xf>
    <xf numFmtId="0" fontId="4" fillId="2" borderId="6" xfId="0" applyFont="1" applyFill="1" applyBorder="1" applyAlignment="1" applyProtection="1">
      <alignment horizontal="center"/>
      <protection hidden="1"/>
    </xf>
    <xf numFmtId="0" fontId="4" fillId="2" borderId="8"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4" fillId="2" borderId="8" xfId="0" applyFont="1" applyFill="1" applyBorder="1" applyAlignment="1" applyProtection="1">
      <alignment horizontal="center" wrapText="1"/>
      <protection hidden="1"/>
    </xf>
    <xf numFmtId="0" fontId="4" fillId="2" borderId="3" xfId="0" applyFont="1" applyFill="1" applyBorder="1" applyAlignment="1" applyProtection="1">
      <alignment horizontal="center" wrapText="1"/>
      <protection hidden="1"/>
    </xf>
    <xf numFmtId="0" fontId="4" fillId="2" borderId="10"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7"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9" fontId="4" fillId="2" borderId="5" xfId="0" applyNumberFormat="1" applyFont="1" applyFill="1" applyBorder="1" applyAlignment="1" applyProtection="1">
      <alignment horizontal="center"/>
      <protection hidden="1"/>
    </xf>
    <xf numFmtId="9" fontId="4" fillId="2" borderId="2" xfId="0" applyNumberFormat="1" applyFont="1" applyFill="1" applyBorder="1" applyAlignment="1" applyProtection="1">
      <alignment horizontal="center"/>
      <protection hidden="1"/>
    </xf>
    <xf numFmtId="0" fontId="3" fillId="0" borderId="0" xfId="0" applyFont="1" applyBorder="1" applyAlignment="1" applyProtection="1">
      <alignment horizontal="left"/>
      <protection locked="0"/>
    </xf>
    <xf numFmtId="0" fontId="3" fillId="0" borderId="4" xfId="0" applyFont="1" applyBorder="1" applyAlignment="1" applyProtection="1">
      <alignment horizontal="left"/>
      <protection locked="0"/>
    </xf>
    <xf numFmtId="0" fontId="2" fillId="0" borderId="0" xfId="0" applyFont="1" applyAlignment="1" applyProtection="1">
      <alignment horizontal="left"/>
      <protection hidden="1"/>
    </xf>
    <xf numFmtId="0" fontId="2" fillId="0" borderId="0" xfId="0" applyFont="1" applyBorder="1" applyAlignment="1" applyProtection="1">
      <alignment horizontal="left"/>
      <protection hidden="1"/>
    </xf>
    <xf numFmtId="0" fontId="4" fillId="2" borderId="5" xfId="0" applyFont="1" applyFill="1" applyBorder="1" applyAlignment="1">
      <alignment horizontal="left"/>
    </xf>
    <xf numFmtId="0" fontId="4" fillId="2" borderId="6" xfId="0" applyFont="1" applyFill="1" applyBorder="1" applyAlignment="1">
      <alignment horizontal="left"/>
    </xf>
    <xf numFmtId="0" fontId="4" fillId="2" borderId="2" xfId="0" applyFont="1" applyFill="1" applyBorder="1" applyAlignment="1">
      <alignment horizontal="left"/>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8" xfId="0" applyFont="1" applyFill="1" applyBorder="1" applyAlignment="1">
      <alignment horizontal="center"/>
    </xf>
    <xf numFmtId="0" fontId="4" fillId="2" borderId="3" xfId="0" applyFont="1" applyFill="1" applyBorder="1" applyAlignment="1">
      <alignment horizontal="center"/>
    </xf>
    <xf numFmtId="0" fontId="4" fillId="2" borderId="10" xfId="0" applyFont="1" applyFill="1" applyBorder="1" applyAlignment="1">
      <alignment horizontal="center" wrapText="1"/>
    </xf>
    <xf numFmtId="0" fontId="4" fillId="2" borderId="15" xfId="0" applyFont="1" applyFill="1" applyBorder="1" applyAlignment="1">
      <alignment horizontal="center" wrapText="1"/>
    </xf>
    <xf numFmtId="0" fontId="4" fillId="2" borderId="11" xfId="0" applyFont="1" applyFill="1" applyBorder="1" applyAlignment="1">
      <alignment horizontal="center" wrapText="1"/>
    </xf>
    <xf numFmtId="0" fontId="4" fillId="2" borderId="5" xfId="0" applyFont="1" applyFill="1" applyBorder="1" applyAlignment="1">
      <alignment horizontal="left" wrapText="1"/>
    </xf>
    <xf numFmtId="0" fontId="4" fillId="2" borderId="6" xfId="0" applyFont="1" applyFill="1" applyBorder="1" applyAlignment="1">
      <alignment horizontal="left" wrapText="1"/>
    </xf>
    <xf numFmtId="0" fontId="4" fillId="2" borderId="2" xfId="0" applyFont="1" applyFill="1" applyBorder="1" applyAlignment="1">
      <alignment horizontal="left" wrapText="1"/>
    </xf>
    <xf numFmtId="16" fontId="2" fillId="0" borderId="0" xfId="0" applyNumberFormat="1" applyFont="1"/>
    <xf numFmtId="14" fontId="2" fillId="6" borderId="1" xfId="0" applyNumberFormat="1" applyFont="1" applyFill="1" applyBorder="1" applyProtection="1">
      <protection locked="0" hidden="1"/>
    </xf>
  </cellXfs>
  <cellStyles count="2">
    <cellStyle name="Hyperlink" xfId="1" builtinId="8"/>
    <cellStyle name="Normal" xfId="0" builtinId="0"/>
  </cellStyles>
  <dxfs count="42">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3</xdr:col>
      <xdr:colOff>409575</xdr:colOff>
      <xdr:row>4</xdr:row>
      <xdr:rowOff>10595</xdr:rowOff>
    </xdr:from>
    <xdr:to>
      <xdr:col>4</xdr:col>
      <xdr:colOff>673317</xdr:colOff>
      <xdr:row>8</xdr:row>
      <xdr:rowOff>69746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15050" y="810695"/>
          <a:ext cx="1968717" cy="859251"/>
        </a:xfrm>
        <a:prstGeom prst="rect">
          <a:avLst/>
        </a:prstGeom>
      </xdr:spPr>
    </xdr:pic>
    <xdr:clientData/>
  </xdr:twoCellAnchor>
  <xdr:twoCellAnchor editAs="oneCell">
    <xdr:from>
      <xdr:col>4</xdr:col>
      <xdr:colOff>457241</xdr:colOff>
      <xdr:row>4</xdr:row>
      <xdr:rowOff>76241</xdr:rowOff>
    </xdr:from>
    <xdr:to>
      <xdr:col>5</xdr:col>
      <xdr:colOff>326050</xdr:colOff>
      <xdr:row>8</xdr:row>
      <xdr:rowOff>2454</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29591" y="876341"/>
          <a:ext cx="1068959" cy="726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1343025</xdr:colOff>
      <xdr:row>0</xdr:row>
      <xdr:rowOff>38100</xdr:rowOff>
    </xdr:from>
    <xdr:to>
      <xdr:col>5</xdr:col>
      <xdr:colOff>847725</xdr:colOff>
      <xdr:row>3</xdr:row>
      <xdr:rowOff>9525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24500" y="38100"/>
          <a:ext cx="857250" cy="657225"/>
        </a:xfrm>
        <a:prstGeom prst="rect">
          <a:avLst/>
        </a:prstGeom>
      </xdr:spPr>
    </xdr:pic>
    <xdr:clientData/>
  </xdr:twoCellAnchor>
  <xdr:twoCellAnchor editAs="oneCell">
    <xdr:from>
      <xdr:col>2</xdr:col>
      <xdr:colOff>2371729</xdr:colOff>
      <xdr:row>0</xdr:row>
      <xdr:rowOff>0</xdr:rowOff>
    </xdr:from>
    <xdr:to>
      <xdr:col>4</xdr:col>
      <xdr:colOff>333375</xdr:colOff>
      <xdr:row>3</xdr:row>
      <xdr:rowOff>53860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24204" y="0"/>
          <a:ext cx="1390646" cy="7396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5</xdr:col>
      <xdr:colOff>1104900</xdr:colOff>
      <xdr:row>4</xdr:row>
      <xdr:rowOff>133350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9475" y="200025"/>
          <a:ext cx="1104900" cy="733425"/>
        </a:xfrm>
        <a:prstGeom prst="rect">
          <a:avLst/>
        </a:prstGeom>
      </xdr:spPr>
    </xdr:pic>
    <xdr:clientData/>
  </xdr:twoCellAnchor>
  <xdr:twoCellAnchor editAs="oneCell">
    <xdr:from>
      <xdr:col>2</xdr:col>
      <xdr:colOff>2752729</xdr:colOff>
      <xdr:row>1</xdr:row>
      <xdr:rowOff>11</xdr:rowOff>
    </xdr:from>
    <xdr:to>
      <xdr:col>4</xdr:col>
      <xdr:colOff>333375</xdr:colOff>
      <xdr:row>5</xdr:row>
      <xdr:rowOff>13783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10129" y="200036"/>
          <a:ext cx="1523996" cy="8138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onsulaarkoolitus/Sisejulgeolekufond/Siseministeeriumi%20kiri%202015-04-15%20ja%20lisad/Eelarve,%20kuluaruande,%20maksetaotluse%20vorm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Maksetaotlus"/>
      <sheetName val="KULUARUANDE KOOND"/>
      <sheetName val="1. Tööjõukulud"/>
      <sheetName val="2. Lähetuskulud"/>
      <sheetName val=" 3. EL avalikustamise kulud"/>
      <sheetName val="4. Seadmed, varust, IKT"/>
      <sheetName val="5. Kinnisvara"/>
      <sheetName val="6. Muud otsesed kulud"/>
      <sheetName val="Nähtamatu leh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6">
          <cell r="A6" t="str">
            <v>tund</v>
          </cell>
        </row>
        <row r="7">
          <cell r="A7" t="str">
            <v>päev</v>
          </cell>
        </row>
        <row r="8">
          <cell r="A8" t="str">
            <v>kuu</v>
          </cell>
        </row>
        <row r="9">
          <cell r="A9" t="str">
            <v>tk</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I88"/>
  <sheetViews>
    <sheetView topLeftCell="A83" workbookViewId="0">
      <selection activeCell="B74" sqref="B74"/>
    </sheetView>
  </sheetViews>
  <sheetFormatPr defaultRowHeight="15.75" x14ac:dyDescent="0.25"/>
  <cols>
    <col min="1" max="1" width="3.5703125" style="1" customWidth="1"/>
    <col min="2" max="2" width="41" style="1" customWidth="1"/>
    <col min="3" max="3" width="44.140625" style="1" customWidth="1"/>
    <col min="4" max="4" width="25.5703125" style="1" customWidth="1"/>
    <col min="5" max="5" width="18" style="1" customWidth="1"/>
    <col min="6" max="6" width="20.140625" style="1" customWidth="1"/>
    <col min="7" max="7" width="49" style="1" customWidth="1"/>
    <col min="8" max="8" width="14.28515625" style="1" customWidth="1"/>
    <col min="9" max="9" width="25.7109375" style="1" customWidth="1"/>
    <col min="10" max="257" width="9.140625" style="1"/>
    <col min="258" max="258" width="32.140625" style="1" bestFit="1" customWidth="1"/>
    <col min="259" max="259" width="21.42578125" style="1" bestFit="1" customWidth="1"/>
    <col min="260" max="260" width="11.5703125" style="1" bestFit="1" customWidth="1"/>
    <col min="261" max="261" width="12.28515625" style="1" bestFit="1" customWidth="1"/>
    <col min="262" max="262" width="10.5703125" style="1" bestFit="1" customWidth="1"/>
    <col min="263" max="264" width="9.140625" style="1"/>
    <col min="265" max="265" width="15.85546875" style="1" customWidth="1"/>
    <col min="266" max="513" width="9.140625" style="1"/>
    <col min="514" max="514" width="32.140625" style="1" bestFit="1" customWidth="1"/>
    <col min="515" max="515" width="21.42578125" style="1" bestFit="1" customWidth="1"/>
    <col min="516" max="516" width="11.5703125" style="1" bestFit="1" customWidth="1"/>
    <col min="517" max="517" width="12.28515625" style="1" bestFit="1" customWidth="1"/>
    <col min="518" max="518" width="10.5703125" style="1" bestFit="1" customWidth="1"/>
    <col min="519" max="520" width="9.140625" style="1"/>
    <col min="521" max="521" width="15.85546875" style="1" customWidth="1"/>
    <col min="522" max="769" width="9.140625" style="1"/>
    <col min="770" max="770" width="32.140625" style="1" bestFit="1" customWidth="1"/>
    <col min="771" max="771" width="21.42578125" style="1" bestFit="1" customWidth="1"/>
    <col min="772" max="772" width="11.5703125" style="1" bestFit="1" customWidth="1"/>
    <col min="773" max="773" width="12.28515625" style="1" bestFit="1" customWidth="1"/>
    <col min="774" max="774" width="10.5703125" style="1" bestFit="1" customWidth="1"/>
    <col min="775" max="776" width="9.140625" style="1"/>
    <col min="777" max="777" width="15.85546875" style="1" customWidth="1"/>
    <col min="778" max="1025" width="9.140625" style="1"/>
    <col min="1026" max="1026" width="32.140625" style="1" bestFit="1" customWidth="1"/>
    <col min="1027" max="1027" width="21.42578125" style="1" bestFit="1" customWidth="1"/>
    <col min="1028" max="1028" width="11.5703125" style="1" bestFit="1" customWidth="1"/>
    <col min="1029" max="1029" width="12.28515625" style="1" bestFit="1" customWidth="1"/>
    <col min="1030" max="1030" width="10.5703125" style="1" bestFit="1" customWidth="1"/>
    <col min="1031" max="1032" width="9.140625" style="1"/>
    <col min="1033" max="1033" width="15.85546875" style="1" customWidth="1"/>
    <col min="1034" max="1281" width="9.140625" style="1"/>
    <col min="1282" max="1282" width="32.140625" style="1" bestFit="1" customWidth="1"/>
    <col min="1283" max="1283" width="21.42578125" style="1" bestFit="1" customWidth="1"/>
    <col min="1284" max="1284" width="11.5703125" style="1" bestFit="1" customWidth="1"/>
    <col min="1285" max="1285" width="12.28515625" style="1" bestFit="1" customWidth="1"/>
    <col min="1286" max="1286" width="10.5703125" style="1" bestFit="1" customWidth="1"/>
    <col min="1287" max="1288" width="9.140625" style="1"/>
    <col min="1289" max="1289" width="15.85546875" style="1" customWidth="1"/>
    <col min="1290" max="1537" width="9.140625" style="1"/>
    <col min="1538" max="1538" width="32.140625" style="1" bestFit="1" customWidth="1"/>
    <col min="1539" max="1539" width="21.42578125" style="1" bestFit="1" customWidth="1"/>
    <col min="1540" max="1540" width="11.5703125" style="1" bestFit="1" customWidth="1"/>
    <col min="1541" max="1541" width="12.28515625" style="1" bestFit="1" customWidth="1"/>
    <col min="1542" max="1542" width="10.5703125" style="1" bestFit="1" customWidth="1"/>
    <col min="1543" max="1544" width="9.140625" style="1"/>
    <col min="1545" max="1545" width="15.85546875" style="1" customWidth="1"/>
    <col min="1546" max="1793" width="9.140625" style="1"/>
    <col min="1794" max="1794" width="32.140625" style="1" bestFit="1" customWidth="1"/>
    <col min="1795" max="1795" width="21.42578125" style="1" bestFit="1" customWidth="1"/>
    <col min="1796" max="1796" width="11.5703125" style="1" bestFit="1" customWidth="1"/>
    <col min="1797" max="1797" width="12.28515625" style="1" bestFit="1" customWidth="1"/>
    <col min="1798" max="1798" width="10.5703125" style="1" bestFit="1" customWidth="1"/>
    <col min="1799" max="1800" width="9.140625" style="1"/>
    <col min="1801" max="1801" width="15.85546875" style="1" customWidth="1"/>
    <col min="1802" max="2049" width="9.140625" style="1"/>
    <col min="2050" max="2050" width="32.140625" style="1" bestFit="1" customWidth="1"/>
    <col min="2051" max="2051" width="21.42578125" style="1" bestFit="1" customWidth="1"/>
    <col min="2052" max="2052" width="11.5703125" style="1" bestFit="1" customWidth="1"/>
    <col min="2053" max="2053" width="12.28515625" style="1" bestFit="1" customWidth="1"/>
    <col min="2054" max="2054" width="10.5703125" style="1" bestFit="1" customWidth="1"/>
    <col min="2055" max="2056" width="9.140625" style="1"/>
    <col min="2057" max="2057" width="15.85546875" style="1" customWidth="1"/>
    <col min="2058" max="2305" width="9.140625" style="1"/>
    <col min="2306" max="2306" width="32.140625" style="1" bestFit="1" customWidth="1"/>
    <col min="2307" max="2307" width="21.42578125" style="1" bestFit="1" customWidth="1"/>
    <col min="2308" max="2308" width="11.5703125" style="1" bestFit="1" customWidth="1"/>
    <col min="2309" max="2309" width="12.28515625" style="1" bestFit="1" customWidth="1"/>
    <col min="2310" max="2310" width="10.5703125" style="1" bestFit="1" customWidth="1"/>
    <col min="2311" max="2312" width="9.140625" style="1"/>
    <col min="2313" max="2313" width="15.85546875" style="1" customWidth="1"/>
    <col min="2314" max="2561" width="9.140625" style="1"/>
    <col min="2562" max="2562" width="32.140625" style="1" bestFit="1" customWidth="1"/>
    <col min="2563" max="2563" width="21.42578125" style="1" bestFit="1" customWidth="1"/>
    <col min="2564" max="2564" width="11.5703125" style="1" bestFit="1" customWidth="1"/>
    <col min="2565" max="2565" width="12.28515625" style="1" bestFit="1" customWidth="1"/>
    <col min="2566" max="2566" width="10.5703125" style="1" bestFit="1" customWidth="1"/>
    <col min="2567" max="2568" width="9.140625" style="1"/>
    <col min="2569" max="2569" width="15.85546875" style="1" customWidth="1"/>
    <col min="2570" max="2817" width="9.140625" style="1"/>
    <col min="2818" max="2818" width="32.140625" style="1" bestFit="1" customWidth="1"/>
    <col min="2819" max="2819" width="21.42578125" style="1" bestFit="1" customWidth="1"/>
    <col min="2820" max="2820" width="11.5703125" style="1" bestFit="1" customWidth="1"/>
    <col min="2821" max="2821" width="12.28515625" style="1" bestFit="1" customWidth="1"/>
    <col min="2822" max="2822" width="10.5703125" style="1" bestFit="1" customWidth="1"/>
    <col min="2823" max="2824" width="9.140625" style="1"/>
    <col min="2825" max="2825" width="15.85546875" style="1" customWidth="1"/>
    <col min="2826" max="3073" width="9.140625" style="1"/>
    <col min="3074" max="3074" width="32.140625" style="1" bestFit="1" customWidth="1"/>
    <col min="3075" max="3075" width="21.42578125" style="1" bestFit="1" customWidth="1"/>
    <col min="3076" max="3076" width="11.5703125" style="1" bestFit="1" customWidth="1"/>
    <col min="3077" max="3077" width="12.28515625" style="1" bestFit="1" customWidth="1"/>
    <col min="3078" max="3078" width="10.5703125" style="1" bestFit="1" customWidth="1"/>
    <col min="3079" max="3080" width="9.140625" style="1"/>
    <col min="3081" max="3081" width="15.85546875" style="1" customWidth="1"/>
    <col min="3082" max="3329" width="9.140625" style="1"/>
    <col min="3330" max="3330" width="32.140625" style="1" bestFit="1" customWidth="1"/>
    <col min="3331" max="3331" width="21.42578125" style="1" bestFit="1" customWidth="1"/>
    <col min="3332" max="3332" width="11.5703125" style="1" bestFit="1" customWidth="1"/>
    <col min="3333" max="3333" width="12.28515625" style="1" bestFit="1" customWidth="1"/>
    <col min="3334" max="3334" width="10.5703125" style="1" bestFit="1" customWidth="1"/>
    <col min="3335" max="3336" width="9.140625" style="1"/>
    <col min="3337" max="3337" width="15.85546875" style="1" customWidth="1"/>
    <col min="3338" max="3585" width="9.140625" style="1"/>
    <col min="3586" max="3586" width="32.140625" style="1" bestFit="1" customWidth="1"/>
    <col min="3587" max="3587" width="21.42578125" style="1" bestFit="1" customWidth="1"/>
    <col min="3588" max="3588" width="11.5703125" style="1" bestFit="1" customWidth="1"/>
    <col min="3589" max="3589" width="12.28515625" style="1" bestFit="1" customWidth="1"/>
    <col min="3590" max="3590" width="10.5703125" style="1" bestFit="1" customWidth="1"/>
    <col min="3591" max="3592" width="9.140625" style="1"/>
    <col min="3593" max="3593" width="15.85546875" style="1" customWidth="1"/>
    <col min="3594" max="3841" width="9.140625" style="1"/>
    <col min="3842" max="3842" width="32.140625" style="1" bestFit="1" customWidth="1"/>
    <col min="3843" max="3843" width="21.42578125" style="1" bestFit="1" customWidth="1"/>
    <col min="3844" max="3844" width="11.5703125" style="1" bestFit="1" customWidth="1"/>
    <col min="3845" max="3845" width="12.28515625" style="1" bestFit="1" customWidth="1"/>
    <col min="3846" max="3846" width="10.5703125" style="1" bestFit="1" customWidth="1"/>
    <col min="3847" max="3848" width="9.140625" style="1"/>
    <col min="3849" max="3849" width="15.85546875" style="1" customWidth="1"/>
    <col min="3850" max="4097" width="9.140625" style="1"/>
    <col min="4098" max="4098" width="32.140625" style="1" bestFit="1" customWidth="1"/>
    <col min="4099" max="4099" width="21.42578125" style="1" bestFit="1" customWidth="1"/>
    <col min="4100" max="4100" width="11.5703125" style="1" bestFit="1" customWidth="1"/>
    <col min="4101" max="4101" width="12.28515625" style="1" bestFit="1" customWidth="1"/>
    <col min="4102" max="4102" width="10.5703125" style="1" bestFit="1" customWidth="1"/>
    <col min="4103" max="4104" width="9.140625" style="1"/>
    <col min="4105" max="4105" width="15.85546875" style="1" customWidth="1"/>
    <col min="4106" max="4353" width="9.140625" style="1"/>
    <col min="4354" max="4354" width="32.140625" style="1" bestFit="1" customWidth="1"/>
    <col min="4355" max="4355" width="21.42578125" style="1" bestFit="1" customWidth="1"/>
    <col min="4356" max="4356" width="11.5703125" style="1" bestFit="1" customWidth="1"/>
    <col min="4357" max="4357" width="12.28515625" style="1" bestFit="1" customWidth="1"/>
    <col min="4358" max="4358" width="10.5703125" style="1" bestFit="1" customWidth="1"/>
    <col min="4359" max="4360" width="9.140625" style="1"/>
    <col min="4361" max="4361" width="15.85546875" style="1" customWidth="1"/>
    <col min="4362" max="4609" width="9.140625" style="1"/>
    <col min="4610" max="4610" width="32.140625" style="1" bestFit="1" customWidth="1"/>
    <col min="4611" max="4611" width="21.42578125" style="1" bestFit="1" customWidth="1"/>
    <col min="4612" max="4612" width="11.5703125" style="1" bestFit="1" customWidth="1"/>
    <col min="4613" max="4613" width="12.28515625" style="1" bestFit="1" customWidth="1"/>
    <col min="4614" max="4614" width="10.5703125" style="1" bestFit="1" customWidth="1"/>
    <col min="4615" max="4616" width="9.140625" style="1"/>
    <col min="4617" max="4617" width="15.85546875" style="1" customWidth="1"/>
    <col min="4618" max="4865" width="9.140625" style="1"/>
    <col min="4866" max="4866" width="32.140625" style="1" bestFit="1" customWidth="1"/>
    <col min="4867" max="4867" width="21.42578125" style="1" bestFit="1" customWidth="1"/>
    <col min="4868" max="4868" width="11.5703125" style="1" bestFit="1" customWidth="1"/>
    <col min="4869" max="4869" width="12.28515625" style="1" bestFit="1" customWidth="1"/>
    <col min="4870" max="4870" width="10.5703125" style="1" bestFit="1" customWidth="1"/>
    <col min="4871" max="4872" width="9.140625" style="1"/>
    <col min="4873" max="4873" width="15.85546875" style="1" customWidth="1"/>
    <col min="4874" max="5121" width="9.140625" style="1"/>
    <col min="5122" max="5122" width="32.140625" style="1" bestFit="1" customWidth="1"/>
    <col min="5123" max="5123" width="21.42578125" style="1" bestFit="1" customWidth="1"/>
    <col min="5124" max="5124" width="11.5703125" style="1" bestFit="1" customWidth="1"/>
    <col min="5125" max="5125" width="12.28515625" style="1" bestFit="1" customWidth="1"/>
    <col min="5126" max="5126" width="10.5703125" style="1" bestFit="1" customWidth="1"/>
    <col min="5127" max="5128" width="9.140625" style="1"/>
    <col min="5129" max="5129" width="15.85546875" style="1" customWidth="1"/>
    <col min="5130" max="5377" width="9.140625" style="1"/>
    <col min="5378" max="5378" width="32.140625" style="1" bestFit="1" customWidth="1"/>
    <col min="5379" max="5379" width="21.42578125" style="1" bestFit="1" customWidth="1"/>
    <col min="5380" max="5380" width="11.5703125" style="1" bestFit="1" customWidth="1"/>
    <col min="5381" max="5381" width="12.28515625" style="1" bestFit="1" customWidth="1"/>
    <col min="5382" max="5382" width="10.5703125" style="1" bestFit="1" customWidth="1"/>
    <col min="5383" max="5384" width="9.140625" style="1"/>
    <col min="5385" max="5385" width="15.85546875" style="1" customWidth="1"/>
    <col min="5386" max="5633" width="9.140625" style="1"/>
    <col min="5634" max="5634" width="32.140625" style="1" bestFit="1" customWidth="1"/>
    <col min="5635" max="5635" width="21.42578125" style="1" bestFit="1" customWidth="1"/>
    <col min="5636" max="5636" width="11.5703125" style="1" bestFit="1" customWidth="1"/>
    <col min="5637" max="5637" width="12.28515625" style="1" bestFit="1" customWidth="1"/>
    <col min="5638" max="5638" width="10.5703125" style="1" bestFit="1" customWidth="1"/>
    <col min="5639" max="5640" width="9.140625" style="1"/>
    <col min="5641" max="5641" width="15.85546875" style="1" customWidth="1"/>
    <col min="5642" max="5889" width="9.140625" style="1"/>
    <col min="5890" max="5890" width="32.140625" style="1" bestFit="1" customWidth="1"/>
    <col min="5891" max="5891" width="21.42578125" style="1" bestFit="1" customWidth="1"/>
    <col min="5892" max="5892" width="11.5703125" style="1" bestFit="1" customWidth="1"/>
    <col min="5893" max="5893" width="12.28515625" style="1" bestFit="1" customWidth="1"/>
    <col min="5894" max="5894" width="10.5703125" style="1" bestFit="1" customWidth="1"/>
    <col min="5895" max="5896" width="9.140625" style="1"/>
    <col min="5897" max="5897" width="15.85546875" style="1" customWidth="1"/>
    <col min="5898" max="6145" width="9.140625" style="1"/>
    <col min="6146" max="6146" width="32.140625" style="1" bestFit="1" customWidth="1"/>
    <col min="6147" max="6147" width="21.42578125" style="1" bestFit="1" customWidth="1"/>
    <col min="6148" max="6148" width="11.5703125" style="1" bestFit="1" customWidth="1"/>
    <col min="6149" max="6149" width="12.28515625" style="1" bestFit="1" customWidth="1"/>
    <col min="6150" max="6150" width="10.5703125" style="1" bestFit="1" customWidth="1"/>
    <col min="6151" max="6152" width="9.140625" style="1"/>
    <col min="6153" max="6153" width="15.85546875" style="1" customWidth="1"/>
    <col min="6154" max="6401" width="9.140625" style="1"/>
    <col min="6402" max="6402" width="32.140625" style="1" bestFit="1" customWidth="1"/>
    <col min="6403" max="6403" width="21.42578125" style="1" bestFit="1" customWidth="1"/>
    <col min="6404" max="6404" width="11.5703125" style="1" bestFit="1" customWidth="1"/>
    <col min="6405" max="6405" width="12.28515625" style="1" bestFit="1" customWidth="1"/>
    <col min="6406" max="6406" width="10.5703125" style="1" bestFit="1" customWidth="1"/>
    <col min="6407" max="6408" width="9.140625" style="1"/>
    <col min="6409" max="6409" width="15.85546875" style="1" customWidth="1"/>
    <col min="6410" max="6657" width="9.140625" style="1"/>
    <col min="6658" max="6658" width="32.140625" style="1" bestFit="1" customWidth="1"/>
    <col min="6659" max="6659" width="21.42578125" style="1" bestFit="1" customWidth="1"/>
    <col min="6660" max="6660" width="11.5703125" style="1" bestFit="1" customWidth="1"/>
    <col min="6661" max="6661" width="12.28515625" style="1" bestFit="1" customWidth="1"/>
    <col min="6662" max="6662" width="10.5703125" style="1" bestFit="1" customWidth="1"/>
    <col min="6663" max="6664" width="9.140625" style="1"/>
    <col min="6665" max="6665" width="15.85546875" style="1" customWidth="1"/>
    <col min="6666" max="6913" width="9.140625" style="1"/>
    <col min="6914" max="6914" width="32.140625" style="1" bestFit="1" customWidth="1"/>
    <col min="6915" max="6915" width="21.42578125" style="1" bestFit="1" customWidth="1"/>
    <col min="6916" max="6916" width="11.5703125" style="1" bestFit="1" customWidth="1"/>
    <col min="6917" max="6917" width="12.28515625" style="1" bestFit="1" customWidth="1"/>
    <col min="6918" max="6918" width="10.5703125" style="1" bestFit="1" customWidth="1"/>
    <col min="6919" max="6920" width="9.140625" style="1"/>
    <col min="6921" max="6921" width="15.85546875" style="1" customWidth="1"/>
    <col min="6922" max="7169" width="9.140625" style="1"/>
    <col min="7170" max="7170" width="32.140625" style="1" bestFit="1" customWidth="1"/>
    <col min="7171" max="7171" width="21.42578125" style="1" bestFit="1" customWidth="1"/>
    <col min="7172" max="7172" width="11.5703125" style="1" bestFit="1" customWidth="1"/>
    <col min="7173" max="7173" width="12.28515625" style="1" bestFit="1" customWidth="1"/>
    <col min="7174" max="7174" width="10.5703125" style="1" bestFit="1" customWidth="1"/>
    <col min="7175" max="7176" width="9.140625" style="1"/>
    <col min="7177" max="7177" width="15.85546875" style="1" customWidth="1"/>
    <col min="7178" max="7425" width="9.140625" style="1"/>
    <col min="7426" max="7426" width="32.140625" style="1" bestFit="1" customWidth="1"/>
    <col min="7427" max="7427" width="21.42578125" style="1" bestFit="1" customWidth="1"/>
    <col min="7428" max="7428" width="11.5703125" style="1" bestFit="1" customWidth="1"/>
    <col min="7429" max="7429" width="12.28515625" style="1" bestFit="1" customWidth="1"/>
    <col min="7430" max="7430" width="10.5703125" style="1" bestFit="1" customWidth="1"/>
    <col min="7431" max="7432" width="9.140625" style="1"/>
    <col min="7433" max="7433" width="15.85546875" style="1" customWidth="1"/>
    <col min="7434" max="7681" width="9.140625" style="1"/>
    <col min="7682" max="7682" width="32.140625" style="1" bestFit="1" customWidth="1"/>
    <col min="7683" max="7683" width="21.42578125" style="1" bestFit="1" customWidth="1"/>
    <col min="7684" max="7684" width="11.5703125" style="1" bestFit="1" customWidth="1"/>
    <col min="7685" max="7685" width="12.28515625" style="1" bestFit="1" customWidth="1"/>
    <col min="7686" max="7686" width="10.5703125" style="1" bestFit="1" customWidth="1"/>
    <col min="7687" max="7688" width="9.140625" style="1"/>
    <col min="7689" max="7689" width="15.85546875" style="1" customWidth="1"/>
    <col min="7690" max="7937" width="9.140625" style="1"/>
    <col min="7938" max="7938" width="32.140625" style="1" bestFit="1" customWidth="1"/>
    <col min="7939" max="7939" width="21.42578125" style="1" bestFit="1" customWidth="1"/>
    <col min="7940" max="7940" width="11.5703125" style="1" bestFit="1" customWidth="1"/>
    <col min="7941" max="7941" width="12.28515625" style="1" bestFit="1" customWidth="1"/>
    <col min="7942" max="7942" width="10.5703125" style="1" bestFit="1" customWidth="1"/>
    <col min="7943" max="7944" width="9.140625" style="1"/>
    <col min="7945" max="7945" width="15.85546875" style="1" customWidth="1"/>
    <col min="7946" max="8193" width="9.140625" style="1"/>
    <col min="8194" max="8194" width="32.140625" style="1" bestFit="1" customWidth="1"/>
    <col min="8195" max="8195" width="21.42578125" style="1" bestFit="1" customWidth="1"/>
    <col min="8196" max="8196" width="11.5703125" style="1" bestFit="1" customWidth="1"/>
    <col min="8197" max="8197" width="12.28515625" style="1" bestFit="1" customWidth="1"/>
    <col min="8198" max="8198" width="10.5703125" style="1" bestFit="1" customWidth="1"/>
    <col min="8199" max="8200" width="9.140625" style="1"/>
    <col min="8201" max="8201" width="15.85546875" style="1" customWidth="1"/>
    <col min="8202" max="8449" width="9.140625" style="1"/>
    <col min="8450" max="8450" width="32.140625" style="1" bestFit="1" customWidth="1"/>
    <col min="8451" max="8451" width="21.42578125" style="1" bestFit="1" customWidth="1"/>
    <col min="8452" max="8452" width="11.5703125" style="1" bestFit="1" customWidth="1"/>
    <col min="8453" max="8453" width="12.28515625" style="1" bestFit="1" customWidth="1"/>
    <col min="8454" max="8454" width="10.5703125" style="1" bestFit="1" customWidth="1"/>
    <col min="8455" max="8456" width="9.140625" style="1"/>
    <col min="8457" max="8457" width="15.85546875" style="1" customWidth="1"/>
    <col min="8458" max="8705" width="9.140625" style="1"/>
    <col min="8706" max="8706" width="32.140625" style="1" bestFit="1" customWidth="1"/>
    <col min="8707" max="8707" width="21.42578125" style="1" bestFit="1" customWidth="1"/>
    <col min="8708" max="8708" width="11.5703125" style="1" bestFit="1" customWidth="1"/>
    <col min="8709" max="8709" width="12.28515625" style="1" bestFit="1" customWidth="1"/>
    <col min="8710" max="8710" width="10.5703125" style="1" bestFit="1" customWidth="1"/>
    <col min="8711" max="8712" width="9.140625" style="1"/>
    <col min="8713" max="8713" width="15.85546875" style="1" customWidth="1"/>
    <col min="8714" max="8961" width="9.140625" style="1"/>
    <col min="8962" max="8962" width="32.140625" style="1" bestFit="1" customWidth="1"/>
    <col min="8963" max="8963" width="21.42578125" style="1" bestFit="1" customWidth="1"/>
    <col min="8964" max="8964" width="11.5703125" style="1" bestFit="1" customWidth="1"/>
    <col min="8965" max="8965" width="12.28515625" style="1" bestFit="1" customWidth="1"/>
    <col min="8966" max="8966" width="10.5703125" style="1" bestFit="1" customWidth="1"/>
    <col min="8967" max="8968" width="9.140625" style="1"/>
    <col min="8969" max="8969" width="15.85546875" style="1" customWidth="1"/>
    <col min="8970" max="9217" width="9.140625" style="1"/>
    <col min="9218" max="9218" width="32.140625" style="1" bestFit="1" customWidth="1"/>
    <col min="9219" max="9219" width="21.42578125" style="1" bestFit="1" customWidth="1"/>
    <col min="9220" max="9220" width="11.5703125" style="1" bestFit="1" customWidth="1"/>
    <col min="9221" max="9221" width="12.28515625" style="1" bestFit="1" customWidth="1"/>
    <col min="9222" max="9222" width="10.5703125" style="1" bestFit="1" customWidth="1"/>
    <col min="9223" max="9224" width="9.140625" style="1"/>
    <col min="9225" max="9225" width="15.85546875" style="1" customWidth="1"/>
    <col min="9226" max="9473" width="9.140625" style="1"/>
    <col min="9474" max="9474" width="32.140625" style="1" bestFit="1" customWidth="1"/>
    <col min="9475" max="9475" width="21.42578125" style="1" bestFit="1" customWidth="1"/>
    <col min="9476" max="9476" width="11.5703125" style="1" bestFit="1" customWidth="1"/>
    <col min="9477" max="9477" width="12.28515625" style="1" bestFit="1" customWidth="1"/>
    <col min="9478" max="9478" width="10.5703125" style="1" bestFit="1" customWidth="1"/>
    <col min="9479" max="9480" width="9.140625" style="1"/>
    <col min="9481" max="9481" width="15.85546875" style="1" customWidth="1"/>
    <col min="9482" max="9729" width="9.140625" style="1"/>
    <col min="9730" max="9730" width="32.140625" style="1" bestFit="1" customWidth="1"/>
    <col min="9731" max="9731" width="21.42578125" style="1" bestFit="1" customWidth="1"/>
    <col min="9732" max="9732" width="11.5703125" style="1" bestFit="1" customWidth="1"/>
    <col min="9733" max="9733" width="12.28515625" style="1" bestFit="1" customWidth="1"/>
    <col min="9734" max="9734" width="10.5703125" style="1" bestFit="1" customWidth="1"/>
    <col min="9735" max="9736" width="9.140625" style="1"/>
    <col min="9737" max="9737" width="15.85546875" style="1" customWidth="1"/>
    <col min="9738" max="9985" width="9.140625" style="1"/>
    <col min="9986" max="9986" width="32.140625" style="1" bestFit="1" customWidth="1"/>
    <col min="9987" max="9987" width="21.42578125" style="1" bestFit="1" customWidth="1"/>
    <col min="9988" max="9988" width="11.5703125" style="1" bestFit="1" customWidth="1"/>
    <col min="9989" max="9989" width="12.28515625" style="1" bestFit="1" customWidth="1"/>
    <col min="9990" max="9990" width="10.5703125" style="1" bestFit="1" customWidth="1"/>
    <col min="9991" max="9992" width="9.140625" style="1"/>
    <col min="9993" max="9993" width="15.85546875" style="1" customWidth="1"/>
    <col min="9994" max="10241" width="9.140625" style="1"/>
    <col min="10242" max="10242" width="32.140625" style="1" bestFit="1" customWidth="1"/>
    <col min="10243" max="10243" width="21.42578125" style="1" bestFit="1" customWidth="1"/>
    <col min="10244" max="10244" width="11.5703125" style="1" bestFit="1" customWidth="1"/>
    <col min="10245" max="10245" width="12.28515625" style="1" bestFit="1" customWidth="1"/>
    <col min="10246" max="10246" width="10.5703125" style="1" bestFit="1" customWidth="1"/>
    <col min="10247" max="10248" width="9.140625" style="1"/>
    <col min="10249" max="10249" width="15.85546875" style="1" customWidth="1"/>
    <col min="10250" max="10497" width="9.140625" style="1"/>
    <col min="10498" max="10498" width="32.140625" style="1" bestFit="1" customWidth="1"/>
    <col min="10499" max="10499" width="21.42578125" style="1" bestFit="1" customWidth="1"/>
    <col min="10500" max="10500" width="11.5703125" style="1" bestFit="1" customWidth="1"/>
    <col min="10501" max="10501" width="12.28515625" style="1" bestFit="1" customWidth="1"/>
    <col min="10502" max="10502" width="10.5703125" style="1" bestFit="1" customWidth="1"/>
    <col min="10503" max="10504" width="9.140625" style="1"/>
    <col min="10505" max="10505" width="15.85546875" style="1" customWidth="1"/>
    <col min="10506" max="10753" width="9.140625" style="1"/>
    <col min="10754" max="10754" width="32.140625" style="1" bestFit="1" customWidth="1"/>
    <col min="10755" max="10755" width="21.42578125" style="1" bestFit="1" customWidth="1"/>
    <col min="10756" max="10756" width="11.5703125" style="1" bestFit="1" customWidth="1"/>
    <col min="10757" max="10757" width="12.28515625" style="1" bestFit="1" customWidth="1"/>
    <col min="10758" max="10758" width="10.5703125" style="1" bestFit="1" customWidth="1"/>
    <col min="10759" max="10760" width="9.140625" style="1"/>
    <col min="10761" max="10761" width="15.85546875" style="1" customWidth="1"/>
    <col min="10762" max="11009" width="9.140625" style="1"/>
    <col min="11010" max="11010" width="32.140625" style="1" bestFit="1" customWidth="1"/>
    <col min="11011" max="11011" width="21.42578125" style="1" bestFit="1" customWidth="1"/>
    <col min="11012" max="11012" width="11.5703125" style="1" bestFit="1" customWidth="1"/>
    <col min="11013" max="11013" width="12.28515625" style="1" bestFit="1" customWidth="1"/>
    <col min="11014" max="11014" width="10.5703125" style="1" bestFit="1" customWidth="1"/>
    <col min="11015" max="11016" width="9.140625" style="1"/>
    <col min="11017" max="11017" width="15.85546875" style="1" customWidth="1"/>
    <col min="11018" max="11265" width="9.140625" style="1"/>
    <col min="11266" max="11266" width="32.140625" style="1" bestFit="1" customWidth="1"/>
    <col min="11267" max="11267" width="21.42578125" style="1" bestFit="1" customWidth="1"/>
    <col min="11268" max="11268" width="11.5703125" style="1" bestFit="1" customWidth="1"/>
    <col min="11269" max="11269" width="12.28515625" style="1" bestFit="1" customWidth="1"/>
    <col min="11270" max="11270" width="10.5703125" style="1" bestFit="1" customWidth="1"/>
    <col min="11271" max="11272" width="9.140625" style="1"/>
    <col min="11273" max="11273" width="15.85546875" style="1" customWidth="1"/>
    <col min="11274" max="11521" width="9.140625" style="1"/>
    <col min="11522" max="11522" width="32.140625" style="1" bestFit="1" customWidth="1"/>
    <col min="11523" max="11523" width="21.42578125" style="1" bestFit="1" customWidth="1"/>
    <col min="11524" max="11524" width="11.5703125" style="1" bestFit="1" customWidth="1"/>
    <col min="11525" max="11525" width="12.28515625" style="1" bestFit="1" customWidth="1"/>
    <col min="11526" max="11526" width="10.5703125" style="1" bestFit="1" customWidth="1"/>
    <col min="11527" max="11528" width="9.140625" style="1"/>
    <col min="11529" max="11529" width="15.85546875" style="1" customWidth="1"/>
    <col min="11530" max="11777" width="9.140625" style="1"/>
    <col min="11778" max="11778" width="32.140625" style="1" bestFit="1" customWidth="1"/>
    <col min="11779" max="11779" width="21.42578125" style="1" bestFit="1" customWidth="1"/>
    <col min="11780" max="11780" width="11.5703125" style="1" bestFit="1" customWidth="1"/>
    <col min="11781" max="11781" width="12.28515625" style="1" bestFit="1" customWidth="1"/>
    <col min="11782" max="11782" width="10.5703125" style="1" bestFit="1" customWidth="1"/>
    <col min="11783" max="11784" width="9.140625" style="1"/>
    <col min="11785" max="11785" width="15.85546875" style="1" customWidth="1"/>
    <col min="11786" max="12033" width="9.140625" style="1"/>
    <col min="12034" max="12034" width="32.140625" style="1" bestFit="1" customWidth="1"/>
    <col min="12035" max="12035" width="21.42578125" style="1" bestFit="1" customWidth="1"/>
    <col min="12036" max="12036" width="11.5703125" style="1" bestFit="1" customWidth="1"/>
    <col min="12037" max="12037" width="12.28515625" style="1" bestFit="1" customWidth="1"/>
    <col min="12038" max="12038" width="10.5703125" style="1" bestFit="1" customWidth="1"/>
    <col min="12039" max="12040" width="9.140625" style="1"/>
    <col min="12041" max="12041" width="15.85546875" style="1" customWidth="1"/>
    <col min="12042" max="12289" width="9.140625" style="1"/>
    <col min="12290" max="12290" width="32.140625" style="1" bestFit="1" customWidth="1"/>
    <col min="12291" max="12291" width="21.42578125" style="1" bestFit="1" customWidth="1"/>
    <col min="12292" max="12292" width="11.5703125" style="1" bestFit="1" customWidth="1"/>
    <col min="12293" max="12293" width="12.28515625" style="1" bestFit="1" customWidth="1"/>
    <col min="12294" max="12294" width="10.5703125" style="1" bestFit="1" customWidth="1"/>
    <col min="12295" max="12296" width="9.140625" style="1"/>
    <col min="12297" max="12297" width="15.85546875" style="1" customWidth="1"/>
    <col min="12298" max="12545" width="9.140625" style="1"/>
    <col min="12546" max="12546" width="32.140625" style="1" bestFit="1" customWidth="1"/>
    <col min="12547" max="12547" width="21.42578125" style="1" bestFit="1" customWidth="1"/>
    <col min="12548" max="12548" width="11.5703125" style="1" bestFit="1" customWidth="1"/>
    <col min="12549" max="12549" width="12.28515625" style="1" bestFit="1" customWidth="1"/>
    <col min="12550" max="12550" width="10.5703125" style="1" bestFit="1" customWidth="1"/>
    <col min="12551" max="12552" width="9.140625" style="1"/>
    <col min="12553" max="12553" width="15.85546875" style="1" customWidth="1"/>
    <col min="12554" max="12801" width="9.140625" style="1"/>
    <col min="12802" max="12802" width="32.140625" style="1" bestFit="1" customWidth="1"/>
    <col min="12803" max="12803" width="21.42578125" style="1" bestFit="1" customWidth="1"/>
    <col min="12804" max="12804" width="11.5703125" style="1" bestFit="1" customWidth="1"/>
    <col min="12805" max="12805" width="12.28515625" style="1" bestFit="1" customWidth="1"/>
    <col min="12806" max="12806" width="10.5703125" style="1" bestFit="1" customWidth="1"/>
    <col min="12807" max="12808" width="9.140625" style="1"/>
    <col min="12809" max="12809" width="15.85546875" style="1" customWidth="1"/>
    <col min="12810" max="13057" width="9.140625" style="1"/>
    <col min="13058" max="13058" width="32.140625" style="1" bestFit="1" customWidth="1"/>
    <col min="13059" max="13059" width="21.42578125" style="1" bestFit="1" customWidth="1"/>
    <col min="13060" max="13060" width="11.5703125" style="1" bestFit="1" customWidth="1"/>
    <col min="13061" max="13061" width="12.28515625" style="1" bestFit="1" customWidth="1"/>
    <col min="13062" max="13062" width="10.5703125" style="1" bestFit="1" customWidth="1"/>
    <col min="13063" max="13064" width="9.140625" style="1"/>
    <col min="13065" max="13065" width="15.85546875" style="1" customWidth="1"/>
    <col min="13066" max="13313" width="9.140625" style="1"/>
    <col min="13314" max="13314" width="32.140625" style="1" bestFit="1" customWidth="1"/>
    <col min="13315" max="13315" width="21.42578125" style="1" bestFit="1" customWidth="1"/>
    <col min="13316" max="13316" width="11.5703125" style="1" bestFit="1" customWidth="1"/>
    <col min="13317" max="13317" width="12.28515625" style="1" bestFit="1" customWidth="1"/>
    <col min="13318" max="13318" width="10.5703125" style="1" bestFit="1" customWidth="1"/>
    <col min="13319" max="13320" width="9.140625" style="1"/>
    <col min="13321" max="13321" width="15.85546875" style="1" customWidth="1"/>
    <col min="13322" max="13569" width="9.140625" style="1"/>
    <col min="13570" max="13570" width="32.140625" style="1" bestFit="1" customWidth="1"/>
    <col min="13571" max="13571" width="21.42578125" style="1" bestFit="1" customWidth="1"/>
    <col min="13572" max="13572" width="11.5703125" style="1" bestFit="1" customWidth="1"/>
    <col min="13573" max="13573" width="12.28515625" style="1" bestFit="1" customWidth="1"/>
    <col min="13574" max="13574" width="10.5703125" style="1" bestFit="1" customWidth="1"/>
    <col min="13575" max="13576" width="9.140625" style="1"/>
    <col min="13577" max="13577" width="15.85546875" style="1" customWidth="1"/>
    <col min="13578" max="13825" width="9.140625" style="1"/>
    <col min="13826" max="13826" width="32.140625" style="1" bestFit="1" customWidth="1"/>
    <col min="13827" max="13827" width="21.42578125" style="1" bestFit="1" customWidth="1"/>
    <col min="13828" max="13828" width="11.5703125" style="1" bestFit="1" customWidth="1"/>
    <col min="13829" max="13829" width="12.28515625" style="1" bestFit="1" customWidth="1"/>
    <col min="13830" max="13830" width="10.5703125" style="1" bestFit="1" customWidth="1"/>
    <col min="13831" max="13832" width="9.140625" style="1"/>
    <col min="13833" max="13833" width="15.85546875" style="1" customWidth="1"/>
    <col min="13834" max="14081" width="9.140625" style="1"/>
    <col min="14082" max="14082" width="32.140625" style="1" bestFit="1" customWidth="1"/>
    <col min="14083" max="14083" width="21.42578125" style="1" bestFit="1" customWidth="1"/>
    <col min="14084" max="14084" width="11.5703125" style="1" bestFit="1" customWidth="1"/>
    <col min="14085" max="14085" width="12.28515625" style="1" bestFit="1" customWidth="1"/>
    <col min="14086" max="14086" width="10.5703125" style="1" bestFit="1" customWidth="1"/>
    <col min="14087" max="14088" width="9.140625" style="1"/>
    <col min="14089" max="14089" width="15.85546875" style="1" customWidth="1"/>
    <col min="14090" max="14337" width="9.140625" style="1"/>
    <col min="14338" max="14338" width="32.140625" style="1" bestFit="1" customWidth="1"/>
    <col min="14339" max="14339" width="21.42578125" style="1" bestFit="1" customWidth="1"/>
    <col min="14340" max="14340" width="11.5703125" style="1" bestFit="1" customWidth="1"/>
    <col min="14341" max="14341" width="12.28515625" style="1" bestFit="1" customWidth="1"/>
    <col min="14342" max="14342" width="10.5703125" style="1" bestFit="1" customWidth="1"/>
    <col min="14343" max="14344" width="9.140625" style="1"/>
    <col min="14345" max="14345" width="15.85546875" style="1" customWidth="1"/>
    <col min="14346" max="14593" width="9.140625" style="1"/>
    <col min="14594" max="14594" width="32.140625" style="1" bestFit="1" customWidth="1"/>
    <col min="14595" max="14595" width="21.42578125" style="1" bestFit="1" customWidth="1"/>
    <col min="14596" max="14596" width="11.5703125" style="1" bestFit="1" customWidth="1"/>
    <col min="14597" max="14597" width="12.28515625" style="1" bestFit="1" customWidth="1"/>
    <col min="14598" max="14598" width="10.5703125" style="1" bestFit="1" customWidth="1"/>
    <col min="14599" max="14600" width="9.140625" style="1"/>
    <col min="14601" max="14601" width="15.85546875" style="1" customWidth="1"/>
    <col min="14602" max="14849" width="9.140625" style="1"/>
    <col min="14850" max="14850" width="32.140625" style="1" bestFit="1" customWidth="1"/>
    <col min="14851" max="14851" width="21.42578125" style="1" bestFit="1" customWidth="1"/>
    <col min="14852" max="14852" width="11.5703125" style="1" bestFit="1" customWidth="1"/>
    <col min="14853" max="14853" width="12.28515625" style="1" bestFit="1" customWidth="1"/>
    <col min="14854" max="14854" width="10.5703125" style="1" bestFit="1" customWidth="1"/>
    <col min="14855" max="14856" width="9.140625" style="1"/>
    <col min="14857" max="14857" width="15.85546875" style="1" customWidth="1"/>
    <col min="14858" max="15105" width="9.140625" style="1"/>
    <col min="15106" max="15106" width="32.140625" style="1" bestFit="1" customWidth="1"/>
    <col min="15107" max="15107" width="21.42578125" style="1" bestFit="1" customWidth="1"/>
    <col min="15108" max="15108" width="11.5703125" style="1" bestFit="1" customWidth="1"/>
    <col min="15109" max="15109" width="12.28515625" style="1" bestFit="1" customWidth="1"/>
    <col min="15110" max="15110" width="10.5703125" style="1" bestFit="1" customWidth="1"/>
    <col min="15111" max="15112" width="9.140625" style="1"/>
    <col min="15113" max="15113" width="15.85546875" style="1" customWidth="1"/>
    <col min="15114" max="15361" width="9.140625" style="1"/>
    <col min="15362" max="15362" width="32.140625" style="1" bestFit="1" customWidth="1"/>
    <col min="15363" max="15363" width="21.42578125" style="1" bestFit="1" customWidth="1"/>
    <col min="15364" max="15364" width="11.5703125" style="1" bestFit="1" customWidth="1"/>
    <col min="15365" max="15365" width="12.28515625" style="1" bestFit="1" customWidth="1"/>
    <col min="15366" max="15366" width="10.5703125" style="1" bestFit="1" customWidth="1"/>
    <col min="15367" max="15368" width="9.140625" style="1"/>
    <col min="15369" max="15369" width="15.85546875" style="1" customWidth="1"/>
    <col min="15370" max="15617" width="9.140625" style="1"/>
    <col min="15618" max="15618" width="32.140625" style="1" bestFit="1" customWidth="1"/>
    <col min="15619" max="15619" width="21.42578125" style="1" bestFit="1" customWidth="1"/>
    <col min="15620" max="15620" width="11.5703125" style="1" bestFit="1" customWidth="1"/>
    <col min="15621" max="15621" width="12.28515625" style="1" bestFit="1" customWidth="1"/>
    <col min="15622" max="15622" width="10.5703125" style="1" bestFit="1" customWidth="1"/>
    <col min="15623" max="15624" width="9.140625" style="1"/>
    <col min="15625" max="15625" width="15.85546875" style="1" customWidth="1"/>
    <col min="15626" max="15873" width="9.140625" style="1"/>
    <col min="15874" max="15874" width="32.140625" style="1" bestFit="1" customWidth="1"/>
    <col min="15875" max="15875" width="21.42578125" style="1" bestFit="1" customWidth="1"/>
    <col min="15876" max="15876" width="11.5703125" style="1" bestFit="1" customWidth="1"/>
    <col min="15877" max="15877" width="12.28515625" style="1" bestFit="1" customWidth="1"/>
    <col min="15878" max="15878" width="10.5703125" style="1" bestFit="1" customWidth="1"/>
    <col min="15879" max="15880" width="9.140625" style="1"/>
    <col min="15881" max="15881" width="15.85546875" style="1" customWidth="1"/>
    <col min="15882" max="16129" width="9.140625" style="1"/>
    <col min="16130" max="16130" width="32.140625" style="1" bestFit="1" customWidth="1"/>
    <col min="16131" max="16131" width="21.42578125" style="1" bestFit="1" customWidth="1"/>
    <col min="16132" max="16132" width="11.5703125" style="1" bestFit="1" customWidth="1"/>
    <col min="16133" max="16133" width="12.28515625" style="1" bestFit="1" customWidth="1"/>
    <col min="16134" max="16134" width="10.5703125" style="1" bestFit="1" customWidth="1"/>
    <col min="16135" max="16136" width="9.140625" style="1"/>
    <col min="16137" max="16137" width="15.85546875" style="1" customWidth="1"/>
    <col min="16138" max="16384" width="9.140625" style="1"/>
  </cols>
  <sheetData>
    <row r="4" spans="2:9" s="2" customFormat="1" x14ac:dyDescent="0.25">
      <c r="B4" s="137" t="s">
        <v>0</v>
      </c>
      <c r="C4" s="137"/>
      <c r="D4" s="137"/>
      <c r="F4" s="3"/>
      <c r="G4" s="3"/>
      <c r="H4" s="3"/>
    </row>
    <row r="5" spans="2:9" s="2" customFormat="1" x14ac:dyDescent="0.25">
      <c r="B5" s="136" t="s">
        <v>62</v>
      </c>
      <c r="C5" s="136"/>
      <c r="D5" s="136"/>
      <c r="G5" s="4"/>
    </row>
    <row r="6" spans="2:9" s="2" customFormat="1" x14ac:dyDescent="0.25">
      <c r="B6" s="136" t="s">
        <v>63</v>
      </c>
      <c r="C6" s="136"/>
      <c r="D6" s="136"/>
      <c r="G6" s="4"/>
    </row>
    <row r="7" spans="2:9" s="2" customFormat="1" x14ac:dyDescent="0.25">
      <c r="B7" s="136" t="s">
        <v>71</v>
      </c>
      <c r="C7" s="136"/>
      <c r="D7" s="136"/>
      <c r="G7" s="4"/>
    </row>
    <row r="8" spans="2:9" s="2" customFormat="1" x14ac:dyDescent="0.25">
      <c r="B8" s="136" t="s">
        <v>64</v>
      </c>
      <c r="C8" s="136"/>
      <c r="D8" s="136"/>
    </row>
    <row r="9" spans="2:9" s="2" customFormat="1" x14ac:dyDescent="0.25">
      <c r="B9" s="136"/>
      <c r="C9" s="136"/>
      <c r="D9" s="136"/>
      <c r="E9" s="4"/>
      <c r="F9" s="4"/>
      <c r="G9" s="4"/>
    </row>
    <row r="10" spans="2:9" s="2" customFormat="1" x14ac:dyDescent="0.25">
      <c r="B10" s="5"/>
      <c r="D10" s="4"/>
      <c r="E10" s="4"/>
      <c r="F10" s="4"/>
      <c r="G10" s="4"/>
    </row>
    <row r="11" spans="2:9" s="2" customFormat="1" x14ac:dyDescent="0.25">
      <c r="B11" s="136" t="s">
        <v>1</v>
      </c>
      <c r="C11" s="136"/>
      <c r="D11" s="4"/>
      <c r="E11" s="4"/>
      <c r="F11" s="4"/>
      <c r="G11" s="4"/>
      <c r="H11" s="4"/>
      <c r="I11" s="4"/>
    </row>
    <row r="12" spans="2:9" s="2" customFormat="1" x14ac:dyDescent="0.25">
      <c r="B12" s="6" t="s">
        <v>2</v>
      </c>
      <c r="C12" s="7" t="s">
        <v>3</v>
      </c>
      <c r="D12" s="6" t="s">
        <v>4</v>
      </c>
      <c r="F12" s="4"/>
      <c r="G12" s="4"/>
    </row>
    <row r="13" spans="2:9" s="2" customFormat="1" x14ac:dyDescent="0.25">
      <c r="B13" s="8" t="s">
        <v>5</v>
      </c>
      <c r="C13" s="9">
        <f>IF(D13=75,ROUNDDOWN($D$30*D13/100,2),ROUND($D$30*D13/100,2))</f>
        <v>33750</v>
      </c>
      <c r="D13" s="10">
        <v>75</v>
      </c>
      <c r="F13" s="4"/>
      <c r="G13" s="4"/>
    </row>
    <row r="14" spans="2:9" s="2" customFormat="1" x14ac:dyDescent="0.25">
      <c r="B14" s="11" t="s">
        <v>6</v>
      </c>
      <c r="C14" s="9">
        <f>ROUND($D$30*D14/100,2)</f>
        <v>11250</v>
      </c>
      <c r="D14" s="10">
        <v>25</v>
      </c>
      <c r="F14" s="4"/>
      <c r="G14" s="4"/>
    </row>
    <row r="15" spans="2:9" s="2" customFormat="1" x14ac:dyDescent="0.25">
      <c r="B15" s="11" t="s">
        <v>138</v>
      </c>
      <c r="C15" s="9">
        <f>ROUND($D$30*D15/100,2)</f>
        <v>0</v>
      </c>
      <c r="D15" s="10"/>
      <c r="F15" s="4"/>
      <c r="G15" s="4"/>
    </row>
    <row r="16" spans="2:9" s="2" customFormat="1" x14ac:dyDescent="0.25">
      <c r="B16" s="11" t="s">
        <v>7</v>
      </c>
      <c r="C16" s="9">
        <f>ROUND($D$30*D16/100,2)</f>
        <v>0</v>
      </c>
      <c r="D16" s="10"/>
      <c r="F16" s="4"/>
      <c r="G16" s="4"/>
    </row>
    <row r="17" spans="2:9" s="2" customFormat="1" x14ac:dyDescent="0.25">
      <c r="B17" s="11" t="s">
        <v>8</v>
      </c>
      <c r="C17" s="9">
        <f>ROUND($D$30*D17/100,2)</f>
        <v>0</v>
      </c>
      <c r="D17" s="10"/>
      <c r="F17" s="4"/>
      <c r="G17" s="4"/>
    </row>
    <row r="18" spans="2:9" s="2" customFormat="1" x14ac:dyDescent="0.25">
      <c r="B18" s="12" t="s">
        <v>9</v>
      </c>
      <c r="C18" s="13">
        <f>SUM(C13:C17)</f>
        <v>45000</v>
      </c>
      <c r="D18" s="13">
        <f>SUM(D13:D17)</f>
        <v>100</v>
      </c>
    </row>
    <row r="19" spans="2:9" s="2" customFormat="1" x14ac:dyDescent="0.25">
      <c r="B19" s="5"/>
      <c r="D19" s="4"/>
      <c r="E19" s="4"/>
      <c r="F19" s="4"/>
      <c r="G19" s="4"/>
    </row>
    <row r="20" spans="2:9" s="2" customFormat="1" x14ac:dyDescent="0.25">
      <c r="B20" s="140" t="s">
        <v>10</v>
      </c>
      <c r="C20" s="140"/>
    </row>
    <row r="21" spans="2:9" s="2" customFormat="1" x14ac:dyDescent="0.25">
      <c r="B21" s="138" t="s">
        <v>11</v>
      </c>
      <c r="C21" s="139"/>
      <c r="D21" s="6" t="s">
        <v>12</v>
      </c>
      <c r="E21" s="14" t="s">
        <v>13</v>
      </c>
      <c r="F21" s="15"/>
    </row>
    <row r="22" spans="2:9" s="2" customFormat="1" x14ac:dyDescent="0.25">
      <c r="B22" s="141" t="s">
        <v>14</v>
      </c>
      <c r="C22" s="142"/>
      <c r="D22" s="16">
        <f>G60</f>
        <v>0</v>
      </c>
      <c r="E22" s="16">
        <f>IFERROR((ROUND(D22/$D$30*100,2)),0)</f>
        <v>0</v>
      </c>
      <c r="F22" s="17"/>
    </row>
    <row r="23" spans="2:9" s="2" customFormat="1" x14ac:dyDescent="0.25">
      <c r="B23" s="141" t="s">
        <v>15</v>
      </c>
      <c r="C23" s="142"/>
      <c r="D23" s="16">
        <f>G64</f>
        <v>0</v>
      </c>
      <c r="E23" s="16">
        <f>IFERROR((ROUND(D23/$D$30*100,2)),0)</f>
        <v>0</v>
      </c>
      <c r="F23" s="17"/>
    </row>
    <row r="24" spans="2:9" s="2" customFormat="1" x14ac:dyDescent="0.25">
      <c r="B24" s="143" t="s">
        <v>16</v>
      </c>
      <c r="C24" s="144"/>
      <c r="D24" s="16">
        <f>G69</f>
        <v>84.94</v>
      </c>
      <c r="E24" s="16">
        <f t="shared" ref="E24:E25" si="0">IFERROR((ROUND(D24/$D$30*100,2)),0)</f>
        <v>0.19</v>
      </c>
      <c r="F24" s="17"/>
    </row>
    <row r="25" spans="2:9" s="2" customFormat="1" x14ac:dyDescent="0.25">
      <c r="B25" s="143" t="s">
        <v>17</v>
      </c>
      <c r="C25" s="144"/>
      <c r="D25" s="16">
        <f>G72</f>
        <v>40525.14</v>
      </c>
      <c r="E25" s="16">
        <f t="shared" si="0"/>
        <v>90.06</v>
      </c>
      <c r="F25" s="17"/>
    </row>
    <row r="26" spans="2:9" s="2" customFormat="1" ht="15" customHeight="1" x14ac:dyDescent="0.25">
      <c r="B26" s="141" t="s">
        <v>18</v>
      </c>
      <c r="C26" s="142"/>
      <c r="D26" s="16">
        <f>G77</f>
        <v>0</v>
      </c>
      <c r="E26" s="16">
        <f>IFERROR((ROUND(D26/$D$30*100,2)),0)</f>
        <v>0</v>
      </c>
      <c r="F26" s="17"/>
    </row>
    <row r="27" spans="2:9" s="2" customFormat="1" ht="15" customHeight="1" x14ac:dyDescent="0.25">
      <c r="B27" s="143" t="s">
        <v>19</v>
      </c>
      <c r="C27" s="144"/>
      <c r="D27" s="16">
        <f>G80</f>
        <v>4389.92</v>
      </c>
      <c r="E27" s="16">
        <f>IFERROR((ROUND(D27/$D$30*100,2)),0)</f>
        <v>9.76</v>
      </c>
      <c r="F27" s="17"/>
    </row>
    <row r="28" spans="2:9" s="2" customFormat="1" x14ac:dyDescent="0.25">
      <c r="B28" s="145" t="s">
        <v>20</v>
      </c>
      <c r="C28" s="146"/>
      <c r="D28" s="18">
        <f>SUM(D22:D27)</f>
        <v>45000</v>
      </c>
      <c r="E28" s="18">
        <f>IFERROR((ROUND(D28/$D$30*100,2)),0)</f>
        <v>100</v>
      </c>
      <c r="F28" s="17"/>
    </row>
    <row r="29" spans="2:9" s="2" customFormat="1" x14ac:dyDescent="0.25">
      <c r="B29" s="145" t="s">
        <v>21</v>
      </c>
      <c r="C29" s="146"/>
      <c r="D29" s="18">
        <f>G84</f>
        <v>0</v>
      </c>
      <c r="E29" s="18">
        <f>IFERROR((ROUND(D29/$D$30*100,2)),0)</f>
        <v>0</v>
      </c>
      <c r="F29" s="17"/>
    </row>
    <row r="30" spans="2:9" s="2" customFormat="1" x14ac:dyDescent="0.25">
      <c r="B30" s="138" t="s">
        <v>22</v>
      </c>
      <c r="C30" s="139"/>
      <c r="D30" s="19">
        <f>SUM(D28:D29)</f>
        <v>45000</v>
      </c>
      <c r="E30" s="19">
        <f>IFERROR((ROUND(D30/$D$30*100,2)),0)</f>
        <v>100</v>
      </c>
      <c r="F30" s="20"/>
      <c r="G30" s="65"/>
      <c r="H30" s="65"/>
      <c r="I30" s="65"/>
    </row>
    <row r="31" spans="2:9" s="2" customFormat="1" x14ac:dyDescent="0.25">
      <c r="G31" s="65"/>
      <c r="H31" s="65"/>
      <c r="I31" s="65"/>
    </row>
    <row r="32" spans="2:9" s="2" customFormat="1" x14ac:dyDescent="0.25">
      <c r="B32" s="21" t="s">
        <v>23</v>
      </c>
      <c r="C32" s="21"/>
      <c r="G32" s="65"/>
      <c r="H32" s="65"/>
      <c r="I32" s="65"/>
    </row>
    <row r="33" spans="2:9" s="2" customFormat="1" x14ac:dyDescent="0.25">
      <c r="B33" s="6"/>
      <c r="C33" s="6" t="s">
        <v>12</v>
      </c>
      <c r="G33" s="66"/>
      <c r="H33" s="67"/>
      <c r="I33" s="65"/>
    </row>
    <row r="34" spans="2:9" s="2" customFormat="1" x14ac:dyDescent="0.25">
      <c r="B34" s="22" t="s">
        <v>24</v>
      </c>
      <c r="C34" s="23">
        <v>45000</v>
      </c>
      <c r="G34" s="66"/>
      <c r="H34" s="68"/>
      <c r="I34" s="65"/>
    </row>
    <row r="35" spans="2:9" s="2" customFormat="1" x14ac:dyDescent="0.25">
      <c r="B35" s="22" t="s">
        <v>25</v>
      </c>
      <c r="C35" s="64"/>
      <c r="D35" s="54"/>
      <c r="G35" s="66"/>
      <c r="H35" s="67"/>
      <c r="I35" s="65"/>
    </row>
    <row r="36" spans="2:9" s="2" customFormat="1" ht="31.5" x14ac:dyDescent="0.25">
      <c r="B36" s="22" t="s">
        <v>26</v>
      </c>
      <c r="C36" s="23"/>
      <c r="D36" s="54"/>
      <c r="G36" s="65"/>
      <c r="H36" s="65"/>
      <c r="I36" s="65"/>
    </row>
    <row r="37" spans="2:9" s="2" customFormat="1" x14ac:dyDescent="0.25">
      <c r="B37" s="22" t="s">
        <v>27</v>
      </c>
      <c r="C37" s="23"/>
      <c r="D37" s="54"/>
    </row>
    <row r="38" spans="2:9" s="2" customFormat="1" x14ac:dyDescent="0.25">
      <c r="B38" s="22" t="s">
        <v>28</v>
      </c>
      <c r="C38" s="23"/>
      <c r="D38" s="54"/>
    </row>
    <row r="39" spans="2:9" s="2" customFormat="1" x14ac:dyDescent="0.25">
      <c r="B39" s="22" t="s">
        <v>29</v>
      </c>
      <c r="C39" s="55"/>
      <c r="D39" s="54"/>
    </row>
    <row r="40" spans="2:9" s="2" customFormat="1" x14ac:dyDescent="0.25">
      <c r="B40" s="22" t="s">
        <v>30</v>
      </c>
      <c r="C40" s="55"/>
      <c r="D40" s="54"/>
    </row>
    <row r="41" spans="2:9" s="2" customFormat="1" x14ac:dyDescent="0.25">
      <c r="B41" s="22" t="s">
        <v>31</v>
      </c>
      <c r="C41" s="55"/>
    </row>
    <row r="42" spans="2:9" s="2" customFormat="1" x14ac:dyDescent="0.25">
      <c r="B42" s="22" t="s">
        <v>32</v>
      </c>
      <c r="C42" s="11"/>
    </row>
    <row r="43" spans="2:9" s="2" customFormat="1" ht="31.5" x14ac:dyDescent="0.25">
      <c r="B43" s="24" t="s">
        <v>33</v>
      </c>
      <c r="C43" s="23"/>
    </row>
    <row r="44" spans="2:9" s="2" customFormat="1" x14ac:dyDescent="0.25">
      <c r="B44" s="22" t="s">
        <v>34</v>
      </c>
      <c r="C44" s="23"/>
    </row>
    <row r="45" spans="2:9" s="2" customFormat="1" x14ac:dyDescent="0.25">
      <c r="B45" s="22" t="s">
        <v>35</v>
      </c>
      <c r="C45" s="23"/>
    </row>
    <row r="46" spans="2:9" s="2" customFormat="1" x14ac:dyDescent="0.25">
      <c r="B46" s="22" t="s">
        <v>36</v>
      </c>
      <c r="C46" s="23"/>
    </row>
    <row r="47" spans="2:9" s="2" customFormat="1" x14ac:dyDescent="0.25">
      <c r="B47" s="22" t="s">
        <v>37</v>
      </c>
      <c r="C47" s="23"/>
    </row>
    <row r="48" spans="2:9" s="2" customFormat="1" ht="31.5" x14ac:dyDescent="0.25">
      <c r="B48" s="22" t="s">
        <v>38</v>
      </c>
      <c r="C48" s="23"/>
    </row>
    <row r="49" spans="2:7" s="2" customFormat="1" ht="18" customHeight="1" x14ac:dyDescent="0.25">
      <c r="B49" s="22" t="s">
        <v>39</v>
      </c>
      <c r="C49" s="23"/>
    </row>
    <row r="50" spans="2:7" s="2" customFormat="1" ht="18" customHeight="1" x14ac:dyDescent="0.25">
      <c r="B50" s="22" t="s">
        <v>40</v>
      </c>
      <c r="C50" s="23"/>
    </row>
    <row r="51" spans="2:7" s="2" customFormat="1" ht="18" customHeight="1" x14ac:dyDescent="0.25">
      <c r="B51" s="22" t="s">
        <v>41</v>
      </c>
      <c r="C51" s="23"/>
    </row>
    <row r="52" spans="2:7" s="2" customFormat="1" x14ac:dyDescent="0.25">
      <c r="B52" s="22" t="s">
        <v>42</v>
      </c>
      <c r="C52" s="23"/>
    </row>
    <row r="53" spans="2:7" s="2" customFormat="1" ht="33.75" customHeight="1" x14ac:dyDescent="0.25">
      <c r="B53" s="22" t="s">
        <v>43</v>
      </c>
      <c r="C53" s="23"/>
    </row>
    <row r="54" spans="2:7" s="2" customFormat="1" ht="16.5" customHeight="1" x14ac:dyDescent="0.25">
      <c r="B54" s="22" t="s">
        <v>44</v>
      </c>
      <c r="C54" s="23"/>
    </row>
    <row r="55" spans="2:7" s="2" customFormat="1" x14ac:dyDescent="0.25">
      <c r="B55" s="25" t="s">
        <v>12</v>
      </c>
      <c r="C55" s="13">
        <f>SUM(C34:C54)</f>
        <v>45000</v>
      </c>
    </row>
    <row r="56" spans="2:7" s="2" customFormat="1" x14ac:dyDescent="0.25">
      <c r="B56" s="17"/>
      <c r="C56" s="26"/>
    </row>
    <row r="57" spans="2:7" s="2" customFormat="1" x14ac:dyDescent="0.25">
      <c r="B57" s="27" t="s">
        <v>45</v>
      </c>
      <c r="C57" s="5"/>
    </row>
    <row r="58" spans="2:7" s="2" customFormat="1" x14ac:dyDescent="0.25">
      <c r="B58" s="6" t="s">
        <v>46</v>
      </c>
      <c r="C58" s="6" t="s">
        <v>47</v>
      </c>
      <c r="D58" s="6" t="s">
        <v>48</v>
      </c>
      <c r="E58" s="6" t="s">
        <v>49</v>
      </c>
      <c r="F58" s="6" t="s">
        <v>50</v>
      </c>
      <c r="G58" s="28" t="s">
        <v>12</v>
      </c>
    </row>
    <row r="59" spans="2:7" s="2" customFormat="1" x14ac:dyDescent="0.25">
      <c r="B59" s="29" t="s">
        <v>51</v>
      </c>
      <c r="C59" s="30"/>
      <c r="D59" s="30"/>
      <c r="E59" s="30"/>
      <c r="F59" s="30"/>
      <c r="G59" s="30"/>
    </row>
    <row r="60" spans="2:7" s="2" customFormat="1" x14ac:dyDescent="0.25">
      <c r="B60" s="29" t="s">
        <v>52</v>
      </c>
      <c r="C60" s="31"/>
      <c r="D60" s="52"/>
      <c r="E60" s="31"/>
      <c r="F60" s="31"/>
      <c r="G60" s="32">
        <f>SUM(G61:G63)</f>
        <v>0</v>
      </c>
    </row>
    <row r="61" spans="2:7" s="35" customFormat="1" ht="15" hidden="1" customHeight="1" x14ac:dyDescent="0.25">
      <c r="B61" s="33"/>
      <c r="C61" s="36"/>
      <c r="D61" s="53" t="s">
        <v>53</v>
      </c>
      <c r="E61" s="33"/>
      <c r="F61" s="23"/>
      <c r="G61" s="34">
        <f>ROUND(E61*F61,2)</f>
        <v>0</v>
      </c>
    </row>
    <row r="62" spans="2:7" s="35" customFormat="1" ht="15" hidden="1" customHeight="1" x14ac:dyDescent="0.25">
      <c r="B62" s="33"/>
      <c r="C62" s="36"/>
      <c r="D62" s="53"/>
      <c r="E62" s="33"/>
      <c r="F62" s="23"/>
      <c r="G62" s="34">
        <f t="shared" ref="G62:G63" si="1">ROUND(E62*F62,2)</f>
        <v>0</v>
      </c>
    </row>
    <row r="63" spans="2:7" s="35" customFormat="1" ht="15" hidden="1" customHeight="1" x14ac:dyDescent="0.25">
      <c r="B63" s="33"/>
      <c r="C63" s="33"/>
      <c r="D63" s="53"/>
      <c r="E63" s="33"/>
      <c r="F63" s="23"/>
      <c r="G63" s="34">
        <f t="shared" si="1"/>
        <v>0</v>
      </c>
    </row>
    <row r="64" spans="2:7" s="2" customFormat="1" x14ac:dyDescent="0.25">
      <c r="B64" s="29" t="s">
        <v>54</v>
      </c>
      <c r="C64" s="37"/>
      <c r="D64" s="52"/>
      <c r="E64" s="31"/>
      <c r="F64" s="38"/>
      <c r="G64" s="32">
        <f>SUM(G65:G68)</f>
        <v>0</v>
      </c>
    </row>
    <row r="65" spans="2:7" s="35" customFormat="1" ht="15" hidden="1" customHeight="1" x14ac:dyDescent="0.25">
      <c r="B65" s="33"/>
      <c r="C65" s="36"/>
      <c r="D65" s="53"/>
      <c r="E65" s="33"/>
      <c r="F65" s="23"/>
      <c r="G65" s="34">
        <f>ROUND(E65*F65,2)</f>
        <v>0</v>
      </c>
    </row>
    <row r="66" spans="2:7" s="35" customFormat="1" ht="15" hidden="1" customHeight="1" x14ac:dyDescent="0.25">
      <c r="B66" s="33"/>
      <c r="C66" s="36"/>
      <c r="D66" s="53"/>
      <c r="E66" s="33"/>
      <c r="F66" s="23"/>
      <c r="G66" s="34">
        <f>ROUND(E66*F66,2)</f>
        <v>0</v>
      </c>
    </row>
    <row r="67" spans="2:7" s="35" customFormat="1" ht="15" hidden="1" customHeight="1" x14ac:dyDescent="0.25">
      <c r="B67" s="33"/>
      <c r="C67" s="36"/>
      <c r="D67" s="53"/>
      <c r="E67" s="33"/>
      <c r="F67" s="23"/>
      <c r="G67" s="34">
        <f t="shared" ref="G67:G68" si="2">ROUND(E67*F67,2)</f>
        <v>0</v>
      </c>
    </row>
    <row r="68" spans="2:7" s="35" customFormat="1" ht="15" hidden="1" customHeight="1" x14ac:dyDescent="0.25">
      <c r="B68" s="33"/>
      <c r="C68" s="33"/>
      <c r="D68" s="33"/>
      <c r="E68" s="33"/>
      <c r="F68" s="23"/>
      <c r="G68" s="34">
        <f t="shared" si="2"/>
        <v>0</v>
      </c>
    </row>
    <row r="69" spans="2:7" s="2" customFormat="1" x14ac:dyDescent="0.25">
      <c r="B69" s="29" t="s">
        <v>55</v>
      </c>
      <c r="C69" s="31"/>
      <c r="D69" s="31"/>
      <c r="E69" s="31"/>
      <c r="F69" s="38"/>
      <c r="G69" s="32">
        <f>SUM(G70:G71)</f>
        <v>84.94</v>
      </c>
    </row>
    <row r="70" spans="2:7" s="35" customFormat="1" ht="72" customHeight="1" x14ac:dyDescent="0.25">
      <c r="B70" s="63" t="s">
        <v>68</v>
      </c>
      <c r="C70" s="63" t="s">
        <v>72</v>
      </c>
      <c r="D70" s="33" t="s">
        <v>79</v>
      </c>
      <c r="E70" s="33">
        <v>1</v>
      </c>
      <c r="F70" s="23">
        <v>84.94</v>
      </c>
      <c r="G70" s="34">
        <f>ROUND(E70*F70,2)</f>
        <v>84.94</v>
      </c>
    </row>
    <row r="71" spans="2:7" s="35" customFormat="1" hidden="1" x14ac:dyDescent="0.25">
      <c r="B71" s="33"/>
      <c r="C71" s="33"/>
      <c r="D71" s="33"/>
      <c r="E71" s="33"/>
      <c r="F71" s="23"/>
      <c r="G71" s="34">
        <f t="shared" ref="G71:G79" si="3">ROUND(E71*F71,2)</f>
        <v>0</v>
      </c>
    </row>
    <row r="72" spans="2:7" s="35" customFormat="1" x14ac:dyDescent="0.25">
      <c r="B72" s="39" t="s">
        <v>56</v>
      </c>
      <c r="C72" s="40"/>
      <c r="D72" s="40"/>
      <c r="E72" s="40"/>
      <c r="F72" s="41"/>
      <c r="G72" s="42">
        <f>SUM(G73:G75)</f>
        <v>40525.14</v>
      </c>
    </row>
    <row r="73" spans="2:7" s="59" customFormat="1" ht="86.25" customHeight="1" x14ac:dyDescent="0.25">
      <c r="B73" s="60" t="s">
        <v>67</v>
      </c>
      <c r="C73" s="61" t="s">
        <v>77</v>
      </c>
      <c r="D73" s="56" t="s">
        <v>66</v>
      </c>
      <c r="E73" s="56">
        <v>11</v>
      </c>
      <c r="F73" s="57">
        <v>972.9</v>
      </c>
      <c r="G73" s="58">
        <f t="shared" si="3"/>
        <v>10701.9</v>
      </c>
    </row>
    <row r="74" spans="2:7" s="35" customFormat="1" ht="141" customHeight="1" x14ac:dyDescent="0.25">
      <c r="B74" s="62" t="s">
        <v>73</v>
      </c>
      <c r="C74" s="63" t="s">
        <v>78</v>
      </c>
      <c r="D74" s="33" t="s">
        <v>65</v>
      </c>
      <c r="E74" s="33">
        <v>36</v>
      </c>
      <c r="F74" s="23">
        <v>805.09</v>
      </c>
      <c r="G74" s="34">
        <f t="shared" si="3"/>
        <v>28983.24</v>
      </c>
    </row>
    <row r="75" spans="2:7" s="35" customFormat="1" ht="33" customHeight="1" x14ac:dyDescent="0.25">
      <c r="B75" s="63" t="s">
        <v>70</v>
      </c>
      <c r="C75" s="63" t="s">
        <v>74</v>
      </c>
      <c r="D75" s="33" t="s">
        <v>66</v>
      </c>
      <c r="E75" s="33">
        <v>24</v>
      </c>
      <c r="F75" s="23">
        <v>35</v>
      </c>
      <c r="G75" s="34">
        <f t="shared" si="3"/>
        <v>840</v>
      </c>
    </row>
    <row r="76" spans="2:7" s="35" customFormat="1" hidden="1" x14ac:dyDescent="0.25">
      <c r="B76" s="33"/>
      <c r="C76" s="33"/>
      <c r="D76" s="33"/>
      <c r="E76" s="33"/>
      <c r="F76" s="23"/>
      <c r="G76" s="34"/>
    </row>
    <row r="77" spans="2:7" s="35" customFormat="1" x14ac:dyDescent="0.25">
      <c r="B77" s="40" t="s">
        <v>57</v>
      </c>
      <c r="C77" s="40"/>
      <c r="D77" s="40"/>
      <c r="E77" s="40"/>
      <c r="F77" s="41"/>
      <c r="G77" s="42">
        <f>SUM(G78:G79)</f>
        <v>0</v>
      </c>
    </row>
    <row r="78" spans="2:7" s="35" customFormat="1" hidden="1" x14ac:dyDescent="0.25">
      <c r="B78" s="33"/>
      <c r="C78" s="33"/>
      <c r="D78" s="33"/>
      <c r="E78" s="33"/>
      <c r="F78" s="23"/>
      <c r="G78" s="34">
        <f t="shared" si="3"/>
        <v>0</v>
      </c>
    </row>
    <row r="79" spans="2:7" s="35" customFormat="1" hidden="1" x14ac:dyDescent="0.25">
      <c r="B79" s="33"/>
      <c r="C79" s="33"/>
      <c r="D79" s="33"/>
      <c r="E79" s="33"/>
      <c r="F79" s="23"/>
      <c r="G79" s="34">
        <f t="shared" si="3"/>
        <v>0</v>
      </c>
    </row>
    <row r="80" spans="2:7" s="35" customFormat="1" x14ac:dyDescent="0.25">
      <c r="B80" s="40" t="s">
        <v>58</v>
      </c>
      <c r="C80" s="40"/>
      <c r="D80" s="40"/>
      <c r="E80" s="40"/>
      <c r="F80" s="41"/>
      <c r="G80" s="43">
        <f>SUM(G81:G82)</f>
        <v>4389.92</v>
      </c>
    </row>
    <row r="81" spans="2:7" s="35" customFormat="1" ht="114.75" customHeight="1" x14ac:dyDescent="0.25">
      <c r="B81" s="63" t="s">
        <v>69</v>
      </c>
      <c r="C81" s="63" t="s">
        <v>75</v>
      </c>
      <c r="D81" s="36" t="s">
        <v>76</v>
      </c>
      <c r="E81" s="33">
        <v>16</v>
      </c>
      <c r="F81" s="23">
        <v>274.37</v>
      </c>
      <c r="G81" s="34">
        <f t="shared" ref="G81:G82" si="4">ROUND(E81*F81,2)</f>
        <v>4389.92</v>
      </c>
    </row>
    <row r="82" spans="2:7" s="35" customFormat="1" hidden="1" x14ac:dyDescent="0.25">
      <c r="B82" s="33"/>
      <c r="C82" s="33"/>
      <c r="D82" s="33"/>
      <c r="E82" s="33"/>
      <c r="F82" s="23"/>
      <c r="G82" s="34">
        <f t="shared" si="4"/>
        <v>0</v>
      </c>
    </row>
    <row r="83" spans="2:7" s="2" customFormat="1" x14ac:dyDescent="0.25">
      <c r="B83" s="44" t="s">
        <v>59</v>
      </c>
      <c r="C83" s="45"/>
      <c r="D83" s="45"/>
      <c r="E83" s="45"/>
      <c r="F83" s="45"/>
      <c r="G83" s="13">
        <f>SUM(G60,G64,G69,G72,G77,G80)</f>
        <v>45000</v>
      </c>
    </row>
    <row r="84" spans="2:7" s="35" customFormat="1" x14ac:dyDescent="0.25">
      <c r="B84" s="46" t="s">
        <v>60</v>
      </c>
      <c r="C84" s="47"/>
      <c r="D84" s="47"/>
      <c r="E84" s="47"/>
      <c r="F84" s="47"/>
      <c r="G84" s="48"/>
    </row>
    <row r="85" spans="2:7" s="2" customFormat="1" x14ac:dyDescent="0.25">
      <c r="B85" s="49" t="s">
        <v>61</v>
      </c>
      <c r="C85" s="50"/>
      <c r="D85" s="50"/>
      <c r="E85" s="50"/>
      <c r="F85" s="50"/>
      <c r="G85" s="51">
        <f>SUM(G83:G84)</f>
        <v>45000</v>
      </c>
    </row>
    <row r="86" spans="2:7" s="2" customFormat="1" x14ac:dyDescent="0.25"/>
    <row r="87" spans="2:7" s="2" customFormat="1" x14ac:dyDescent="0.25"/>
    <row r="88" spans="2:7" s="2" customFormat="1" x14ac:dyDescent="0.25"/>
  </sheetData>
  <mergeCells count="18">
    <mergeCell ref="B30:C30"/>
    <mergeCell ref="B11:C11"/>
    <mergeCell ref="B20:C20"/>
    <mergeCell ref="B21:C21"/>
    <mergeCell ref="B22:C22"/>
    <mergeCell ref="B23:C23"/>
    <mergeCell ref="B24:C24"/>
    <mergeCell ref="B25:C25"/>
    <mergeCell ref="B26:C26"/>
    <mergeCell ref="B27:C27"/>
    <mergeCell ref="B28:C28"/>
    <mergeCell ref="B29:C29"/>
    <mergeCell ref="B9:D9"/>
    <mergeCell ref="B4:D4"/>
    <mergeCell ref="B5:D5"/>
    <mergeCell ref="B6:D6"/>
    <mergeCell ref="B7:D7"/>
    <mergeCell ref="B8:D8"/>
  </mergeCells>
  <conditionalFormatting sqref="F12">
    <cfRule type="cellIs" dxfId="41" priority="4" operator="notBetween">
      <formula>0</formula>
      <formula>75</formula>
    </cfRule>
  </conditionalFormatting>
  <conditionalFormatting sqref="D18">
    <cfRule type="cellIs" dxfId="40" priority="1" operator="equal">
      <formula>0</formula>
    </cfRule>
    <cfRule type="cellIs" dxfId="39" priority="2" operator="lessThan">
      <formula>100</formula>
    </cfRule>
    <cfRule type="cellIs" dxfId="38" priority="3" operator="greaterThan">
      <formula>100</formula>
    </cfRule>
  </conditionalFormatting>
  <dataValidations count="13">
    <dataValidation type="decimal" operator="equal" allowBlank="1" showInputMessage="1" showErrorMessage="1" promptTitle="Tähelepanu!" prompt="AMIF tulu peab võrduma AMIF kuluga." sqref="C65588 IX65588 ST65588 ACP65588 AML65588 AWH65588 BGD65588 BPZ65588 BZV65588 CJR65588 CTN65588 DDJ65588 DNF65588 DXB65588 EGX65588 EQT65588 FAP65588 FKL65588 FUH65588 GED65588 GNZ65588 GXV65588 HHR65588 HRN65588 IBJ65588 ILF65588 IVB65588 JEX65588 JOT65588 JYP65588 KIL65588 KSH65588 LCD65588 LLZ65588 LVV65588 MFR65588 MPN65588 MZJ65588 NJF65588 NTB65588 OCX65588 OMT65588 OWP65588 PGL65588 PQH65588 QAD65588 QJZ65588 QTV65588 RDR65588 RNN65588 RXJ65588 SHF65588 SRB65588 TAX65588 TKT65588 TUP65588 UEL65588 UOH65588 UYD65588 VHZ65588 VRV65588 WBR65588 WLN65588 WVJ65588 C131124 IX131124 ST131124 ACP131124 AML131124 AWH131124 BGD131124 BPZ131124 BZV131124 CJR131124 CTN131124 DDJ131124 DNF131124 DXB131124 EGX131124 EQT131124 FAP131124 FKL131124 FUH131124 GED131124 GNZ131124 GXV131124 HHR131124 HRN131124 IBJ131124 ILF131124 IVB131124 JEX131124 JOT131124 JYP131124 KIL131124 KSH131124 LCD131124 LLZ131124 LVV131124 MFR131124 MPN131124 MZJ131124 NJF131124 NTB131124 OCX131124 OMT131124 OWP131124 PGL131124 PQH131124 QAD131124 QJZ131124 QTV131124 RDR131124 RNN131124 RXJ131124 SHF131124 SRB131124 TAX131124 TKT131124 TUP131124 UEL131124 UOH131124 UYD131124 VHZ131124 VRV131124 WBR131124 WLN131124 WVJ131124 C196660 IX196660 ST196660 ACP196660 AML196660 AWH196660 BGD196660 BPZ196660 BZV196660 CJR196660 CTN196660 DDJ196660 DNF196660 DXB196660 EGX196660 EQT196660 FAP196660 FKL196660 FUH196660 GED196660 GNZ196660 GXV196660 HHR196660 HRN196660 IBJ196660 ILF196660 IVB196660 JEX196660 JOT196660 JYP196660 KIL196660 KSH196660 LCD196660 LLZ196660 LVV196660 MFR196660 MPN196660 MZJ196660 NJF196660 NTB196660 OCX196660 OMT196660 OWP196660 PGL196660 PQH196660 QAD196660 QJZ196660 QTV196660 RDR196660 RNN196660 RXJ196660 SHF196660 SRB196660 TAX196660 TKT196660 TUP196660 UEL196660 UOH196660 UYD196660 VHZ196660 VRV196660 WBR196660 WLN196660 WVJ196660 C262196 IX262196 ST262196 ACP262196 AML262196 AWH262196 BGD262196 BPZ262196 BZV262196 CJR262196 CTN262196 DDJ262196 DNF262196 DXB262196 EGX262196 EQT262196 FAP262196 FKL262196 FUH262196 GED262196 GNZ262196 GXV262196 HHR262196 HRN262196 IBJ262196 ILF262196 IVB262196 JEX262196 JOT262196 JYP262196 KIL262196 KSH262196 LCD262196 LLZ262196 LVV262196 MFR262196 MPN262196 MZJ262196 NJF262196 NTB262196 OCX262196 OMT262196 OWP262196 PGL262196 PQH262196 QAD262196 QJZ262196 QTV262196 RDR262196 RNN262196 RXJ262196 SHF262196 SRB262196 TAX262196 TKT262196 TUP262196 UEL262196 UOH262196 UYD262196 VHZ262196 VRV262196 WBR262196 WLN262196 WVJ262196 C327732 IX327732 ST327732 ACP327732 AML327732 AWH327732 BGD327732 BPZ327732 BZV327732 CJR327732 CTN327732 DDJ327732 DNF327732 DXB327732 EGX327732 EQT327732 FAP327732 FKL327732 FUH327732 GED327732 GNZ327732 GXV327732 HHR327732 HRN327732 IBJ327732 ILF327732 IVB327732 JEX327732 JOT327732 JYP327732 KIL327732 KSH327732 LCD327732 LLZ327732 LVV327732 MFR327732 MPN327732 MZJ327732 NJF327732 NTB327732 OCX327732 OMT327732 OWP327732 PGL327732 PQH327732 QAD327732 QJZ327732 QTV327732 RDR327732 RNN327732 RXJ327732 SHF327732 SRB327732 TAX327732 TKT327732 TUP327732 UEL327732 UOH327732 UYD327732 VHZ327732 VRV327732 WBR327732 WLN327732 WVJ327732 C393268 IX393268 ST393268 ACP393268 AML393268 AWH393268 BGD393268 BPZ393268 BZV393268 CJR393268 CTN393268 DDJ393268 DNF393268 DXB393268 EGX393268 EQT393268 FAP393268 FKL393268 FUH393268 GED393268 GNZ393268 GXV393268 HHR393268 HRN393268 IBJ393268 ILF393268 IVB393268 JEX393268 JOT393268 JYP393268 KIL393268 KSH393268 LCD393268 LLZ393268 LVV393268 MFR393268 MPN393268 MZJ393268 NJF393268 NTB393268 OCX393268 OMT393268 OWP393268 PGL393268 PQH393268 QAD393268 QJZ393268 QTV393268 RDR393268 RNN393268 RXJ393268 SHF393268 SRB393268 TAX393268 TKT393268 TUP393268 UEL393268 UOH393268 UYD393268 VHZ393268 VRV393268 WBR393268 WLN393268 WVJ393268 C458804 IX458804 ST458804 ACP458804 AML458804 AWH458804 BGD458804 BPZ458804 BZV458804 CJR458804 CTN458804 DDJ458804 DNF458804 DXB458804 EGX458804 EQT458804 FAP458804 FKL458804 FUH458804 GED458804 GNZ458804 GXV458804 HHR458804 HRN458804 IBJ458804 ILF458804 IVB458804 JEX458804 JOT458804 JYP458804 KIL458804 KSH458804 LCD458804 LLZ458804 LVV458804 MFR458804 MPN458804 MZJ458804 NJF458804 NTB458804 OCX458804 OMT458804 OWP458804 PGL458804 PQH458804 QAD458804 QJZ458804 QTV458804 RDR458804 RNN458804 RXJ458804 SHF458804 SRB458804 TAX458804 TKT458804 TUP458804 UEL458804 UOH458804 UYD458804 VHZ458804 VRV458804 WBR458804 WLN458804 WVJ458804 C524340 IX524340 ST524340 ACP524340 AML524340 AWH524340 BGD524340 BPZ524340 BZV524340 CJR524340 CTN524340 DDJ524340 DNF524340 DXB524340 EGX524340 EQT524340 FAP524340 FKL524340 FUH524340 GED524340 GNZ524340 GXV524340 HHR524340 HRN524340 IBJ524340 ILF524340 IVB524340 JEX524340 JOT524340 JYP524340 KIL524340 KSH524340 LCD524340 LLZ524340 LVV524340 MFR524340 MPN524340 MZJ524340 NJF524340 NTB524340 OCX524340 OMT524340 OWP524340 PGL524340 PQH524340 QAD524340 QJZ524340 QTV524340 RDR524340 RNN524340 RXJ524340 SHF524340 SRB524340 TAX524340 TKT524340 TUP524340 UEL524340 UOH524340 UYD524340 VHZ524340 VRV524340 WBR524340 WLN524340 WVJ524340 C589876 IX589876 ST589876 ACP589876 AML589876 AWH589876 BGD589876 BPZ589876 BZV589876 CJR589876 CTN589876 DDJ589876 DNF589876 DXB589876 EGX589876 EQT589876 FAP589876 FKL589876 FUH589876 GED589876 GNZ589876 GXV589876 HHR589876 HRN589876 IBJ589876 ILF589876 IVB589876 JEX589876 JOT589876 JYP589876 KIL589876 KSH589876 LCD589876 LLZ589876 LVV589876 MFR589876 MPN589876 MZJ589876 NJF589876 NTB589876 OCX589876 OMT589876 OWP589876 PGL589876 PQH589876 QAD589876 QJZ589876 QTV589876 RDR589876 RNN589876 RXJ589876 SHF589876 SRB589876 TAX589876 TKT589876 TUP589876 UEL589876 UOH589876 UYD589876 VHZ589876 VRV589876 WBR589876 WLN589876 WVJ589876 C655412 IX655412 ST655412 ACP655412 AML655412 AWH655412 BGD655412 BPZ655412 BZV655412 CJR655412 CTN655412 DDJ655412 DNF655412 DXB655412 EGX655412 EQT655412 FAP655412 FKL655412 FUH655412 GED655412 GNZ655412 GXV655412 HHR655412 HRN655412 IBJ655412 ILF655412 IVB655412 JEX655412 JOT655412 JYP655412 KIL655412 KSH655412 LCD655412 LLZ655412 LVV655412 MFR655412 MPN655412 MZJ655412 NJF655412 NTB655412 OCX655412 OMT655412 OWP655412 PGL655412 PQH655412 QAD655412 QJZ655412 QTV655412 RDR655412 RNN655412 RXJ655412 SHF655412 SRB655412 TAX655412 TKT655412 TUP655412 UEL655412 UOH655412 UYD655412 VHZ655412 VRV655412 WBR655412 WLN655412 WVJ655412 C720948 IX720948 ST720948 ACP720948 AML720948 AWH720948 BGD720948 BPZ720948 BZV720948 CJR720948 CTN720948 DDJ720948 DNF720948 DXB720948 EGX720948 EQT720948 FAP720948 FKL720948 FUH720948 GED720948 GNZ720948 GXV720948 HHR720948 HRN720948 IBJ720948 ILF720948 IVB720948 JEX720948 JOT720948 JYP720948 KIL720948 KSH720948 LCD720948 LLZ720948 LVV720948 MFR720948 MPN720948 MZJ720948 NJF720948 NTB720948 OCX720948 OMT720948 OWP720948 PGL720948 PQH720948 QAD720948 QJZ720948 QTV720948 RDR720948 RNN720948 RXJ720948 SHF720948 SRB720948 TAX720948 TKT720948 TUP720948 UEL720948 UOH720948 UYD720948 VHZ720948 VRV720948 WBR720948 WLN720948 WVJ720948 C786484 IX786484 ST786484 ACP786484 AML786484 AWH786484 BGD786484 BPZ786484 BZV786484 CJR786484 CTN786484 DDJ786484 DNF786484 DXB786484 EGX786484 EQT786484 FAP786484 FKL786484 FUH786484 GED786484 GNZ786484 GXV786484 HHR786484 HRN786484 IBJ786484 ILF786484 IVB786484 JEX786484 JOT786484 JYP786484 KIL786484 KSH786484 LCD786484 LLZ786484 LVV786484 MFR786484 MPN786484 MZJ786484 NJF786484 NTB786484 OCX786484 OMT786484 OWP786484 PGL786484 PQH786484 QAD786484 QJZ786484 QTV786484 RDR786484 RNN786484 RXJ786484 SHF786484 SRB786484 TAX786484 TKT786484 TUP786484 UEL786484 UOH786484 UYD786484 VHZ786484 VRV786484 WBR786484 WLN786484 WVJ786484 C852020 IX852020 ST852020 ACP852020 AML852020 AWH852020 BGD852020 BPZ852020 BZV852020 CJR852020 CTN852020 DDJ852020 DNF852020 DXB852020 EGX852020 EQT852020 FAP852020 FKL852020 FUH852020 GED852020 GNZ852020 GXV852020 HHR852020 HRN852020 IBJ852020 ILF852020 IVB852020 JEX852020 JOT852020 JYP852020 KIL852020 KSH852020 LCD852020 LLZ852020 LVV852020 MFR852020 MPN852020 MZJ852020 NJF852020 NTB852020 OCX852020 OMT852020 OWP852020 PGL852020 PQH852020 QAD852020 QJZ852020 QTV852020 RDR852020 RNN852020 RXJ852020 SHF852020 SRB852020 TAX852020 TKT852020 TUP852020 UEL852020 UOH852020 UYD852020 VHZ852020 VRV852020 WBR852020 WLN852020 WVJ852020 C917556 IX917556 ST917556 ACP917556 AML917556 AWH917556 BGD917556 BPZ917556 BZV917556 CJR917556 CTN917556 DDJ917556 DNF917556 DXB917556 EGX917556 EQT917556 FAP917556 FKL917556 FUH917556 GED917556 GNZ917556 GXV917556 HHR917556 HRN917556 IBJ917556 ILF917556 IVB917556 JEX917556 JOT917556 JYP917556 KIL917556 KSH917556 LCD917556 LLZ917556 LVV917556 MFR917556 MPN917556 MZJ917556 NJF917556 NTB917556 OCX917556 OMT917556 OWP917556 PGL917556 PQH917556 QAD917556 QJZ917556 QTV917556 RDR917556 RNN917556 RXJ917556 SHF917556 SRB917556 TAX917556 TKT917556 TUP917556 UEL917556 UOH917556 UYD917556 VHZ917556 VRV917556 WBR917556 WLN917556 WVJ917556 C983092 IX983092 ST983092 ACP983092 AML983092 AWH983092 BGD983092 BPZ983092 BZV983092 CJR983092 CTN983092 DDJ983092 DNF983092 DXB983092 EGX983092 EQT983092 FAP983092 FKL983092 FUH983092 GED983092 GNZ983092 GXV983092 HHR983092 HRN983092 IBJ983092 ILF983092 IVB983092 JEX983092 JOT983092 JYP983092 KIL983092 KSH983092 LCD983092 LLZ983092 LVV983092 MFR983092 MPN983092 MZJ983092 NJF983092 NTB983092 OCX983092 OMT983092 OWP983092 PGL983092 PQH983092 QAD983092 QJZ983092 QTV983092 RDR983092 RNN983092 RXJ983092 SHF983092 SRB983092 TAX983092 TKT983092 TUP983092 UEL983092 UOH983092 UYD983092 VHZ983092 VRV983092 WBR983092 WLN983092 WVJ983092">
      <formula1>H65575</formula1>
    </dataValidation>
    <dataValidation type="decimal" operator="equal" allowBlank="1" showInputMessage="1" showErrorMessage="1" promptTitle="Tähelepanu!" prompt="Kogusumma peab olema võrdne projekti kogukuludega." sqref="C65584 IX65584 ST65584 ACP65584 AML65584 AWH65584 BGD65584 BPZ65584 BZV65584 CJR65584 CTN65584 DDJ65584 DNF65584 DXB65584 EGX65584 EQT65584 FAP65584 FKL65584 FUH65584 GED65584 GNZ65584 GXV65584 HHR65584 HRN65584 IBJ65584 ILF65584 IVB65584 JEX65584 JOT65584 JYP65584 KIL65584 KSH65584 LCD65584 LLZ65584 LVV65584 MFR65584 MPN65584 MZJ65584 NJF65584 NTB65584 OCX65584 OMT65584 OWP65584 PGL65584 PQH65584 QAD65584 QJZ65584 QTV65584 RDR65584 RNN65584 RXJ65584 SHF65584 SRB65584 TAX65584 TKT65584 TUP65584 UEL65584 UOH65584 UYD65584 VHZ65584 VRV65584 WBR65584 WLN65584 WVJ65584 C131120 IX131120 ST131120 ACP131120 AML131120 AWH131120 BGD131120 BPZ131120 BZV131120 CJR131120 CTN131120 DDJ131120 DNF131120 DXB131120 EGX131120 EQT131120 FAP131120 FKL131120 FUH131120 GED131120 GNZ131120 GXV131120 HHR131120 HRN131120 IBJ131120 ILF131120 IVB131120 JEX131120 JOT131120 JYP131120 KIL131120 KSH131120 LCD131120 LLZ131120 LVV131120 MFR131120 MPN131120 MZJ131120 NJF131120 NTB131120 OCX131120 OMT131120 OWP131120 PGL131120 PQH131120 QAD131120 QJZ131120 QTV131120 RDR131120 RNN131120 RXJ131120 SHF131120 SRB131120 TAX131120 TKT131120 TUP131120 UEL131120 UOH131120 UYD131120 VHZ131120 VRV131120 WBR131120 WLN131120 WVJ131120 C196656 IX196656 ST196656 ACP196656 AML196656 AWH196656 BGD196656 BPZ196656 BZV196656 CJR196656 CTN196656 DDJ196656 DNF196656 DXB196656 EGX196656 EQT196656 FAP196656 FKL196656 FUH196656 GED196656 GNZ196656 GXV196656 HHR196656 HRN196656 IBJ196656 ILF196656 IVB196656 JEX196656 JOT196656 JYP196656 KIL196656 KSH196656 LCD196656 LLZ196656 LVV196656 MFR196656 MPN196656 MZJ196656 NJF196656 NTB196656 OCX196656 OMT196656 OWP196656 PGL196656 PQH196656 QAD196656 QJZ196656 QTV196656 RDR196656 RNN196656 RXJ196656 SHF196656 SRB196656 TAX196656 TKT196656 TUP196656 UEL196656 UOH196656 UYD196656 VHZ196656 VRV196656 WBR196656 WLN196656 WVJ196656 C262192 IX262192 ST262192 ACP262192 AML262192 AWH262192 BGD262192 BPZ262192 BZV262192 CJR262192 CTN262192 DDJ262192 DNF262192 DXB262192 EGX262192 EQT262192 FAP262192 FKL262192 FUH262192 GED262192 GNZ262192 GXV262192 HHR262192 HRN262192 IBJ262192 ILF262192 IVB262192 JEX262192 JOT262192 JYP262192 KIL262192 KSH262192 LCD262192 LLZ262192 LVV262192 MFR262192 MPN262192 MZJ262192 NJF262192 NTB262192 OCX262192 OMT262192 OWP262192 PGL262192 PQH262192 QAD262192 QJZ262192 QTV262192 RDR262192 RNN262192 RXJ262192 SHF262192 SRB262192 TAX262192 TKT262192 TUP262192 UEL262192 UOH262192 UYD262192 VHZ262192 VRV262192 WBR262192 WLN262192 WVJ262192 C327728 IX327728 ST327728 ACP327728 AML327728 AWH327728 BGD327728 BPZ327728 BZV327728 CJR327728 CTN327728 DDJ327728 DNF327728 DXB327728 EGX327728 EQT327728 FAP327728 FKL327728 FUH327728 GED327728 GNZ327728 GXV327728 HHR327728 HRN327728 IBJ327728 ILF327728 IVB327728 JEX327728 JOT327728 JYP327728 KIL327728 KSH327728 LCD327728 LLZ327728 LVV327728 MFR327728 MPN327728 MZJ327728 NJF327728 NTB327728 OCX327728 OMT327728 OWP327728 PGL327728 PQH327728 QAD327728 QJZ327728 QTV327728 RDR327728 RNN327728 RXJ327728 SHF327728 SRB327728 TAX327728 TKT327728 TUP327728 UEL327728 UOH327728 UYD327728 VHZ327728 VRV327728 WBR327728 WLN327728 WVJ327728 C393264 IX393264 ST393264 ACP393264 AML393264 AWH393264 BGD393264 BPZ393264 BZV393264 CJR393264 CTN393264 DDJ393264 DNF393264 DXB393264 EGX393264 EQT393264 FAP393264 FKL393264 FUH393264 GED393264 GNZ393264 GXV393264 HHR393264 HRN393264 IBJ393264 ILF393264 IVB393264 JEX393264 JOT393264 JYP393264 KIL393264 KSH393264 LCD393264 LLZ393264 LVV393264 MFR393264 MPN393264 MZJ393264 NJF393264 NTB393264 OCX393264 OMT393264 OWP393264 PGL393264 PQH393264 QAD393264 QJZ393264 QTV393264 RDR393264 RNN393264 RXJ393264 SHF393264 SRB393264 TAX393264 TKT393264 TUP393264 UEL393264 UOH393264 UYD393264 VHZ393264 VRV393264 WBR393264 WLN393264 WVJ393264 C458800 IX458800 ST458800 ACP458800 AML458800 AWH458800 BGD458800 BPZ458800 BZV458800 CJR458800 CTN458800 DDJ458800 DNF458800 DXB458800 EGX458800 EQT458800 FAP458800 FKL458800 FUH458800 GED458800 GNZ458800 GXV458800 HHR458800 HRN458800 IBJ458800 ILF458800 IVB458800 JEX458800 JOT458800 JYP458800 KIL458800 KSH458800 LCD458800 LLZ458800 LVV458800 MFR458800 MPN458800 MZJ458800 NJF458800 NTB458800 OCX458800 OMT458800 OWP458800 PGL458800 PQH458800 QAD458800 QJZ458800 QTV458800 RDR458800 RNN458800 RXJ458800 SHF458800 SRB458800 TAX458800 TKT458800 TUP458800 UEL458800 UOH458800 UYD458800 VHZ458800 VRV458800 WBR458800 WLN458800 WVJ458800 C524336 IX524336 ST524336 ACP524336 AML524336 AWH524336 BGD524336 BPZ524336 BZV524336 CJR524336 CTN524336 DDJ524336 DNF524336 DXB524336 EGX524336 EQT524336 FAP524336 FKL524336 FUH524336 GED524336 GNZ524336 GXV524336 HHR524336 HRN524336 IBJ524336 ILF524336 IVB524336 JEX524336 JOT524336 JYP524336 KIL524336 KSH524336 LCD524336 LLZ524336 LVV524336 MFR524336 MPN524336 MZJ524336 NJF524336 NTB524336 OCX524336 OMT524336 OWP524336 PGL524336 PQH524336 QAD524336 QJZ524336 QTV524336 RDR524336 RNN524336 RXJ524336 SHF524336 SRB524336 TAX524336 TKT524336 TUP524336 UEL524336 UOH524336 UYD524336 VHZ524336 VRV524336 WBR524336 WLN524336 WVJ524336 C589872 IX589872 ST589872 ACP589872 AML589872 AWH589872 BGD589872 BPZ589872 BZV589872 CJR589872 CTN589872 DDJ589872 DNF589872 DXB589872 EGX589872 EQT589872 FAP589872 FKL589872 FUH589872 GED589872 GNZ589872 GXV589872 HHR589872 HRN589872 IBJ589872 ILF589872 IVB589872 JEX589872 JOT589872 JYP589872 KIL589872 KSH589872 LCD589872 LLZ589872 LVV589872 MFR589872 MPN589872 MZJ589872 NJF589872 NTB589872 OCX589872 OMT589872 OWP589872 PGL589872 PQH589872 QAD589872 QJZ589872 QTV589872 RDR589872 RNN589872 RXJ589872 SHF589872 SRB589872 TAX589872 TKT589872 TUP589872 UEL589872 UOH589872 UYD589872 VHZ589872 VRV589872 WBR589872 WLN589872 WVJ589872 C655408 IX655408 ST655408 ACP655408 AML655408 AWH655408 BGD655408 BPZ655408 BZV655408 CJR655408 CTN655408 DDJ655408 DNF655408 DXB655408 EGX655408 EQT655408 FAP655408 FKL655408 FUH655408 GED655408 GNZ655408 GXV655408 HHR655408 HRN655408 IBJ655408 ILF655408 IVB655408 JEX655408 JOT655408 JYP655408 KIL655408 KSH655408 LCD655408 LLZ655408 LVV655408 MFR655408 MPN655408 MZJ655408 NJF655408 NTB655408 OCX655408 OMT655408 OWP655408 PGL655408 PQH655408 QAD655408 QJZ655408 QTV655408 RDR655408 RNN655408 RXJ655408 SHF655408 SRB655408 TAX655408 TKT655408 TUP655408 UEL655408 UOH655408 UYD655408 VHZ655408 VRV655408 WBR655408 WLN655408 WVJ655408 C720944 IX720944 ST720944 ACP720944 AML720944 AWH720944 BGD720944 BPZ720944 BZV720944 CJR720944 CTN720944 DDJ720944 DNF720944 DXB720944 EGX720944 EQT720944 FAP720944 FKL720944 FUH720944 GED720944 GNZ720944 GXV720944 HHR720944 HRN720944 IBJ720944 ILF720944 IVB720944 JEX720944 JOT720944 JYP720944 KIL720944 KSH720944 LCD720944 LLZ720944 LVV720944 MFR720944 MPN720944 MZJ720944 NJF720944 NTB720944 OCX720944 OMT720944 OWP720944 PGL720944 PQH720944 QAD720944 QJZ720944 QTV720944 RDR720944 RNN720944 RXJ720944 SHF720944 SRB720944 TAX720944 TKT720944 TUP720944 UEL720944 UOH720944 UYD720944 VHZ720944 VRV720944 WBR720944 WLN720944 WVJ720944 C786480 IX786480 ST786480 ACP786480 AML786480 AWH786480 BGD786480 BPZ786480 BZV786480 CJR786480 CTN786480 DDJ786480 DNF786480 DXB786480 EGX786480 EQT786480 FAP786480 FKL786480 FUH786480 GED786480 GNZ786480 GXV786480 HHR786480 HRN786480 IBJ786480 ILF786480 IVB786480 JEX786480 JOT786480 JYP786480 KIL786480 KSH786480 LCD786480 LLZ786480 LVV786480 MFR786480 MPN786480 MZJ786480 NJF786480 NTB786480 OCX786480 OMT786480 OWP786480 PGL786480 PQH786480 QAD786480 QJZ786480 QTV786480 RDR786480 RNN786480 RXJ786480 SHF786480 SRB786480 TAX786480 TKT786480 TUP786480 UEL786480 UOH786480 UYD786480 VHZ786480 VRV786480 WBR786480 WLN786480 WVJ786480 C852016 IX852016 ST852016 ACP852016 AML852016 AWH852016 BGD852016 BPZ852016 BZV852016 CJR852016 CTN852016 DDJ852016 DNF852016 DXB852016 EGX852016 EQT852016 FAP852016 FKL852016 FUH852016 GED852016 GNZ852016 GXV852016 HHR852016 HRN852016 IBJ852016 ILF852016 IVB852016 JEX852016 JOT852016 JYP852016 KIL852016 KSH852016 LCD852016 LLZ852016 LVV852016 MFR852016 MPN852016 MZJ852016 NJF852016 NTB852016 OCX852016 OMT852016 OWP852016 PGL852016 PQH852016 QAD852016 QJZ852016 QTV852016 RDR852016 RNN852016 RXJ852016 SHF852016 SRB852016 TAX852016 TKT852016 TUP852016 UEL852016 UOH852016 UYD852016 VHZ852016 VRV852016 WBR852016 WLN852016 WVJ852016 C917552 IX917552 ST917552 ACP917552 AML917552 AWH917552 BGD917552 BPZ917552 BZV917552 CJR917552 CTN917552 DDJ917552 DNF917552 DXB917552 EGX917552 EQT917552 FAP917552 FKL917552 FUH917552 GED917552 GNZ917552 GXV917552 HHR917552 HRN917552 IBJ917552 ILF917552 IVB917552 JEX917552 JOT917552 JYP917552 KIL917552 KSH917552 LCD917552 LLZ917552 LVV917552 MFR917552 MPN917552 MZJ917552 NJF917552 NTB917552 OCX917552 OMT917552 OWP917552 PGL917552 PQH917552 QAD917552 QJZ917552 QTV917552 RDR917552 RNN917552 RXJ917552 SHF917552 SRB917552 TAX917552 TKT917552 TUP917552 UEL917552 UOH917552 UYD917552 VHZ917552 VRV917552 WBR917552 WLN917552 WVJ917552 C983088 IX983088 ST983088 ACP983088 AML983088 AWH983088 BGD983088 BPZ983088 BZV983088 CJR983088 CTN983088 DDJ983088 DNF983088 DXB983088 EGX983088 EQT983088 FAP983088 FKL983088 FUH983088 GED983088 GNZ983088 GXV983088 HHR983088 HRN983088 IBJ983088 ILF983088 IVB983088 JEX983088 JOT983088 JYP983088 KIL983088 KSH983088 LCD983088 LLZ983088 LVV983088 MFR983088 MPN983088 MZJ983088 NJF983088 NTB983088 OCX983088 OMT983088 OWP983088 PGL983088 PQH983088 QAD983088 QJZ983088 QTV983088 RDR983088 RNN983088 RXJ983088 SHF983088 SRB983088 TAX983088 TKT983088 TUP983088 UEL983088 UOH983088 UYD983088 VHZ983088 VRV983088 WBR983088 WLN983088 WVJ983088">
      <formula1>H65575</formula1>
    </dataValidation>
    <dataValidation type="decimal" operator="lessThan" allowBlank="1" showInputMessage="1" showErrorMessage="1" promptTitle="Tähelepanu!" prompt="SiM toetus on kuni 25% projekti kogukuludest." sqref="JE65575 TA65575 ACW65575 AMS65575 AWO65575 BGK65575 BQG65575 CAC65575 CJY65575 CTU65575 DDQ65575 DNM65575 DXI65575 EHE65575 ERA65575 FAW65575 FKS65575 FUO65575 GEK65575 GOG65575 GYC65575 HHY65575 HRU65575 IBQ65575 ILM65575 IVI65575 JFE65575 JPA65575 JYW65575 KIS65575 KSO65575 LCK65575 LMG65575 LWC65575 MFY65575 MPU65575 MZQ65575 NJM65575 NTI65575 ODE65575 ONA65575 OWW65575 PGS65575 PQO65575 QAK65575 QKG65575 QUC65575 RDY65575 RNU65575 RXQ65575 SHM65575 SRI65575 TBE65575 TLA65575 TUW65575 UES65575 UOO65575 UYK65575 VIG65575 VSC65575 WBY65575 WLU65575 WVQ65575 JE131111 TA131111 ACW131111 AMS131111 AWO131111 BGK131111 BQG131111 CAC131111 CJY131111 CTU131111 DDQ131111 DNM131111 DXI131111 EHE131111 ERA131111 FAW131111 FKS131111 FUO131111 GEK131111 GOG131111 GYC131111 HHY131111 HRU131111 IBQ131111 ILM131111 IVI131111 JFE131111 JPA131111 JYW131111 KIS131111 KSO131111 LCK131111 LMG131111 LWC131111 MFY131111 MPU131111 MZQ131111 NJM131111 NTI131111 ODE131111 ONA131111 OWW131111 PGS131111 PQO131111 QAK131111 QKG131111 QUC131111 RDY131111 RNU131111 RXQ131111 SHM131111 SRI131111 TBE131111 TLA131111 TUW131111 UES131111 UOO131111 UYK131111 VIG131111 VSC131111 WBY131111 WLU131111 WVQ131111 JE196647 TA196647 ACW196647 AMS196647 AWO196647 BGK196647 BQG196647 CAC196647 CJY196647 CTU196647 DDQ196647 DNM196647 DXI196647 EHE196647 ERA196647 FAW196647 FKS196647 FUO196647 GEK196647 GOG196647 GYC196647 HHY196647 HRU196647 IBQ196647 ILM196647 IVI196647 JFE196647 JPA196647 JYW196647 KIS196647 KSO196647 LCK196647 LMG196647 LWC196647 MFY196647 MPU196647 MZQ196647 NJM196647 NTI196647 ODE196647 ONA196647 OWW196647 PGS196647 PQO196647 QAK196647 QKG196647 QUC196647 RDY196647 RNU196647 RXQ196647 SHM196647 SRI196647 TBE196647 TLA196647 TUW196647 UES196647 UOO196647 UYK196647 VIG196647 VSC196647 WBY196647 WLU196647 WVQ196647 JE262183 TA262183 ACW262183 AMS262183 AWO262183 BGK262183 BQG262183 CAC262183 CJY262183 CTU262183 DDQ262183 DNM262183 DXI262183 EHE262183 ERA262183 FAW262183 FKS262183 FUO262183 GEK262183 GOG262183 GYC262183 HHY262183 HRU262183 IBQ262183 ILM262183 IVI262183 JFE262183 JPA262183 JYW262183 KIS262183 KSO262183 LCK262183 LMG262183 LWC262183 MFY262183 MPU262183 MZQ262183 NJM262183 NTI262183 ODE262183 ONA262183 OWW262183 PGS262183 PQO262183 QAK262183 QKG262183 QUC262183 RDY262183 RNU262183 RXQ262183 SHM262183 SRI262183 TBE262183 TLA262183 TUW262183 UES262183 UOO262183 UYK262183 VIG262183 VSC262183 WBY262183 WLU262183 WVQ262183 JE327719 TA327719 ACW327719 AMS327719 AWO327719 BGK327719 BQG327719 CAC327719 CJY327719 CTU327719 DDQ327719 DNM327719 DXI327719 EHE327719 ERA327719 FAW327719 FKS327719 FUO327719 GEK327719 GOG327719 GYC327719 HHY327719 HRU327719 IBQ327719 ILM327719 IVI327719 JFE327719 JPA327719 JYW327719 KIS327719 KSO327719 LCK327719 LMG327719 LWC327719 MFY327719 MPU327719 MZQ327719 NJM327719 NTI327719 ODE327719 ONA327719 OWW327719 PGS327719 PQO327719 QAK327719 QKG327719 QUC327719 RDY327719 RNU327719 RXQ327719 SHM327719 SRI327719 TBE327719 TLA327719 TUW327719 UES327719 UOO327719 UYK327719 VIG327719 VSC327719 WBY327719 WLU327719 WVQ327719 JE393255 TA393255 ACW393255 AMS393255 AWO393255 BGK393255 BQG393255 CAC393255 CJY393255 CTU393255 DDQ393255 DNM393255 DXI393255 EHE393255 ERA393255 FAW393255 FKS393255 FUO393255 GEK393255 GOG393255 GYC393255 HHY393255 HRU393255 IBQ393255 ILM393255 IVI393255 JFE393255 JPA393255 JYW393255 KIS393255 KSO393255 LCK393255 LMG393255 LWC393255 MFY393255 MPU393255 MZQ393255 NJM393255 NTI393255 ODE393255 ONA393255 OWW393255 PGS393255 PQO393255 QAK393255 QKG393255 QUC393255 RDY393255 RNU393255 RXQ393255 SHM393255 SRI393255 TBE393255 TLA393255 TUW393255 UES393255 UOO393255 UYK393255 VIG393255 VSC393255 WBY393255 WLU393255 WVQ393255 JE458791 TA458791 ACW458791 AMS458791 AWO458791 BGK458791 BQG458791 CAC458791 CJY458791 CTU458791 DDQ458791 DNM458791 DXI458791 EHE458791 ERA458791 FAW458791 FKS458791 FUO458791 GEK458791 GOG458791 GYC458791 HHY458791 HRU458791 IBQ458791 ILM458791 IVI458791 JFE458791 JPA458791 JYW458791 KIS458791 KSO458791 LCK458791 LMG458791 LWC458791 MFY458791 MPU458791 MZQ458791 NJM458791 NTI458791 ODE458791 ONA458791 OWW458791 PGS458791 PQO458791 QAK458791 QKG458791 QUC458791 RDY458791 RNU458791 RXQ458791 SHM458791 SRI458791 TBE458791 TLA458791 TUW458791 UES458791 UOO458791 UYK458791 VIG458791 VSC458791 WBY458791 WLU458791 WVQ458791 JE524327 TA524327 ACW524327 AMS524327 AWO524327 BGK524327 BQG524327 CAC524327 CJY524327 CTU524327 DDQ524327 DNM524327 DXI524327 EHE524327 ERA524327 FAW524327 FKS524327 FUO524327 GEK524327 GOG524327 GYC524327 HHY524327 HRU524327 IBQ524327 ILM524327 IVI524327 JFE524327 JPA524327 JYW524327 KIS524327 KSO524327 LCK524327 LMG524327 LWC524327 MFY524327 MPU524327 MZQ524327 NJM524327 NTI524327 ODE524327 ONA524327 OWW524327 PGS524327 PQO524327 QAK524327 QKG524327 QUC524327 RDY524327 RNU524327 RXQ524327 SHM524327 SRI524327 TBE524327 TLA524327 TUW524327 UES524327 UOO524327 UYK524327 VIG524327 VSC524327 WBY524327 WLU524327 WVQ524327 JE589863 TA589863 ACW589863 AMS589863 AWO589863 BGK589863 BQG589863 CAC589863 CJY589863 CTU589863 DDQ589863 DNM589863 DXI589863 EHE589863 ERA589863 FAW589863 FKS589863 FUO589863 GEK589863 GOG589863 GYC589863 HHY589863 HRU589863 IBQ589863 ILM589863 IVI589863 JFE589863 JPA589863 JYW589863 KIS589863 KSO589863 LCK589863 LMG589863 LWC589863 MFY589863 MPU589863 MZQ589863 NJM589863 NTI589863 ODE589863 ONA589863 OWW589863 PGS589863 PQO589863 QAK589863 QKG589863 QUC589863 RDY589863 RNU589863 RXQ589863 SHM589863 SRI589863 TBE589863 TLA589863 TUW589863 UES589863 UOO589863 UYK589863 VIG589863 VSC589863 WBY589863 WLU589863 WVQ589863 JE655399 TA655399 ACW655399 AMS655399 AWO655399 BGK655399 BQG655399 CAC655399 CJY655399 CTU655399 DDQ655399 DNM655399 DXI655399 EHE655399 ERA655399 FAW655399 FKS655399 FUO655399 GEK655399 GOG655399 GYC655399 HHY655399 HRU655399 IBQ655399 ILM655399 IVI655399 JFE655399 JPA655399 JYW655399 KIS655399 KSO655399 LCK655399 LMG655399 LWC655399 MFY655399 MPU655399 MZQ655399 NJM655399 NTI655399 ODE655399 ONA655399 OWW655399 PGS655399 PQO655399 QAK655399 QKG655399 QUC655399 RDY655399 RNU655399 RXQ655399 SHM655399 SRI655399 TBE655399 TLA655399 TUW655399 UES655399 UOO655399 UYK655399 VIG655399 VSC655399 WBY655399 WLU655399 WVQ655399 JE720935 TA720935 ACW720935 AMS720935 AWO720935 BGK720935 BQG720935 CAC720935 CJY720935 CTU720935 DDQ720935 DNM720935 DXI720935 EHE720935 ERA720935 FAW720935 FKS720935 FUO720935 GEK720935 GOG720935 GYC720935 HHY720935 HRU720935 IBQ720935 ILM720935 IVI720935 JFE720935 JPA720935 JYW720935 KIS720935 KSO720935 LCK720935 LMG720935 LWC720935 MFY720935 MPU720935 MZQ720935 NJM720935 NTI720935 ODE720935 ONA720935 OWW720935 PGS720935 PQO720935 QAK720935 QKG720935 QUC720935 RDY720935 RNU720935 RXQ720935 SHM720935 SRI720935 TBE720935 TLA720935 TUW720935 UES720935 UOO720935 UYK720935 VIG720935 VSC720935 WBY720935 WLU720935 WVQ720935 JE786471 TA786471 ACW786471 AMS786471 AWO786471 BGK786471 BQG786471 CAC786471 CJY786471 CTU786471 DDQ786471 DNM786471 DXI786471 EHE786471 ERA786471 FAW786471 FKS786471 FUO786471 GEK786471 GOG786471 GYC786471 HHY786471 HRU786471 IBQ786471 ILM786471 IVI786471 JFE786471 JPA786471 JYW786471 KIS786471 KSO786471 LCK786471 LMG786471 LWC786471 MFY786471 MPU786471 MZQ786471 NJM786471 NTI786471 ODE786471 ONA786471 OWW786471 PGS786471 PQO786471 QAK786471 QKG786471 QUC786471 RDY786471 RNU786471 RXQ786471 SHM786471 SRI786471 TBE786471 TLA786471 TUW786471 UES786471 UOO786471 UYK786471 VIG786471 VSC786471 WBY786471 WLU786471 WVQ786471 JE852007 TA852007 ACW852007 AMS852007 AWO852007 BGK852007 BQG852007 CAC852007 CJY852007 CTU852007 DDQ852007 DNM852007 DXI852007 EHE852007 ERA852007 FAW852007 FKS852007 FUO852007 GEK852007 GOG852007 GYC852007 HHY852007 HRU852007 IBQ852007 ILM852007 IVI852007 JFE852007 JPA852007 JYW852007 KIS852007 KSO852007 LCK852007 LMG852007 LWC852007 MFY852007 MPU852007 MZQ852007 NJM852007 NTI852007 ODE852007 ONA852007 OWW852007 PGS852007 PQO852007 QAK852007 QKG852007 QUC852007 RDY852007 RNU852007 RXQ852007 SHM852007 SRI852007 TBE852007 TLA852007 TUW852007 UES852007 UOO852007 UYK852007 VIG852007 VSC852007 WBY852007 WLU852007 WVQ852007 JE917543 TA917543 ACW917543 AMS917543 AWO917543 BGK917543 BQG917543 CAC917543 CJY917543 CTU917543 DDQ917543 DNM917543 DXI917543 EHE917543 ERA917543 FAW917543 FKS917543 FUO917543 GEK917543 GOG917543 GYC917543 HHY917543 HRU917543 IBQ917543 ILM917543 IVI917543 JFE917543 JPA917543 JYW917543 KIS917543 KSO917543 LCK917543 LMG917543 LWC917543 MFY917543 MPU917543 MZQ917543 NJM917543 NTI917543 ODE917543 ONA917543 OWW917543 PGS917543 PQO917543 QAK917543 QKG917543 QUC917543 RDY917543 RNU917543 RXQ917543 SHM917543 SRI917543 TBE917543 TLA917543 TUW917543 UES917543 UOO917543 UYK917543 VIG917543 VSC917543 WBY917543 WLU917543 WVQ917543 JE983079 TA983079 ACW983079 AMS983079 AWO983079 BGK983079 BQG983079 CAC983079 CJY983079 CTU983079 DDQ983079 DNM983079 DXI983079 EHE983079 ERA983079 FAW983079 FKS983079 FUO983079 GEK983079 GOG983079 GYC983079 HHY983079 HRU983079 IBQ983079 ILM983079 IVI983079 JFE983079 JPA983079 JYW983079 KIS983079 KSO983079 LCK983079 LMG983079 LWC983079 MFY983079 MPU983079 MZQ983079 NJM983079 NTI983079 ODE983079 ONA983079 OWW983079 PGS983079 PQO983079 QAK983079 QKG983079 QUC983079 RDY983079 RNU983079 RXQ983079 SHM983079 SRI983079 TBE983079 TLA983079 TUW983079 UES983079 UOO983079 UYK983079 VIG983079 VSC983079 WBY983079 WLU983079 WVQ983079 WVO31:WVO56 WLS31:WLS56 WBW31:WBW56 VSA31:VSA56 VIE31:VIE56 UYI31:UYI56 UOM31:UOM56 UEQ31:UEQ56 TUU31:TUU56 TKY31:TKY56 TBC31:TBC56 SRG31:SRG56 SHK31:SHK56 RXO31:RXO56 RNS31:RNS56 RDW31:RDW56 QUA31:QUA56 QKE31:QKE56 QAI31:QAI56 PQM31:PQM56 PGQ31:PGQ56 OWU31:OWU56 OMY31:OMY56 ODC31:ODC56 NTG31:NTG56 NJK31:NJK56 MZO31:MZO56 MPS31:MPS56 MFW31:MFW56 LWA31:LWA56 LME31:LME56 LCI31:LCI56 KSM31:KSM56 KIQ31:KIQ56 JYU31:JYU56 JOY31:JOY56 JFC31:JFC56 IVG31:IVG56 ILK31:ILK56 IBO31:IBO56 HRS31:HRS56 HHW31:HHW56 GYA31:GYA56 GOE31:GOE56 GEI31:GEI56 FUM31:FUM56 FKQ31:FKQ56 FAU31:FAU56 EQY31:EQY56 EHC31:EHC56 DXG31:DXG56 DNK31:DNK56 DDO31:DDO56 CTS31:CTS56 CJW31:CJW56 CAA31:CAA56 BQE31:BQE56 BGI31:BGI56 AWM31:AWM56 AMQ31:AMQ56 ACU31:ACU56 SY31:SY56 JC31:JC56">
      <formula1>JA31*0.25</formula1>
    </dataValidation>
    <dataValidation type="decimal" operator="lessThan" allowBlank="1" showInputMessage="1" showErrorMessage="1" promptTitle="Tähelepanu!" prompt="AMIF toetus on kuni 75% kogukuludest." sqref="JD65575 SZ65575 ACV65575 AMR65575 AWN65575 BGJ65575 BQF65575 CAB65575 CJX65575 CTT65575 DDP65575 DNL65575 DXH65575 EHD65575 EQZ65575 FAV65575 FKR65575 FUN65575 GEJ65575 GOF65575 GYB65575 HHX65575 HRT65575 IBP65575 ILL65575 IVH65575 JFD65575 JOZ65575 JYV65575 KIR65575 KSN65575 LCJ65575 LMF65575 LWB65575 MFX65575 MPT65575 MZP65575 NJL65575 NTH65575 ODD65575 OMZ65575 OWV65575 PGR65575 PQN65575 QAJ65575 QKF65575 QUB65575 RDX65575 RNT65575 RXP65575 SHL65575 SRH65575 TBD65575 TKZ65575 TUV65575 UER65575 UON65575 UYJ65575 VIF65575 VSB65575 WBX65575 WLT65575 WVP65575 JD131111 SZ131111 ACV131111 AMR131111 AWN131111 BGJ131111 BQF131111 CAB131111 CJX131111 CTT131111 DDP131111 DNL131111 DXH131111 EHD131111 EQZ131111 FAV131111 FKR131111 FUN131111 GEJ131111 GOF131111 GYB131111 HHX131111 HRT131111 IBP131111 ILL131111 IVH131111 JFD131111 JOZ131111 JYV131111 KIR131111 KSN131111 LCJ131111 LMF131111 LWB131111 MFX131111 MPT131111 MZP131111 NJL131111 NTH131111 ODD131111 OMZ131111 OWV131111 PGR131111 PQN131111 QAJ131111 QKF131111 QUB131111 RDX131111 RNT131111 RXP131111 SHL131111 SRH131111 TBD131111 TKZ131111 TUV131111 UER131111 UON131111 UYJ131111 VIF131111 VSB131111 WBX131111 WLT131111 WVP131111 JD196647 SZ196647 ACV196647 AMR196647 AWN196647 BGJ196647 BQF196647 CAB196647 CJX196647 CTT196647 DDP196647 DNL196647 DXH196647 EHD196647 EQZ196647 FAV196647 FKR196647 FUN196647 GEJ196647 GOF196647 GYB196647 HHX196647 HRT196647 IBP196647 ILL196647 IVH196647 JFD196647 JOZ196647 JYV196647 KIR196647 KSN196647 LCJ196647 LMF196647 LWB196647 MFX196647 MPT196647 MZP196647 NJL196647 NTH196647 ODD196647 OMZ196647 OWV196647 PGR196647 PQN196647 QAJ196647 QKF196647 QUB196647 RDX196647 RNT196647 RXP196647 SHL196647 SRH196647 TBD196647 TKZ196647 TUV196647 UER196647 UON196647 UYJ196647 VIF196647 VSB196647 WBX196647 WLT196647 WVP196647 JD262183 SZ262183 ACV262183 AMR262183 AWN262183 BGJ262183 BQF262183 CAB262183 CJX262183 CTT262183 DDP262183 DNL262183 DXH262183 EHD262183 EQZ262183 FAV262183 FKR262183 FUN262183 GEJ262183 GOF262183 GYB262183 HHX262183 HRT262183 IBP262183 ILL262183 IVH262183 JFD262183 JOZ262183 JYV262183 KIR262183 KSN262183 LCJ262183 LMF262183 LWB262183 MFX262183 MPT262183 MZP262183 NJL262183 NTH262183 ODD262183 OMZ262183 OWV262183 PGR262183 PQN262183 QAJ262183 QKF262183 QUB262183 RDX262183 RNT262183 RXP262183 SHL262183 SRH262183 TBD262183 TKZ262183 TUV262183 UER262183 UON262183 UYJ262183 VIF262183 VSB262183 WBX262183 WLT262183 WVP262183 JD327719 SZ327719 ACV327719 AMR327719 AWN327719 BGJ327719 BQF327719 CAB327719 CJX327719 CTT327719 DDP327719 DNL327719 DXH327719 EHD327719 EQZ327719 FAV327719 FKR327719 FUN327719 GEJ327719 GOF327719 GYB327719 HHX327719 HRT327719 IBP327719 ILL327719 IVH327719 JFD327719 JOZ327719 JYV327719 KIR327719 KSN327719 LCJ327719 LMF327719 LWB327719 MFX327719 MPT327719 MZP327719 NJL327719 NTH327719 ODD327719 OMZ327719 OWV327719 PGR327719 PQN327719 QAJ327719 QKF327719 QUB327719 RDX327719 RNT327719 RXP327719 SHL327719 SRH327719 TBD327719 TKZ327719 TUV327719 UER327719 UON327719 UYJ327719 VIF327719 VSB327719 WBX327719 WLT327719 WVP327719 JD393255 SZ393255 ACV393255 AMR393255 AWN393255 BGJ393255 BQF393255 CAB393255 CJX393255 CTT393255 DDP393255 DNL393255 DXH393255 EHD393255 EQZ393255 FAV393255 FKR393255 FUN393255 GEJ393255 GOF393255 GYB393255 HHX393255 HRT393255 IBP393255 ILL393255 IVH393255 JFD393255 JOZ393255 JYV393255 KIR393255 KSN393255 LCJ393255 LMF393255 LWB393255 MFX393255 MPT393255 MZP393255 NJL393255 NTH393255 ODD393255 OMZ393255 OWV393255 PGR393255 PQN393255 QAJ393255 QKF393255 QUB393255 RDX393255 RNT393255 RXP393255 SHL393255 SRH393255 TBD393255 TKZ393255 TUV393255 UER393255 UON393255 UYJ393255 VIF393255 VSB393255 WBX393255 WLT393255 WVP393255 JD458791 SZ458791 ACV458791 AMR458791 AWN458791 BGJ458791 BQF458791 CAB458791 CJX458791 CTT458791 DDP458791 DNL458791 DXH458791 EHD458791 EQZ458791 FAV458791 FKR458791 FUN458791 GEJ458791 GOF458791 GYB458791 HHX458791 HRT458791 IBP458791 ILL458791 IVH458791 JFD458791 JOZ458791 JYV458791 KIR458791 KSN458791 LCJ458791 LMF458791 LWB458791 MFX458791 MPT458791 MZP458791 NJL458791 NTH458791 ODD458791 OMZ458791 OWV458791 PGR458791 PQN458791 QAJ458791 QKF458791 QUB458791 RDX458791 RNT458791 RXP458791 SHL458791 SRH458791 TBD458791 TKZ458791 TUV458791 UER458791 UON458791 UYJ458791 VIF458791 VSB458791 WBX458791 WLT458791 WVP458791 JD524327 SZ524327 ACV524327 AMR524327 AWN524327 BGJ524327 BQF524327 CAB524327 CJX524327 CTT524327 DDP524327 DNL524327 DXH524327 EHD524327 EQZ524327 FAV524327 FKR524327 FUN524327 GEJ524327 GOF524327 GYB524327 HHX524327 HRT524327 IBP524327 ILL524327 IVH524327 JFD524327 JOZ524327 JYV524327 KIR524327 KSN524327 LCJ524327 LMF524327 LWB524327 MFX524327 MPT524327 MZP524327 NJL524327 NTH524327 ODD524327 OMZ524327 OWV524327 PGR524327 PQN524327 QAJ524327 QKF524327 QUB524327 RDX524327 RNT524327 RXP524327 SHL524327 SRH524327 TBD524327 TKZ524327 TUV524327 UER524327 UON524327 UYJ524327 VIF524327 VSB524327 WBX524327 WLT524327 WVP524327 JD589863 SZ589863 ACV589863 AMR589863 AWN589863 BGJ589863 BQF589863 CAB589863 CJX589863 CTT589863 DDP589863 DNL589863 DXH589863 EHD589863 EQZ589863 FAV589863 FKR589863 FUN589863 GEJ589863 GOF589863 GYB589863 HHX589863 HRT589863 IBP589863 ILL589863 IVH589863 JFD589863 JOZ589863 JYV589863 KIR589863 KSN589863 LCJ589863 LMF589863 LWB589863 MFX589863 MPT589863 MZP589863 NJL589863 NTH589863 ODD589863 OMZ589863 OWV589863 PGR589863 PQN589863 QAJ589863 QKF589863 QUB589863 RDX589863 RNT589863 RXP589863 SHL589863 SRH589863 TBD589863 TKZ589863 TUV589863 UER589863 UON589863 UYJ589863 VIF589863 VSB589863 WBX589863 WLT589863 WVP589863 JD655399 SZ655399 ACV655399 AMR655399 AWN655399 BGJ655399 BQF655399 CAB655399 CJX655399 CTT655399 DDP655399 DNL655399 DXH655399 EHD655399 EQZ655399 FAV655399 FKR655399 FUN655399 GEJ655399 GOF655399 GYB655399 HHX655399 HRT655399 IBP655399 ILL655399 IVH655399 JFD655399 JOZ655399 JYV655399 KIR655399 KSN655399 LCJ655399 LMF655399 LWB655399 MFX655399 MPT655399 MZP655399 NJL655399 NTH655399 ODD655399 OMZ655399 OWV655399 PGR655399 PQN655399 QAJ655399 QKF655399 QUB655399 RDX655399 RNT655399 RXP655399 SHL655399 SRH655399 TBD655399 TKZ655399 TUV655399 UER655399 UON655399 UYJ655399 VIF655399 VSB655399 WBX655399 WLT655399 WVP655399 JD720935 SZ720935 ACV720935 AMR720935 AWN720935 BGJ720935 BQF720935 CAB720935 CJX720935 CTT720935 DDP720935 DNL720935 DXH720935 EHD720935 EQZ720935 FAV720935 FKR720935 FUN720935 GEJ720935 GOF720935 GYB720935 HHX720935 HRT720935 IBP720935 ILL720935 IVH720935 JFD720935 JOZ720935 JYV720935 KIR720935 KSN720935 LCJ720935 LMF720935 LWB720935 MFX720935 MPT720935 MZP720935 NJL720935 NTH720935 ODD720935 OMZ720935 OWV720935 PGR720935 PQN720935 QAJ720935 QKF720935 QUB720935 RDX720935 RNT720935 RXP720935 SHL720935 SRH720935 TBD720935 TKZ720935 TUV720935 UER720935 UON720935 UYJ720935 VIF720935 VSB720935 WBX720935 WLT720935 WVP720935 JD786471 SZ786471 ACV786471 AMR786471 AWN786471 BGJ786471 BQF786471 CAB786471 CJX786471 CTT786471 DDP786471 DNL786471 DXH786471 EHD786471 EQZ786471 FAV786471 FKR786471 FUN786471 GEJ786471 GOF786471 GYB786471 HHX786471 HRT786471 IBP786471 ILL786471 IVH786471 JFD786471 JOZ786471 JYV786471 KIR786471 KSN786471 LCJ786471 LMF786471 LWB786471 MFX786471 MPT786471 MZP786471 NJL786471 NTH786471 ODD786471 OMZ786471 OWV786471 PGR786471 PQN786471 QAJ786471 QKF786471 QUB786471 RDX786471 RNT786471 RXP786471 SHL786471 SRH786471 TBD786471 TKZ786471 TUV786471 UER786471 UON786471 UYJ786471 VIF786471 VSB786471 WBX786471 WLT786471 WVP786471 JD852007 SZ852007 ACV852007 AMR852007 AWN852007 BGJ852007 BQF852007 CAB852007 CJX852007 CTT852007 DDP852007 DNL852007 DXH852007 EHD852007 EQZ852007 FAV852007 FKR852007 FUN852007 GEJ852007 GOF852007 GYB852007 HHX852007 HRT852007 IBP852007 ILL852007 IVH852007 JFD852007 JOZ852007 JYV852007 KIR852007 KSN852007 LCJ852007 LMF852007 LWB852007 MFX852007 MPT852007 MZP852007 NJL852007 NTH852007 ODD852007 OMZ852007 OWV852007 PGR852007 PQN852007 QAJ852007 QKF852007 QUB852007 RDX852007 RNT852007 RXP852007 SHL852007 SRH852007 TBD852007 TKZ852007 TUV852007 UER852007 UON852007 UYJ852007 VIF852007 VSB852007 WBX852007 WLT852007 WVP852007 JD917543 SZ917543 ACV917543 AMR917543 AWN917543 BGJ917543 BQF917543 CAB917543 CJX917543 CTT917543 DDP917543 DNL917543 DXH917543 EHD917543 EQZ917543 FAV917543 FKR917543 FUN917543 GEJ917543 GOF917543 GYB917543 HHX917543 HRT917543 IBP917543 ILL917543 IVH917543 JFD917543 JOZ917543 JYV917543 KIR917543 KSN917543 LCJ917543 LMF917543 LWB917543 MFX917543 MPT917543 MZP917543 NJL917543 NTH917543 ODD917543 OMZ917543 OWV917543 PGR917543 PQN917543 QAJ917543 QKF917543 QUB917543 RDX917543 RNT917543 RXP917543 SHL917543 SRH917543 TBD917543 TKZ917543 TUV917543 UER917543 UON917543 UYJ917543 VIF917543 VSB917543 WBX917543 WLT917543 WVP917543 JD983079 SZ983079 ACV983079 AMR983079 AWN983079 BGJ983079 BQF983079 CAB983079 CJX983079 CTT983079 DDP983079 DNL983079 DXH983079 EHD983079 EQZ983079 FAV983079 FKR983079 FUN983079 GEJ983079 GOF983079 GYB983079 HHX983079 HRT983079 IBP983079 ILL983079 IVH983079 JFD983079 JOZ983079 JYV983079 KIR983079 KSN983079 LCJ983079 LMF983079 LWB983079 MFX983079 MPT983079 MZP983079 NJL983079 NTH983079 ODD983079 OMZ983079 OWV983079 PGR983079 PQN983079 QAJ983079 QKF983079 QUB983079 RDX983079 RNT983079 RXP983079 SHL983079 SRH983079 TBD983079 TKZ983079 TUV983079 UER983079 UON983079 UYJ983079 VIF983079 VSB983079 WBX983079 WLT983079 WVP983079 WVN31:WVN56 WLR31:WLR56 WBV31:WBV56 VRZ31:VRZ56 VID31:VID56 UYH31:UYH56 UOL31:UOL56 UEP31:UEP56 TUT31:TUT56 TKX31:TKX56 TBB31:TBB56 SRF31:SRF56 SHJ31:SHJ56 RXN31:RXN56 RNR31:RNR56 RDV31:RDV56 QTZ31:QTZ56 QKD31:QKD56 QAH31:QAH56 PQL31:PQL56 PGP31:PGP56 OWT31:OWT56 OMX31:OMX56 ODB31:ODB56 NTF31:NTF56 NJJ31:NJJ56 MZN31:MZN56 MPR31:MPR56 MFV31:MFV56 LVZ31:LVZ56 LMD31:LMD56 LCH31:LCH56 KSL31:KSL56 KIP31:KIP56 JYT31:JYT56 JOX31:JOX56 JFB31:JFB56 IVF31:IVF56 ILJ31:ILJ56 IBN31:IBN56 HRR31:HRR56 HHV31:HHV56 GXZ31:GXZ56 GOD31:GOD56 GEH31:GEH56 FUL31:FUL56 FKP31:FKP56 FAT31:FAT56 EQX31:EQX56 EHB31:EHB56 DXF31:DXF56 DNJ31:DNJ56 DDN31:DDN56 CTR31:CTR56 CJV31:CJV56 BZZ31:BZZ56 BQD31:BQD56 BGH31:BGH56 AWL31:AWL56 AMP31:AMP56 ACT31:ACT56 SX31:SX56 JB31:JB56">
      <formula1>JA31*0.75</formula1>
    </dataValidation>
    <dataValidation type="decimal" operator="lessThan" allowBlank="1" showInputMessage="1" showErrorMessage="1" promptTitle="Tähelepanu!" prompt="Kaudsed kulud moodustavad otsestest kuludest kuni 7%." sqref="JC65574:JE65574 SY65574:TA65574 ACU65574:ACW65574 AMQ65574:AMS65574 AWM65574:AWO65574 BGI65574:BGK65574 BQE65574:BQG65574 CAA65574:CAC65574 CJW65574:CJY65574 CTS65574:CTU65574 DDO65574:DDQ65574 DNK65574:DNM65574 DXG65574:DXI65574 EHC65574:EHE65574 EQY65574:ERA65574 FAU65574:FAW65574 FKQ65574:FKS65574 FUM65574:FUO65574 GEI65574:GEK65574 GOE65574:GOG65574 GYA65574:GYC65574 HHW65574:HHY65574 HRS65574:HRU65574 IBO65574:IBQ65574 ILK65574:ILM65574 IVG65574:IVI65574 JFC65574:JFE65574 JOY65574:JPA65574 JYU65574:JYW65574 KIQ65574:KIS65574 KSM65574:KSO65574 LCI65574:LCK65574 LME65574:LMG65574 LWA65574:LWC65574 MFW65574:MFY65574 MPS65574:MPU65574 MZO65574:MZQ65574 NJK65574:NJM65574 NTG65574:NTI65574 ODC65574:ODE65574 OMY65574:ONA65574 OWU65574:OWW65574 PGQ65574:PGS65574 PQM65574:PQO65574 QAI65574:QAK65574 QKE65574:QKG65574 QUA65574:QUC65574 RDW65574:RDY65574 RNS65574:RNU65574 RXO65574:RXQ65574 SHK65574:SHM65574 SRG65574:SRI65574 TBC65574:TBE65574 TKY65574:TLA65574 TUU65574:TUW65574 UEQ65574:UES65574 UOM65574:UOO65574 UYI65574:UYK65574 VIE65574:VIG65574 VSA65574:VSC65574 WBW65574:WBY65574 WLS65574:WLU65574 WVO65574:WVQ65574 JC131110:JE131110 SY131110:TA131110 ACU131110:ACW131110 AMQ131110:AMS131110 AWM131110:AWO131110 BGI131110:BGK131110 BQE131110:BQG131110 CAA131110:CAC131110 CJW131110:CJY131110 CTS131110:CTU131110 DDO131110:DDQ131110 DNK131110:DNM131110 DXG131110:DXI131110 EHC131110:EHE131110 EQY131110:ERA131110 FAU131110:FAW131110 FKQ131110:FKS131110 FUM131110:FUO131110 GEI131110:GEK131110 GOE131110:GOG131110 GYA131110:GYC131110 HHW131110:HHY131110 HRS131110:HRU131110 IBO131110:IBQ131110 ILK131110:ILM131110 IVG131110:IVI131110 JFC131110:JFE131110 JOY131110:JPA131110 JYU131110:JYW131110 KIQ131110:KIS131110 KSM131110:KSO131110 LCI131110:LCK131110 LME131110:LMG131110 LWA131110:LWC131110 MFW131110:MFY131110 MPS131110:MPU131110 MZO131110:MZQ131110 NJK131110:NJM131110 NTG131110:NTI131110 ODC131110:ODE131110 OMY131110:ONA131110 OWU131110:OWW131110 PGQ131110:PGS131110 PQM131110:PQO131110 QAI131110:QAK131110 QKE131110:QKG131110 QUA131110:QUC131110 RDW131110:RDY131110 RNS131110:RNU131110 RXO131110:RXQ131110 SHK131110:SHM131110 SRG131110:SRI131110 TBC131110:TBE131110 TKY131110:TLA131110 TUU131110:TUW131110 UEQ131110:UES131110 UOM131110:UOO131110 UYI131110:UYK131110 VIE131110:VIG131110 VSA131110:VSC131110 WBW131110:WBY131110 WLS131110:WLU131110 WVO131110:WVQ131110 JC196646:JE196646 SY196646:TA196646 ACU196646:ACW196646 AMQ196646:AMS196646 AWM196646:AWO196646 BGI196646:BGK196646 BQE196646:BQG196646 CAA196646:CAC196646 CJW196646:CJY196646 CTS196646:CTU196646 DDO196646:DDQ196646 DNK196646:DNM196646 DXG196646:DXI196646 EHC196646:EHE196646 EQY196646:ERA196646 FAU196646:FAW196646 FKQ196646:FKS196646 FUM196646:FUO196646 GEI196646:GEK196646 GOE196646:GOG196646 GYA196646:GYC196646 HHW196646:HHY196646 HRS196646:HRU196646 IBO196646:IBQ196646 ILK196646:ILM196646 IVG196646:IVI196646 JFC196646:JFE196646 JOY196646:JPA196646 JYU196646:JYW196646 KIQ196646:KIS196646 KSM196646:KSO196646 LCI196646:LCK196646 LME196646:LMG196646 LWA196646:LWC196646 MFW196646:MFY196646 MPS196646:MPU196646 MZO196646:MZQ196646 NJK196646:NJM196646 NTG196646:NTI196646 ODC196646:ODE196646 OMY196646:ONA196646 OWU196646:OWW196646 PGQ196646:PGS196646 PQM196646:PQO196646 QAI196646:QAK196646 QKE196646:QKG196646 QUA196646:QUC196646 RDW196646:RDY196646 RNS196646:RNU196646 RXO196646:RXQ196646 SHK196646:SHM196646 SRG196646:SRI196646 TBC196646:TBE196646 TKY196646:TLA196646 TUU196646:TUW196646 UEQ196646:UES196646 UOM196646:UOO196646 UYI196646:UYK196646 VIE196646:VIG196646 VSA196646:VSC196646 WBW196646:WBY196646 WLS196646:WLU196646 WVO196646:WVQ196646 JC262182:JE262182 SY262182:TA262182 ACU262182:ACW262182 AMQ262182:AMS262182 AWM262182:AWO262182 BGI262182:BGK262182 BQE262182:BQG262182 CAA262182:CAC262182 CJW262182:CJY262182 CTS262182:CTU262182 DDO262182:DDQ262182 DNK262182:DNM262182 DXG262182:DXI262182 EHC262182:EHE262182 EQY262182:ERA262182 FAU262182:FAW262182 FKQ262182:FKS262182 FUM262182:FUO262182 GEI262182:GEK262182 GOE262182:GOG262182 GYA262182:GYC262182 HHW262182:HHY262182 HRS262182:HRU262182 IBO262182:IBQ262182 ILK262182:ILM262182 IVG262182:IVI262182 JFC262182:JFE262182 JOY262182:JPA262182 JYU262182:JYW262182 KIQ262182:KIS262182 KSM262182:KSO262182 LCI262182:LCK262182 LME262182:LMG262182 LWA262182:LWC262182 MFW262182:MFY262182 MPS262182:MPU262182 MZO262182:MZQ262182 NJK262182:NJM262182 NTG262182:NTI262182 ODC262182:ODE262182 OMY262182:ONA262182 OWU262182:OWW262182 PGQ262182:PGS262182 PQM262182:PQO262182 QAI262182:QAK262182 QKE262182:QKG262182 QUA262182:QUC262182 RDW262182:RDY262182 RNS262182:RNU262182 RXO262182:RXQ262182 SHK262182:SHM262182 SRG262182:SRI262182 TBC262182:TBE262182 TKY262182:TLA262182 TUU262182:TUW262182 UEQ262182:UES262182 UOM262182:UOO262182 UYI262182:UYK262182 VIE262182:VIG262182 VSA262182:VSC262182 WBW262182:WBY262182 WLS262182:WLU262182 WVO262182:WVQ262182 JC327718:JE327718 SY327718:TA327718 ACU327718:ACW327718 AMQ327718:AMS327718 AWM327718:AWO327718 BGI327718:BGK327718 BQE327718:BQG327718 CAA327718:CAC327718 CJW327718:CJY327718 CTS327718:CTU327718 DDO327718:DDQ327718 DNK327718:DNM327718 DXG327718:DXI327718 EHC327718:EHE327718 EQY327718:ERA327718 FAU327718:FAW327718 FKQ327718:FKS327718 FUM327718:FUO327718 GEI327718:GEK327718 GOE327718:GOG327718 GYA327718:GYC327718 HHW327718:HHY327718 HRS327718:HRU327718 IBO327718:IBQ327718 ILK327718:ILM327718 IVG327718:IVI327718 JFC327718:JFE327718 JOY327718:JPA327718 JYU327718:JYW327718 KIQ327718:KIS327718 KSM327718:KSO327718 LCI327718:LCK327718 LME327718:LMG327718 LWA327718:LWC327718 MFW327718:MFY327718 MPS327718:MPU327718 MZO327718:MZQ327718 NJK327718:NJM327718 NTG327718:NTI327718 ODC327718:ODE327718 OMY327718:ONA327718 OWU327718:OWW327718 PGQ327718:PGS327718 PQM327718:PQO327718 QAI327718:QAK327718 QKE327718:QKG327718 QUA327718:QUC327718 RDW327718:RDY327718 RNS327718:RNU327718 RXO327718:RXQ327718 SHK327718:SHM327718 SRG327718:SRI327718 TBC327718:TBE327718 TKY327718:TLA327718 TUU327718:TUW327718 UEQ327718:UES327718 UOM327718:UOO327718 UYI327718:UYK327718 VIE327718:VIG327718 VSA327718:VSC327718 WBW327718:WBY327718 WLS327718:WLU327718 WVO327718:WVQ327718 JC393254:JE393254 SY393254:TA393254 ACU393254:ACW393254 AMQ393254:AMS393254 AWM393254:AWO393254 BGI393254:BGK393254 BQE393254:BQG393254 CAA393254:CAC393254 CJW393254:CJY393254 CTS393254:CTU393254 DDO393254:DDQ393254 DNK393254:DNM393254 DXG393254:DXI393254 EHC393254:EHE393254 EQY393254:ERA393254 FAU393254:FAW393254 FKQ393254:FKS393254 FUM393254:FUO393254 GEI393254:GEK393254 GOE393254:GOG393254 GYA393254:GYC393254 HHW393254:HHY393254 HRS393254:HRU393254 IBO393254:IBQ393254 ILK393254:ILM393254 IVG393254:IVI393254 JFC393254:JFE393254 JOY393254:JPA393254 JYU393254:JYW393254 KIQ393254:KIS393254 KSM393254:KSO393254 LCI393254:LCK393254 LME393254:LMG393254 LWA393254:LWC393254 MFW393254:MFY393254 MPS393254:MPU393254 MZO393254:MZQ393254 NJK393254:NJM393254 NTG393254:NTI393254 ODC393254:ODE393254 OMY393254:ONA393254 OWU393254:OWW393254 PGQ393254:PGS393254 PQM393254:PQO393254 QAI393254:QAK393254 QKE393254:QKG393254 QUA393254:QUC393254 RDW393254:RDY393254 RNS393254:RNU393254 RXO393254:RXQ393254 SHK393254:SHM393254 SRG393254:SRI393254 TBC393254:TBE393254 TKY393254:TLA393254 TUU393254:TUW393254 UEQ393254:UES393254 UOM393254:UOO393254 UYI393254:UYK393254 VIE393254:VIG393254 VSA393254:VSC393254 WBW393254:WBY393254 WLS393254:WLU393254 WVO393254:WVQ393254 JC458790:JE458790 SY458790:TA458790 ACU458790:ACW458790 AMQ458790:AMS458790 AWM458790:AWO458790 BGI458790:BGK458790 BQE458790:BQG458790 CAA458790:CAC458790 CJW458790:CJY458790 CTS458790:CTU458790 DDO458790:DDQ458790 DNK458790:DNM458790 DXG458790:DXI458790 EHC458790:EHE458790 EQY458790:ERA458790 FAU458790:FAW458790 FKQ458790:FKS458790 FUM458790:FUO458790 GEI458790:GEK458790 GOE458790:GOG458790 GYA458790:GYC458790 HHW458790:HHY458790 HRS458790:HRU458790 IBO458790:IBQ458790 ILK458790:ILM458790 IVG458790:IVI458790 JFC458790:JFE458790 JOY458790:JPA458790 JYU458790:JYW458790 KIQ458790:KIS458790 KSM458790:KSO458790 LCI458790:LCK458790 LME458790:LMG458790 LWA458790:LWC458790 MFW458790:MFY458790 MPS458790:MPU458790 MZO458790:MZQ458790 NJK458790:NJM458790 NTG458790:NTI458790 ODC458790:ODE458790 OMY458790:ONA458790 OWU458790:OWW458790 PGQ458790:PGS458790 PQM458790:PQO458790 QAI458790:QAK458790 QKE458790:QKG458790 QUA458790:QUC458790 RDW458790:RDY458790 RNS458790:RNU458790 RXO458790:RXQ458790 SHK458790:SHM458790 SRG458790:SRI458790 TBC458790:TBE458790 TKY458790:TLA458790 TUU458790:TUW458790 UEQ458790:UES458790 UOM458790:UOO458790 UYI458790:UYK458790 VIE458790:VIG458790 VSA458790:VSC458790 WBW458790:WBY458790 WLS458790:WLU458790 WVO458790:WVQ458790 JC524326:JE524326 SY524326:TA524326 ACU524326:ACW524326 AMQ524326:AMS524326 AWM524326:AWO524326 BGI524326:BGK524326 BQE524326:BQG524326 CAA524326:CAC524326 CJW524326:CJY524326 CTS524326:CTU524326 DDO524326:DDQ524326 DNK524326:DNM524326 DXG524326:DXI524326 EHC524326:EHE524326 EQY524326:ERA524326 FAU524326:FAW524326 FKQ524326:FKS524326 FUM524326:FUO524326 GEI524326:GEK524326 GOE524326:GOG524326 GYA524326:GYC524326 HHW524326:HHY524326 HRS524326:HRU524326 IBO524326:IBQ524326 ILK524326:ILM524326 IVG524326:IVI524326 JFC524326:JFE524326 JOY524326:JPA524326 JYU524326:JYW524326 KIQ524326:KIS524326 KSM524326:KSO524326 LCI524326:LCK524326 LME524326:LMG524326 LWA524326:LWC524326 MFW524326:MFY524326 MPS524326:MPU524326 MZO524326:MZQ524326 NJK524326:NJM524326 NTG524326:NTI524326 ODC524326:ODE524326 OMY524326:ONA524326 OWU524326:OWW524326 PGQ524326:PGS524326 PQM524326:PQO524326 QAI524326:QAK524326 QKE524326:QKG524326 QUA524326:QUC524326 RDW524326:RDY524326 RNS524326:RNU524326 RXO524326:RXQ524326 SHK524326:SHM524326 SRG524326:SRI524326 TBC524326:TBE524326 TKY524326:TLA524326 TUU524326:TUW524326 UEQ524326:UES524326 UOM524326:UOO524326 UYI524326:UYK524326 VIE524326:VIG524326 VSA524326:VSC524326 WBW524326:WBY524326 WLS524326:WLU524326 WVO524326:WVQ524326 JC589862:JE589862 SY589862:TA589862 ACU589862:ACW589862 AMQ589862:AMS589862 AWM589862:AWO589862 BGI589862:BGK589862 BQE589862:BQG589862 CAA589862:CAC589862 CJW589862:CJY589862 CTS589862:CTU589862 DDO589862:DDQ589862 DNK589862:DNM589862 DXG589862:DXI589862 EHC589862:EHE589862 EQY589862:ERA589862 FAU589862:FAW589862 FKQ589862:FKS589862 FUM589862:FUO589862 GEI589862:GEK589862 GOE589862:GOG589862 GYA589862:GYC589862 HHW589862:HHY589862 HRS589862:HRU589862 IBO589862:IBQ589862 ILK589862:ILM589862 IVG589862:IVI589862 JFC589862:JFE589862 JOY589862:JPA589862 JYU589862:JYW589862 KIQ589862:KIS589862 KSM589862:KSO589862 LCI589862:LCK589862 LME589862:LMG589862 LWA589862:LWC589862 MFW589862:MFY589862 MPS589862:MPU589862 MZO589862:MZQ589862 NJK589862:NJM589862 NTG589862:NTI589862 ODC589862:ODE589862 OMY589862:ONA589862 OWU589862:OWW589862 PGQ589862:PGS589862 PQM589862:PQO589862 QAI589862:QAK589862 QKE589862:QKG589862 QUA589862:QUC589862 RDW589862:RDY589862 RNS589862:RNU589862 RXO589862:RXQ589862 SHK589862:SHM589862 SRG589862:SRI589862 TBC589862:TBE589862 TKY589862:TLA589862 TUU589862:TUW589862 UEQ589862:UES589862 UOM589862:UOO589862 UYI589862:UYK589862 VIE589862:VIG589862 VSA589862:VSC589862 WBW589862:WBY589862 WLS589862:WLU589862 WVO589862:WVQ589862 JC655398:JE655398 SY655398:TA655398 ACU655398:ACW655398 AMQ655398:AMS655398 AWM655398:AWO655398 BGI655398:BGK655398 BQE655398:BQG655398 CAA655398:CAC655398 CJW655398:CJY655398 CTS655398:CTU655398 DDO655398:DDQ655398 DNK655398:DNM655398 DXG655398:DXI655398 EHC655398:EHE655398 EQY655398:ERA655398 FAU655398:FAW655398 FKQ655398:FKS655398 FUM655398:FUO655398 GEI655398:GEK655398 GOE655398:GOG655398 GYA655398:GYC655398 HHW655398:HHY655398 HRS655398:HRU655398 IBO655398:IBQ655398 ILK655398:ILM655398 IVG655398:IVI655398 JFC655398:JFE655398 JOY655398:JPA655398 JYU655398:JYW655398 KIQ655398:KIS655398 KSM655398:KSO655398 LCI655398:LCK655398 LME655398:LMG655398 LWA655398:LWC655398 MFW655398:MFY655398 MPS655398:MPU655398 MZO655398:MZQ655398 NJK655398:NJM655398 NTG655398:NTI655398 ODC655398:ODE655398 OMY655398:ONA655398 OWU655398:OWW655398 PGQ655398:PGS655398 PQM655398:PQO655398 QAI655398:QAK655398 QKE655398:QKG655398 QUA655398:QUC655398 RDW655398:RDY655398 RNS655398:RNU655398 RXO655398:RXQ655398 SHK655398:SHM655398 SRG655398:SRI655398 TBC655398:TBE655398 TKY655398:TLA655398 TUU655398:TUW655398 UEQ655398:UES655398 UOM655398:UOO655398 UYI655398:UYK655398 VIE655398:VIG655398 VSA655398:VSC655398 WBW655398:WBY655398 WLS655398:WLU655398 WVO655398:WVQ655398 JC720934:JE720934 SY720934:TA720934 ACU720934:ACW720934 AMQ720934:AMS720934 AWM720934:AWO720934 BGI720934:BGK720934 BQE720934:BQG720934 CAA720934:CAC720934 CJW720934:CJY720934 CTS720934:CTU720934 DDO720934:DDQ720934 DNK720934:DNM720934 DXG720934:DXI720934 EHC720934:EHE720934 EQY720934:ERA720934 FAU720934:FAW720934 FKQ720934:FKS720934 FUM720934:FUO720934 GEI720934:GEK720934 GOE720934:GOG720934 GYA720934:GYC720934 HHW720934:HHY720934 HRS720934:HRU720934 IBO720934:IBQ720934 ILK720934:ILM720934 IVG720934:IVI720934 JFC720934:JFE720934 JOY720934:JPA720934 JYU720934:JYW720934 KIQ720934:KIS720934 KSM720934:KSO720934 LCI720934:LCK720934 LME720934:LMG720934 LWA720934:LWC720934 MFW720934:MFY720934 MPS720934:MPU720934 MZO720934:MZQ720934 NJK720934:NJM720934 NTG720934:NTI720934 ODC720934:ODE720934 OMY720934:ONA720934 OWU720934:OWW720934 PGQ720934:PGS720934 PQM720934:PQO720934 QAI720934:QAK720934 QKE720934:QKG720934 QUA720934:QUC720934 RDW720934:RDY720934 RNS720934:RNU720934 RXO720934:RXQ720934 SHK720934:SHM720934 SRG720934:SRI720934 TBC720934:TBE720934 TKY720934:TLA720934 TUU720934:TUW720934 UEQ720934:UES720934 UOM720934:UOO720934 UYI720934:UYK720934 VIE720934:VIG720934 VSA720934:VSC720934 WBW720934:WBY720934 WLS720934:WLU720934 WVO720934:WVQ720934 JC786470:JE786470 SY786470:TA786470 ACU786470:ACW786470 AMQ786470:AMS786470 AWM786470:AWO786470 BGI786470:BGK786470 BQE786470:BQG786470 CAA786470:CAC786470 CJW786470:CJY786470 CTS786470:CTU786470 DDO786470:DDQ786470 DNK786470:DNM786470 DXG786470:DXI786470 EHC786470:EHE786470 EQY786470:ERA786470 FAU786470:FAW786470 FKQ786470:FKS786470 FUM786470:FUO786470 GEI786470:GEK786470 GOE786470:GOG786470 GYA786470:GYC786470 HHW786470:HHY786470 HRS786470:HRU786470 IBO786470:IBQ786470 ILK786470:ILM786470 IVG786470:IVI786470 JFC786470:JFE786470 JOY786470:JPA786470 JYU786470:JYW786470 KIQ786470:KIS786470 KSM786470:KSO786470 LCI786470:LCK786470 LME786470:LMG786470 LWA786470:LWC786470 MFW786470:MFY786470 MPS786470:MPU786470 MZO786470:MZQ786470 NJK786470:NJM786470 NTG786470:NTI786470 ODC786470:ODE786470 OMY786470:ONA786470 OWU786470:OWW786470 PGQ786470:PGS786470 PQM786470:PQO786470 QAI786470:QAK786470 QKE786470:QKG786470 QUA786470:QUC786470 RDW786470:RDY786470 RNS786470:RNU786470 RXO786470:RXQ786470 SHK786470:SHM786470 SRG786470:SRI786470 TBC786470:TBE786470 TKY786470:TLA786470 TUU786470:TUW786470 UEQ786470:UES786470 UOM786470:UOO786470 UYI786470:UYK786470 VIE786470:VIG786470 VSA786470:VSC786470 WBW786470:WBY786470 WLS786470:WLU786470 WVO786470:WVQ786470 JC852006:JE852006 SY852006:TA852006 ACU852006:ACW852006 AMQ852006:AMS852006 AWM852006:AWO852006 BGI852006:BGK852006 BQE852006:BQG852006 CAA852006:CAC852006 CJW852006:CJY852006 CTS852006:CTU852006 DDO852006:DDQ852006 DNK852006:DNM852006 DXG852006:DXI852006 EHC852006:EHE852006 EQY852006:ERA852006 FAU852006:FAW852006 FKQ852006:FKS852006 FUM852006:FUO852006 GEI852006:GEK852006 GOE852006:GOG852006 GYA852006:GYC852006 HHW852006:HHY852006 HRS852006:HRU852006 IBO852006:IBQ852006 ILK852006:ILM852006 IVG852006:IVI852006 JFC852006:JFE852006 JOY852006:JPA852006 JYU852006:JYW852006 KIQ852006:KIS852006 KSM852006:KSO852006 LCI852006:LCK852006 LME852006:LMG852006 LWA852006:LWC852006 MFW852006:MFY852006 MPS852006:MPU852006 MZO852006:MZQ852006 NJK852006:NJM852006 NTG852006:NTI852006 ODC852006:ODE852006 OMY852006:ONA852006 OWU852006:OWW852006 PGQ852006:PGS852006 PQM852006:PQO852006 QAI852006:QAK852006 QKE852006:QKG852006 QUA852006:QUC852006 RDW852006:RDY852006 RNS852006:RNU852006 RXO852006:RXQ852006 SHK852006:SHM852006 SRG852006:SRI852006 TBC852006:TBE852006 TKY852006:TLA852006 TUU852006:TUW852006 UEQ852006:UES852006 UOM852006:UOO852006 UYI852006:UYK852006 VIE852006:VIG852006 VSA852006:VSC852006 WBW852006:WBY852006 WLS852006:WLU852006 WVO852006:WVQ852006 JC917542:JE917542 SY917542:TA917542 ACU917542:ACW917542 AMQ917542:AMS917542 AWM917542:AWO917542 BGI917542:BGK917542 BQE917542:BQG917542 CAA917542:CAC917542 CJW917542:CJY917542 CTS917542:CTU917542 DDO917542:DDQ917542 DNK917542:DNM917542 DXG917542:DXI917542 EHC917542:EHE917542 EQY917542:ERA917542 FAU917542:FAW917542 FKQ917542:FKS917542 FUM917542:FUO917542 GEI917542:GEK917542 GOE917542:GOG917542 GYA917542:GYC917542 HHW917542:HHY917542 HRS917542:HRU917542 IBO917542:IBQ917542 ILK917542:ILM917542 IVG917542:IVI917542 JFC917542:JFE917542 JOY917542:JPA917542 JYU917542:JYW917542 KIQ917542:KIS917542 KSM917542:KSO917542 LCI917542:LCK917542 LME917542:LMG917542 LWA917542:LWC917542 MFW917542:MFY917542 MPS917542:MPU917542 MZO917542:MZQ917542 NJK917542:NJM917542 NTG917542:NTI917542 ODC917542:ODE917542 OMY917542:ONA917542 OWU917542:OWW917542 PGQ917542:PGS917542 PQM917542:PQO917542 QAI917542:QAK917542 QKE917542:QKG917542 QUA917542:QUC917542 RDW917542:RDY917542 RNS917542:RNU917542 RXO917542:RXQ917542 SHK917542:SHM917542 SRG917542:SRI917542 TBC917542:TBE917542 TKY917542:TLA917542 TUU917542:TUW917542 UEQ917542:UES917542 UOM917542:UOO917542 UYI917542:UYK917542 VIE917542:VIG917542 VSA917542:VSC917542 WBW917542:WBY917542 WLS917542:WLU917542 WVO917542:WVQ917542 JC983078:JE983078 SY983078:TA983078 ACU983078:ACW983078 AMQ983078:AMS983078 AWM983078:AWO983078 BGI983078:BGK983078 BQE983078:BQG983078 CAA983078:CAC983078 CJW983078:CJY983078 CTS983078:CTU983078 DDO983078:DDQ983078 DNK983078:DNM983078 DXG983078:DXI983078 EHC983078:EHE983078 EQY983078:ERA983078 FAU983078:FAW983078 FKQ983078:FKS983078 FUM983078:FUO983078 GEI983078:GEK983078 GOE983078:GOG983078 GYA983078:GYC983078 HHW983078:HHY983078 HRS983078:HRU983078 IBO983078:IBQ983078 ILK983078:ILM983078 IVG983078:IVI983078 JFC983078:JFE983078 JOY983078:JPA983078 JYU983078:JYW983078 KIQ983078:KIS983078 KSM983078:KSO983078 LCI983078:LCK983078 LME983078:LMG983078 LWA983078:LWC983078 MFW983078:MFY983078 MPS983078:MPU983078 MZO983078:MZQ983078 NJK983078:NJM983078 NTG983078:NTI983078 ODC983078:ODE983078 OMY983078:ONA983078 OWU983078:OWW983078 PGQ983078:PGS983078 PQM983078:PQO983078 QAI983078:QAK983078 QKE983078:QKG983078 QUA983078:QUC983078 RDW983078:RDY983078 RNS983078:RNU983078 RXO983078:RXQ983078 SHK983078:SHM983078 SRG983078:SRI983078 TBC983078:TBE983078 TKY983078:TLA983078 TUU983078:TUW983078 UEQ983078:UES983078 UOM983078:UOO983078 UYI983078:UYK983078 VIE983078:VIG983078 VSA983078:VSC983078 WBW983078:WBY983078 WLS983078:WLU983078 WVO983078:WVQ983078 H65574:I65574 H983078:I983078 H917542:I917542 H852006:I852006 H786470:I786470 H720934:I720934 H655398:I655398 H589862:I589862 H524326:I524326 H458790:I458790 H393254:I393254 H327718:I327718 H262182:I262182 H196646:I196646 H131110:I131110">
      <formula1>(0.07*H65572)/1</formula1>
    </dataValidation>
    <dataValidation type="decimal" operator="lessThan" allowBlank="1" showInputMessage="1" showErrorMessage="1" promptTitle="Tähelepanu!" prompt="SiM toetus on kuni 25% projekti kogukuludest." sqref="I131111 I65575 I983079 I917543 I852007 I786471 I720935 I655399 I589863 I524327 I458791 I393255 I327719 I262183 I196647">
      <formula1>H65575*0.25</formula1>
    </dataValidation>
    <dataValidation type="decimal" operator="equal" allowBlank="1" showInputMessage="1" showErrorMessage="1" promptTitle="Tähelepanu!" prompt="Kogusumma peab olema võrdne projekti kogukuludega." sqref="C55:C56">
      <formula1>H92</formula1>
    </dataValidation>
    <dataValidation operator="equal" allowBlank="1" showErrorMessage="1" promptTitle="Tähelepanu!" prompt="AMIF tulu peab võrduma AMIF kuluga." sqref="B12"/>
    <dataValidation type="list" allowBlank="1" showInputMessage="1" showErrorMessage="1" errorTitle="Tähelepanu!" error="Vali ühik nimekirjast" promptTitle="Tähelepanu!" prompt="Vali ühik nimekirjast" sqref="D61:D63">
      <formula1>Ühik</formula1>
    </dataValidation>
    <dataValidation type="decimal" allowBlank="1" showInputMessage="1" showErrorMessage="1" errorTitle="Tähelepanu!" error="AMIF toetuse osakaal ei saa olla suurem kui 75%" promptTitle="Tähelepanu!" prompt="IS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D30</formula1>
    </dataValidation>
    <dataValidation type="custom" allowBlank="1" showInputMessage="1" showErrorMessage="1" sqref="D14">
      <formula1>IF(SUM(D13:D17)&gt;100," ",100-(D13+D15+D16+D17))</formula1>
    </dataValidation>
  </dataValidations>
  <pageMargins left="0.7" right="0.7" top="0.75" bottom="0.75" header="0.3" footer="0.3"/>
  <pageSetup paperSize="9" scale="6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0" workbookViewId="0">
      <selection activeCell="F49" sqref="F49"/>
    </sheetView>
  </sheetViews>
  <sheetFormatPr defaultRowHeight="15" x14ac:dyDescent="0.25"/>
  <cols>
    <col min="1" max="1" width="4.28515625" customWidth="1"/>
    <col min="2" max="2" width="7" customWidth="1"/>
    <col min="3" max="3" width="36.28515625" customWidth="1"/>
    <col min="4" max="4" width="15.140625" customWidth="1"/>
    <col min="5" max="5" width="20.28515625" customWidth="1"/>
    <col min="6" max="6" width="17.42578125" customWidth="1"/>
    <col min="7" max="7" width="20" customWidth="1"/>
    <col min="8" max="8" width="15.140625" customWidth="1"/>
    <col min="9" max="9" width="17" customWidth="1"/>
    <col min="10" max="10" width="27" customWidth="1"/>
    <col min="11" max="11" width="11.85546875" customWidth="1"/>
  </cols>
  <sheetData>
    <row r="1" spans="2:10" ht="15.75" x14ac:dyDescent="0.25">
      <c r="B1" s="69" t="str">
        <f>IF(H22=0,"",IF(H22=100,"","Tähelepanu! Tabel 1. Projekti maksumus ja tulud allikate lõikes (EUR), osakaalude summa ei moodusta 100%"))</f>
        <v/>
      </c>
      <c r="C1" s="70"/>
      <c r="D1" s="70"/>
      <c r="E1" s="70"/>
      <c r="F1" s="70"/>
      <c r="G1" s="70"/>
    </row>
    <row r="2" spans="2:10" ht="15.75" x14ac:dyDescent="0.25">
      <c r="B2" s="69" t="str">
        <f>IF(E22=E37,"","Tähelepanu! Tabel 1. Projekti maksumus ja tulud allikate lõikes (EUR). Projekti tegelikud tulud kokku ei ole võrdne projekti tegelike kuludega.")</f>
        <v/>
      </c>
      <c r="C2" s="70"/>
      <c r="D2" s="70"/>
      <c r="E2" s="70"/>
      <c r="F2" s="70"/>
      <c r="G2" s="70"/>
    </row>
    <row r="3" spans="2:10" ht="22.5" customHeight="1" x14ac:dyDescent="0.25">
      <c r="B3" s="69" t="str">
        <f>IF(D45=E37,"","Tähelepanu! Tabel 3. Projekti kulud meetmete lõikes (EUR) kokku ei ole võrdne Tabel 2. Kuluaruande koond tegelikud kulud kokku")</f>
        <v/>
      </c>
      <c r="C3" s="70"/>
      <c r="D3" s="70"/>
      <c r="E3" s="2"/>
      <c r="F3" s="70"/>
      <c r="G3" s="70"/>
    </row>
    <row r="4" spans="2:10" ht="15.75" x14ac:dyDescent="0.25">
      <c r="B4" s="71" t="s">
        <v>80</v>
      </c>
      <c r="C4" s="70"/>
      <c r="D4" s="70"/>
      <c r="E4" s="70"/>
      <c r="F4" s="70"/>
      <c r="G4" s="70"/>
    </row>
    <row r="5" spans="2:10" ht="15.75" x14ac:dyDescent="0.25">
      <c r="B5" s="2" t="s">
        <v>81</v>
      </c>
      <c r="C5" s="35"/>
      <c r="D5" s="35"/>
      <c r="E5" s="35"/>
      <c r="F5" s="35"/>
      <c r="G5" s="35"/>
    </row>
    <row r="6" spans="2:10" ht="15.75" x14ac:dyDescent="0.25">
      <c r="B6" s="2" t="s">
        <v>142</v>
      </c>
      <c r="C6" s="35"/>
      <c r="D6" s="35"/>
      <c r="E6" s="35"/>
      <c r="F6" s="35"/>
      <c r="G6" s="35"/>
    </row>
    <row r="7" spans="2:10" ht="15.75" x14ac:dyDescent="0.25">
      <c r="B7" s="2" t="s">
        <v>63</v>
      </c>
      <c r="C7" s="35"/>
      <c r="D7" s="35"/>
      <c r="E7" s="35"/>
      <c r="F7" s="35"/>
      <c r="G7" s="35"/>
    </row>
    <row r="8" spans="2:10" ht="15.75" x14ac:dyDescent="0.25">
      <c r="B8" s="2" t="s">
        <v>136</v>
      </c>
      <c r="C8" s="35"/>
      <c r="D8" s="35"/>
      <c r="E8" s="35"/>
      <c r="F8" s="35"/>
      <c r="G8" s="35"/>
    </row>
    <row r="9" spans="2:10" ht="15.75" x14ac:dyDescent="0.25">
      <c r="B9" s="2" t="s">
        <v>235</v>
      </c>
      <c r="C9" s="35"/>
      <c r="D9" s="72"/>
      <c r="E9" s="72"/>
      <c r="F9" s="72"/>
      <c r="G9" s="72"/>
      <c r="H9" s="73"/>
    </row>
    <row r="10" spans="2:10" ht="15.75" x14ac:dyDescent="0.25">
      <c r="B10" s="2"/>
      <c r="C10" s="35"/>
      <c r="D10" s="72"/>
      <c r="E10" s="72"/>
      <c r="F10" s="72"/>
      <c r="G10" s="72"/>
      <c r="H10" s="73"/>
    </row>
    <row r="11" spans="2:10" ht="15.75" x14ac:dyDescent="0.25">
      <c r="B11" s="73"/>
      <c r="D11" s="72"/>
      <c r="E11" s="72"/>
      <c r="F11" s="72"/>
      <c r="G11" s="72"/>
      <c r="H11" s="73"/>
      <c r="J11" s="74"/>
    </row>
    <row r="12" spans="2:10" x14ac:dyDescent="0.25">
      <c r="B12" s="73" t="s">
        <v>82</v>
      </c>
      <c r="J12" s="74"/>
    </row>
    <row r="13" spans="2:10" ht="15.75" x14ac:dyDescent="0.25">
      <c r="B13" s="75"/>
      <c r="C13" s="6"/>
      <c r="D13" s="6"/>
      <c r="E13" s="150" t="s">
        <v>83</v>
      </c>
      <c r="F13" s="151"/>
      <c r="G13" s="152" t="s">
        <v>4</v>
      </c>
      <c r="H13" s="76"/>
    </row>
    <row r="14" spans="2:10" ht="15.75" customHeight="1" x14ac:dyDescent="0.25">
      <c r="B14" s="75"/>
      <c r="C14" s="6"/>
      <c r="D14" s="6"/>
      <c r="E14" s="155" t="s">
        <v>84</v>
      </c>
      <c r="F14" s="77" t="s">
        <v>85</v>
      </c>
      <c r="G14" s="153"/>
    </row>
    <row r="15" spans="2:10" ht="15.75" x14ac:dyDescent="0.25">
      <c r="B15" s="75"/>
      <c r="C15" s="6" t="s">
        <v>2</v>
      </c>
      <c r="D15" s="6" t="s">
        <v>12</v>
      </c>
      <c r="E15" s="156"/>
      <c r="F15" s="78">
        <v>1</v>
      </c>
      <c r="G15" s="154"/>
    </row>
    <row r="16" spans="2:10" ht="15.75" x14ac:dyDescent="0.25">
      <c r="B16" s="79">
        <v>1</v>
      </c>
      <c r="C16" s="11" t="s">
        <v>86</v>
      </c>
      <c r="D16" s="16">
        <f>Eelarve!C13</f>
        <v>33750</v>
      </c>
      <c r="E16" s="80" t="s">
        <v>87</v>
      </c>
      <c r="F16" s="16">
        <f>D16</f>
        <v>33750</v>
      </c>
      <c r="G16" s="81">
        <f>Eelarve!D13</f>
        <v>75</v>
      </c>
    </row>
    <row r="17" spans="2:7" ht="15.75" x14ac:dyDescent="0.25">
      <c r="B17" s="79">
        <v>2</v>
      </c>
      <c r="C17" s="11" t="s">
        <v>88</v>
      </c>
      <c r="D17" s="16">
        <f>Eelarve!C14</f>
        <v>11250</v>
      </c>
      <c r="E17" s="80" t="s">
        <v>87</v>
      </c>
      <c r="F17" s="16">
        <f>D17</f>
        <v>11250</v>
      </c>
      <c r="G17" s="81">
        <f>Eelarve!D14</f>
        <v>25</v>
      </c>
    </row>
    <row r="18" spans="2:7" ht="15.75" x14ac:dyDescent="0.25">
      <c r="B18" s="79">
        <v>3</v>
      </c>
      <c r="C18" s="11" t="s">
        <v>139</v>
      </c>
      <c r="D18" s="16">
        <f>Eelarve!C15</f>
        <v>0</v>
      </c>
      <c r="E18" s="82"/>
      <c r="F18" s="16"/>
      <c r="G18" s="81">
        <f>Eelarve!D15</f>
        <v>0</v>
      </c>
    </row>
    <row r="19" spans="2:7" ht="15.75" x14ac:dyDescent="0.25">
      <c r="B19" s="79">
        <v>4</v>
      </c>
      <c r="C19" s="11" t="s">
        <v>89</v>
      </c>
      <c r="D19" s="16">
        <f>Eelarve!C16</f>
        <v>0</v>
      </c>
      <c r="E19" s="82"/>
      <c r="F19" s="16"/>
      <c r="G19" s="81">
        <f>Eelarve!D16</f>
        <v>0</v>
      </c>
    </row>
    <row r="20" spans="2:7" ht="15.75" x14ac:dyDescent="0.25">
      <c r="B20" s="79">
        <v>5</v>
      </c>
      <c r="C20" s="11" t="s">
        <v>90</v>
      </c>
      <c r="D20" s="16">
        <f>Eelarve!C17</f>
        <v>0</v>
      </c>
      <c r="E20" s="82"/>
      <c r="F20" s="16"/>
      <c r="G20" s="81">
        <f>Eelarve!D17</f>
        <v>0</v>
      </c>
    </row>
    <row r="21" spans="2:7" ht="15.75" x14ac:dyDescent="0.25">
      <c r="B21" s="147" t="s">
        <v>9</v>
      </c>
      <c r="C21" s="148"/>
      <c r="D21" s="13">
        <f>SUM(D16:D20)</f>
        <v>45000</v>
      </c>
      <c r="E21" s="83"/>
      <c r="F21" s="13">
        <f>F16+F17</f>
        <v>45000</v>
      </c>
      <c r="G21" s="13">
        <f>SUM(G16:G20)</f>
        <v>100</v>
      </c>
    </row>
    <row r="24" spans="2:7" x14ac:dyDescent="0.25">
      <c r="B24" s="73" t="s">
        <v>91</v>
      </c>
    </row>
    <row r="25" spans="2:7" ht="15.75" x14ac:dyDescent="0.25">
      <c r="B25" s="157" t="s">
        <v>2</v>
      </c>
      <c r="C25" s="158"/>
      <c r="D25" s="152" t="s">
        <v>12</v>
      </c>
      <c r="E25" s="150" t="s">
        <v>92</v>
      </c>
      <c r="F25" s="151"/>
      <c r="G25" s="152" t="s">
        <v>4</v>
      </c>
    </row>
    <row r="26" spans="2:7" ht="15.75" x14ac:dyDescent="0.25">
      <c r="B26" s="159"/>
      <c r="C26" s="160"/>
      <c r="D26" s="153"/>
      <c r="E26" s="163" t="s">
        <v>85</v>
      </c>
      <c r="F26" s="164"/>
      <c r="G26" s="153"/>
    </row>
    <row r="27" spans="2:7" ht="36" customHeight="1" x14ac:dyDescent="0.25">
      <c r="B27" s="161"/>
      <c r="C27" s="162"/>
      <c r="D27" s="154"/>
      <c r="E27" s="84" t="s">
        <v>93</v>
      </c>
      <c r="F27" s="85" t="s">
        <v>3</v>
      </c>
      <c r="G27" s="154"/>
    </row>
    <row r="28" spans="2:7" ht="15.75" x14ac:dyDescent="0.25">
      <c r="B28" s="79">
        <v>1</v>
      </c>
      <c r="C28" s="11" t="s">
        <v>86</v>
      </c>
      <c r="D28" s="16">
        <f>F28</f>
        <v>33750</v>
      </c>
      <c r="E28" s="183">
        <v>42188</v>
      </c>
      <c r="F28" s="23">
        <v>33750</v>
      </c>
      <c r="G28" s="81">
        <f>Eelarve!D13</f>
        <v>75</v>
      </c>
    </row>
    <row r="29" spans="2:7" ht="15.75" x14ac:dyDescent="0.25">
      <c r="B29" s="79">
        <v>2</v>
      </c>
      <c r="C29" s="11" t="s">
        <v>88</v>
      </c>
      <c r="D29" s="16">
        <f>F29</f>
        <v>11250</v>
      </c>
      <c r="E29" s="183">
        <v>42188</v>
      </c>
      <c r="F29" s="23">
        <v>11250</v>
      </c>
      <c r="G29" s="81">
        <f>Eelarve!D14</f>
        <v>25</v>
      </c>
    </row>
    <row r="30" spans="2:7" ht="15.75" x14ac:dyDescent="0.25">
      <c r="B30" s="79">
        <v>3</v>
      </c>
      <c r="C30" s="11" t="s">
        <v>139</v>
      </c>
      <c r="D30" s="16">
        <f>F30</f>
        <v>0</v>
      </c>
      <c r="E30" s="86"/>
      <c r="F30" s="23"/>
      <c r="G30" s="81">
        <f>Eelarve!D15</f>
        <v>0</v>
      </c>
    </row>
    <row r="31" spans="2:7" ht="15.75" x14ac:dyDescent="0.25">
      <c r="B31" s="79">
        <v>4</v>
      </c>
      <c r="C31" s="11" t="s">
        <v>89</v>
      </c>
      <c r="D31" s="16">
        <f>F31</f>
        <v>0</v>
      </c>
      <c r="E31" s="86"/>
      <c r="F31" s="23"/>
      <c r="G31" s="81">
        <f>Eelarve!D16</f>
        <v>0</v>
      </c>
    </row>
    <row r="32" spans="2:7" ht="15.75" x14ac:dyDescent="0.25">
      <c r="B32" s="79">
        <v>5</v>
      </c>
      <c r="C32" s="11" t="s">
        <v>90</v>
      </c>
      <c r="D32" s="16">
        <f>F32</f>
        <v>0</v>
      </c>
      <c r="E32" s="86"/>
      <c r="F32" s="23"/>
      <c r="G32" s="81">
        <f>Eelarve!D17</f>
        <v>0</v>
      </c>
    </row>
    <row r="33" spans="2:10" ht="15.75" x14ac:dyDescent="0.25">
      <c r="B33" s="147" t="s">
        <v>9</v>
      </c>
      <c r="C33" s="148"/>
      <c r="D33" s="13">
        <f>SUM(D28:D32)</f>
        <v>45000</v>
      </c>
      <c r="E33" s="83"/>
      <c r="F33" s="13">
        <f>SUM(F28:F32)</f>
        <v>45000</v>
      </c>
      <c r="G33" s="13">
        <f>SUM(G28:G32)</f>
        <v>100</v>
      </c>
    </row>
    <row r="34" spans="2:10" x14ac:dyDescent="0.25">
      <c r="B34" t="s">
        <v>94</v>
      </c>
    </row>
    <row r="36" spans="2:10" x14ac:dyDescent="0.25">
      <c r="B36" s="73" t="s">
        <v>236</v>
      </c>
      <c r="J36" s="87"/>
    </row>
    <row r="38" spans="2:10" ht="15" customHeight="1" x14ac:dyDescent="0.25">
      <c r="B38" s="149" t="s">
        <v>137</v>
      </c>
      <c r="C38" s="149"/>
      <c r="D38" s="149"/>
      <c r="E38" s="149"/>
      <c r="F38" s="149"/>
      <c r="G38" s="149"/>
      <c r="H38" s="149"/>
    </row>
    <row r="39" spans="2:10" x14ac:dyDescent="0.25">
      <c r="B39" s="149"/>
      <c r="C39" s="149"/>
      <c r="D39" s="149"/>
      <c r="E39" s="149"/>
      <c r="F39" s="149"/>
      <c r="G39" s="149"/>
      <c r="H39" s="149"/>
    </row>
    <row r="40" spans="2:10" x14ac:dyDescent="0.25">
      <c r="B40" s="134"/>
      <c r="C40" s="134"/>
      <c r="D40" s="134"/>
      <c r="E40" s="134"/>
      <c r="F40" s="134"/>
      <c r="G40" s="134"/>
      <c r="H40" s="134"/>
    </row>
    <row r="41" spans="2:10" x14ac:dyDescent="0.25">
      <c r="B41" s="134"/>
      <c r="C41" s="134"/>
      <c r="D41" s="134"/>
      <c r="E41" s="134"/>
      <c r="F41" s="134"/>
      <c r="G41" s="134"/>
      <c r="H41" s="134"/>
    </row>
    <row r="42" spans="2:10" x14ac:dyDescent="0.25">
      <c r="B42" s="134" t="s">
        <v>95</v>
      </c>
      <c r="C42" s="134"/>
      <c r="D42" s="134"/>
      <c r="E42" s="134"/>
      <c r="F42" s="134"/>
      <c r="G42" s="134"/>
      <c r="H42" s="134"/>
    </row>
    <row r="43" spans="2:10" x14ac:dyDescent="0.25">
      <c r="B43" s="134"/>
      <c r="C43" s="134"/>
      <c r="D43" s="134"/>
      <c r="E43" s="134"/>
      <c r="F43" s="134"/>
      <c r="G43" s="134"/>
      <c r="H43" s="134"/>
    </row>
    <row r="44" spans="2:10" x14ac:dyDescent="0.25">
      <c r="B44" s="134" t="s">
        <v>237</v>
      </c>
      <c r="C44" s="134"/>
      <c r="D44" s="134"/>
      <c r="E44" s="134"/>
      <c r="F44" s="134"/>
      <c r="G44" s="134"/>
      <c r="H44" s="134"/>
    </row>
    <row r="45" spans="2:10" x14ac:dyDescent="0.25">
      <c r="B45" s="135" t="s">
        <v>238</v>
      </c>
      <c r="C45" s="134"/>
      <c r="D45" s="134"/>
      <c r="E45" s="134"/>
      <c r="F45" s="134"/>
      <c r="G45" s="134"/>
      <c r="H45" s="134"/>
    </row>
    <row r="46" spans="2:10" x14ac:dyDescent="0.25">
      <c r="B46" s="134"/>
      <c r="C46" s="134"/>
      <c r="D46" s="134"/>
      <c r="E46" s="134"/>
      <c r="F46" s="134"/>
      <c r="G46" s="134"/>
      <c r="H46" s="134"/>
    </row>
    <row r="47" spans="2:10" x14ac:dyDescent="0.25">
      <c r="B47" s="134"/>
      <c r="C47" s="134"/>
      <c r="D47" s="134"/>
      <c r="E47" s="134"/>
      <c r="F47" s="134"/>
      <c r="G47" s="134"/>
      <c r="H47" s="134"/>
    </row>
  </sheetData>
  <mergeCells count="11">
    <mergeCell ref="B33:C33"/>
    <mergeCell ref="B38:H39"/>
    <mergeCell ref="E13:F13"/>
    <mergeCell ref="E25:F25"/>
    <mergeCell ref="G13:G15"/>
    <mergeCell ref="E14:E15"/>
    <mergeCell ref="B21:C21"/>
    <mergeCell ref="B25:C27"/>
    <mergeCell ref="D25:D27"/>
    <mergeCell ref="G25:G27"/>
    <mergeCell ref="E26:F26"/>
  </mergeCells>
  <conditionalFormatting sqref="G21">
    <cfRule type="cellIs" dxfId="37" priority="4" operator="equal">
      <formula>0</formula>
    </cfRule>
    <cfRule type="cellIs" dxfId="36" priority="5" operator="lessThan">
      <formula>100</formula>
    </cfRule>
    <cfRule type="cellIs" dxfId="35" priority="6" operator="greaterThan">
      <formula>100</formula>
    </cfRule>
  </conditionalFormatting>
  <conditionalFormatting sqref="G33">
    <cfRule type="cellIs" dxfId="34" priority="1" operator="equal">
      <formula>0</formula>
    </cfRule>
    <cfRule type="cellIs" dxfId="33" priority="2" operator="lessThan">
      <formula>100</formula>
    </cfRule>
    <cfRule type="cellIs" dxfId="32" priority="3" operator="greaterThan">
      <formula>100</formula>
    </cfRule>
  </conditionalFormatting>
  <dataValidations count="6">
    <dataValidation type="decimal" operator="equal" allowBlank="1" showInputMessage="1" showErrorMessage="1" sqref="D33:E33">
      <formula1>D43</formula1>
    </dataValidation>
    <dataValidation type="decimal" operator="equal" allowBlank="1" showInputMessage="1" showErrorMessage="1" errorTitle="Tähelepanu!" error="Tervik peab olema 100%" promptTitle="Tähelepanu!" prompt="Osakaalude summa peab olema 100%" sqref="G21 G33">
      <formula1>100</formula1>
    </dataValidation>
    <dataValidation type="decimal" allowBlank="1" showInputMessage="1" showErrorMessage="1" errorTitle="Tähelepanu!" error="AMIF toetuse osakaal ei saa olla suurem kui 75%" promptTitle="Tähelepanu!" prompt="ISF toetuse osakaal ei saa olla suurem kui 75%" sqref="G16 G28">
      <formula1>0</formula1>
      <formula2>75</formula2>
    </dataValidation>
    <dataValidation operator="equal" allowBlank="1" showErrorMessage="1" promptTitle="Tähelepanu!" prompt="AMIF tulu peab võrduma AMIF kuluga." sqref="C15 B25"/>
    <dataValidation type="custom" allowBlank="1" showInputMessage="1" showErrorMessage="1" sqref="G17">
      <formula1>IF(SUM(G16:G20)&gt;100," ",100-(G16+G18+G19+G20))</formula1>
    </dataValidation>
    <dataValidation type="decimal" operator="equal" allowBlank="1" showInputMessage="1" showErrorMessage="1" sqref="D21:E21">
      <formula1>D32</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66"/>
  <sheetViews>
    <sheetView tabSelected="1" topLeftCell="A37" workbookViewId="0">
      <selection activeCell="J20" sqref="J20"/>
    </sheetView>
  </sheetViews>
  <sheetFormatPr defaultColWidth="9.140625" defaultRowHeight="15.75" x14ac:dyDescent="0.25"/>
  <cols>
    <col min="1" max="1" width="3.7109375" style="70" customWidth="1"/>
    <col min="2" max="2" width="27.140625" style="70" customWidth="1"/>
    <col min="3" max="3" width="41.85546875" style="70" customWidth="1"/>
    <col min="4" max="4" width="17.28515625" style="70" customWidth="1"/>
    <col min="5" max="5" width="18.42578125" style="70" customWidth="1"/>
    <col min="6" max="6" width="18.140625" style="70" customWidth="1"/>
    <col min="7" max="7" width="12.140625" style="70" bestFit="1" customWidth="1"/>
    <col min="8" max="8" width="11.42578125" style="70" customWidth="1"/>
    <col min="9" max="11" width="9.140625" style="70"/>
    <col min="12" max="12" width="9.140625" style="70" customWidth="1"/>
    <col min="13" max="14" width="9.140625" style="70"/>
    <col min="15" max="15" width="10.7109375" style="70" customWidth="1"/>
    <col min="16" max="16" width="8.85546875" style="70" customWidth="1"/>
    <col min="17" max="16384" width="9.140625" style="70"/>
  </cols>
  <sheetData>
    <row r="1" spans="2:16" x14ac:dyDescent="0.25">
      <c r="B1" s="69"/>
      <c r="E1" s="88"/>
    </row>
    <row r="2" spans="2:16" x14ac:dyDescent="0.25">
      <c r="B2" s="69"/>
    </row>
    <row r="3" spans="2:16" x14ac:dyDescent="0.25">
      <c r="B3" s="69"/>
      <c r="E3" s="2"/>
    </row>
    <row r="4" spans="2:16" x14ac:dyDescent="0.25">
      <c r="B4" s="71" t="s">
        <v>96</v>
      </c>
    </row>
    <row r="5" spans="2:16" s="35" customFormat="1" x14ac:dyDescent="0.25">
      <c r="B5" s="167" t="s">
        <v>81</v>
      </c>
      <c r="C5" s="167"/>
    </row>
    <row r="6" spans="2:16" s="35" customFormat="1" x14ac:dyDescent="0.25">
      <c r="B6" s="89" t="s">
        <v>142</v>
      </c>
      <c r="C6" s="89"/>
    </row>
    <row r="7" spans="2:16" s="35" customFormat="1" x14ac:dyDescent="0.25">
      <c r="B7" s="167" t="s">
        <v>63</v>
      </c>
      <c r="C7" s="167"/>
    </row>
    <row r="8" spans="2:16" s="35" customFormat="1" x14ac:dyDescent="0.25">
      <c r="B8" s="167" t="s">
        <v>136</v>
      </c>
      <c r="C8" s="167"/>
    </row>
    <row r="9" spans="2:16" s="35" customFormat="1" x14ac:dyDescent="0.25">
      <c r="B9" s="167" t="s">
        <v>235</v>
      </c>
      <c r="C9" s="167"/>
      <c r="D9" s="72"/>
      <c r="E9" s="72"/>
      <c r="F9" s="72"/>
      <c r="G9" s="72"/>
      <c r="H9" s="72"/>
      <c r="I9" s="72"/>
      <c r="J9" s="72"/>
      <c r="K9" s="72"/>
      <c r="L9" s="72"/>
      <c r="M9" s="72"/>
      <c r="N9" s="72"/>
      <c r="O9" s="72"/>
      <c r="P9" s="72"/>
    </row>
    <row r="10" spans="2:16" x14ac:dyDescent="0.25">
      <c r="B10" s="168"/>
      <c r="C10" s="168"/>
      <c r="D10" s="90"/>
      <c r="E10" s="91"/>
      <c r="F10" s="91"/>
      <c r="G10" s="91"/>
      <c r="H10" s="91"/>
      <c r="I10" s="91"/>
      <c r="J10" s="91"/>
      <c r="K10" s="91"/>
      <c r="L10" s="91"/>
      <c r="M10" s="91"/>
      <c r="N10" s="91"/>
      <c r="O10" s="91"/>
      <c r="P10" s="91"/>
    </row>
    <row r="11" spans="2:16" x14ac:dyDescent="0.25">
      <c r="I11" s="91"/>
      <c r="J11" s="91"/>
      <c r="K11" s="91"/>
      <c r="L11" s="91"/>
      <c r="M11" s="91"/>
      <c r="N11" s="91"/>
      <c r="O11" s="91"/>
      <c r="P11" s="91"/>
    </row>
    <row r="13" spans="2:16" x14ac:dyDescent="0.25">
      <c r="B13" s="165" t="s">
        <v>97</v>
      </c>
      <c r="C13" s="166"/>
      <c r="D13" s="92"/>
      <c r="E13" s="92"/>
    </row>
    <row r="14" spans="2:16" ht="47.25" x14ac:dyDescent="0.25">
      <c r="B14" s="6" t="s">
        <v>2</v>
      </c>
      <c r="C14" s="84" t="s">
        <v>98</v>
      </c>
      <c r="D14" s="93" t="s">
        <v>99</v>
      </c>
      <c r="E14" s="84" t="s">
        <v>141</v>
      </c>
      <c r="F14" s="94" t="s">
        <v>239</v>
      </c>
      <c r="G14" s="95" t="s">
        <v>4</v>
      </c>
    </row>
    <row r="15" spans="2:16" x14ac:dyDescent="0.25">
      <c r="B15" s="11" t="s">
        <v>5</v>
      </c>
      <c r="C15" s="16">
        <f>Eelarve!C13</f>
        <v>33750</v>
      </c>
      <c r="D15" s="16">
        <f>E15+F15</f>
        <v>33750</v>
      </c>
      <c r="E15" s="16">
        <v>33750</v>
      </c>
      <c r="F15" s="16">
        <v>0</v>
      </c>
      <c r="G15" s="10">
        <f>Eelarve!D13</f>
        <v>75</v>
      </c>
      <c r="K15" s="182"/>
    </row>
    <row r="16" spans="2:16" x14ac:dyDescent="0.25">
      <c r="B16" s="11" t="s">
        <v>6</v>
      </c>
      <c r="C16" s="16">
        <f>Eelarve!C14</f>
        <v>11250</v>
      </c>
      <c r="D16" s="16">
        <f t="shared" ref="D16:D18" si="0">E16+F16</f>
        <v>11250</v>
      </c>
      <c r="E16" s="16">
        <v>11250</v>
      </c>
      <c r="F16" s="16">
        <v>0</v>
      </c>
      <c r="G16" s="10">
        <f>Eelarve!D14</f>
        <v>25</v>
      </c>
      <c r="I16" s="91"/>
    </row>
    <row r="17" spans="2:11" x14ac:dyDescent="0.25">
      <c r="B17" s="11" t="s">
        <v>138</v>
      </c>
      <c r="C17" s="16">
        <f>Eelarve!C15</f>
        <v>0</v>
      </c>
      <c r="D17" s="16">
        <f t="shared" si="0"/>
        <v>0</v>
      </c>
      <c r="E17" s="16">
        <v>0</v>
      </c>
      <c r="F17" s="16">
        <v>0</v>
      </c>
      <c r="G17" s="10">
        <f>Eelarve!D15</f>
        <v>0</v>
      </c>
      <c r="I17" s="91"/>
    </row>
    <row r="18" spans="2:11" x14ac:dyDescent="0.25">
      <c r="B18" s="11" t="s">
        <v>7</v>
      </c>
      <c r="C18" s="16">
        <f>Eelarve!C16</f>
        <v>0</v>
      </c>
      <c r="D18" s="16">
        <f t="shared" si="0"/>
        <v>0</v>
      </c>
      <c r="E18" s="16">
        <v>0</v>
      </c>
      <c r="F18" s="16">
        <v>0</v>
      </c>
      <c r="G18" s="10">
        <f>Eelarve!D16</f>
        <v>0</v>
      </c>
    </row>
    <row r="19" spans="2:11" ht="31.5" x14ac:dyDescent="0.25">
      <c r="B19" s="22" t="s">
        <v>8</v>
      </c>
      <c r="C19" s="16">
        <f>Eelarve!C17</f>
        <v>0</v>
      </c>
      <c r="D19" s="16">
        <f>E19+F19</f>
        <v>0</v>
      </c>
      <c r="E19" s="16">
        <v>0</v>
      </c>
      <c r="F19" s="16">
        <v>0</v>
      </c>
      <c r="G19" s="10">
        <f>Eelarve!D17</f>
        <v>0</v>
      </c>
    </row>
    <row r="20" spans="2:11" ht="31.5" x14ac:dyDescent="0.25">
      <c r="B20" s="96" t="s">
        <v>9</v>
      </c>
      <c r="C20" s="13">
        <f>SUM(C15:C19)</f>
        <v>45000</v>
      </c>
      <c r="D20" s="13">
        <f>SUM(D15:D19)</f>
        <v>45000</v>
      </c>
      <c r="E20" s="13">
        <f>SUM(E15:E19)</f>
        <v>45000</v>
      </c>
      <c r="F20" s="13">
        <f>SUM(F15:F19)</f>
        <v>0</v>
      </c>
      <c r="G20" s="97">
        <f>SUM(G15:G19)</f>
        <v>100</v>
      </c>
    </row>
    <row r="21" spans="2:11" x14ac:dyDescent="0.25">
      <c r="B21" s="70" t="s">
        <v>100</v>
      </c>
    </row>
    <row r="23" spans="2:11" x14ac:dyDescent="0.25">
      <c r="B23" s="98" t="s">
        <v>101</v>
      </c>
      <c r="D23" s="90"/>
      <c r="E23" s="91"/>
      <c r="F23" s="91"/>
      <c r="G23" s="91"/>
      <c r="H23" s="91"/>
    </row>
    <row r="24" spans="2:11" ht="78.75" customHeight="1" x14ac:dyDescent="0.25">
      <c r="B24" s="99" t="s">
        <v>46</v>
      </c>
      <c r="C24" s="100" t="s">
        <v>102</v>
      </c>
      <c r="D24" s="100" t="s">
        <v>103</v>
      </c>
      <c r="E24" s="100" t="s">
        <v>140</v>
      </c>
      <c r="F24" s="100" t="s">
        <v>240</v>
      </c>
      <c r="G24" s="101" t="s">
        <v>104</v>
      </c>
    </row>
    <row r="25" spans="2:11" x14ac:dyDescent="0.25">
      <c r="B25" s="102" t="s">
        <v>52</v>
      </c>
      <c r="C25" s="103">
        <f>Eelarve!D22</f>
        <v>0</v>
      </c>
      <c r="D25" s="103">
        <f>SUM(E25:F25)</f>
        <v>0</v>
      </c>
      <c r="E25" s="103">
        <f>'1. Tööjõukulud'!I28</f>
        <v>0</v>
      </c>
      <c r="F25" s="103">
        <f>'1. Tööjõukulud'!I47</f>
        <v>0</v>
      </c>
      <c r="G25" s="103">
        <f t="shared" ref="G25:G33" si="1">IFERROR(ROUND(D25/C25*100,2),0)</f>
        <v>0</v>
      </c>
      <c r="K25"/>
    </row>
    <row r="26" spans="2:11" x14ac:dyDescent="0.25">
      <c r="B26" s="102" t="s">
        <v>105</v>
      </c>
      <c r="C26" s="103">
        <f>Eelarve!D23</f>
        <v>0</v>
      </c>
      <c r="D26" s="103">
        <f>SUM(E26,F26)</f>
        <v>0</v>
      </c>
      <c r="E26" s="103">
        <f>'2. Lähetuskulud'!I23</f>
        <v>0</v>
      </c>
      <c r="F26" s="103">
        <f>'2. Lähetuskulud'!I41</f>
        <v>0</v>
      </c>
      <c r="G26" s="103">
        <f t="shared" si="1"/>
        <v>0</v>
      </c>
      <c r="K26"/>
    </row>
    <row r="27" spans="2:11" ht="31.5" x14ac:dyDescent="0.25">
      <c r="B27" s="104" t="s">
        <v>55</v>
      </c>
      <c r="C27" s="103">
        <f>Eelarve!D24</f>
        <v>84.94</v>
      </c>
      <c r="D27" s="103">
        <f t="shared" ref="D27:D29" si="2">SUM(E27,F27)</f>
        <v>12.48</v>
      </c>
      <c r="E27" s="103">
        <f>'3. EL avalikustamise kulud'!I23</f>
        <v>12.48</v>
      </c>
      <c r="F27" s="103">
        <f>'3. EL avalikustamise kulud'!I41</f>
        <v>0</v>
      </c>
      <c r="G27" s="103">
        <f t="shared" si="1"/>
        <v>14.69</v>
      </c>
    </row>
    <row r="28" spans="2:11" ht="31.5" x14ac:dyDescent="0.25">
      <c r="B28" s="104" t="s">
        <v>56</v>
      </c>
      <c r="C28" s="103">
        <f>Eelarve!D25</f>
        <v>40525.14</v>
      </c>
      <c r="D28" s="103">
        <f t="shared" si="2"/>
        <v>32139.810000000016</v>
      </c>
      <c r="E28" s="103">
        <f>'4. Seadmed, varustus, IKT'!I37</f>
        <v>32139.810000000016</v>
      </c>
      <c r="F28" s="103">
        <f>'4. Seadmed, varustus, IKT'!I55</f>
        <v>0</v>
      </c>
      <c r="G28" s="103">
        <f t="shared" si="1"/>
        <v>79.31</v>
      </c>
    </row>
    <row r="29" spans="2:11" x14ac:dyDescent="0.25">
      <c r="B29" s="104" t="s">
        <v>57</v>
      </c>
      <c r="C29" s="103">
        <f>Eelarve!D26</f>
        <v>0</v>
      </c>
      <c r="D29" s="103">
        <f t="shared" si="2"/>
        <v>0</v>
      </c>
      <c r="E29" s="103">
        <f>'5. Kinnisvara'!I23</f>
        <v>0</v>
      </c>
      <c r="F29" s="103">
        <f>'5. Kinnisvara'!I41</f>
        <v>0</v>
      </c>
      <c r="G29" s="103">
        <f t="shared" si="1"/>
        <v>0</v>
      </c>
    </row>
    <row r="30" spans="2:11" x14ac:dyDescent="0.25">
      <c r="B30" s="104" t="s">
        <v>58</v>
      </c>
      <c r="C30" s="103">
        <f>Eelarve!D27</f>
        <v>4389.92</v>
      </c>
      <c r="D30" s="103">
        <f>SUM(E30:F30)</f>
        <v>2910.25</v>
      </c>
      <c r="E30" s="103">
        <f>'6. Muud otsesed kulud'!I13</f>
        <v>2910.25</v>
      </c>
      <c r="F30" s="103">
        <f>'6. Muud otsesed kulud'!I31</f>
        <v>0</v>
      </c>
      <c r="G30" s="103">
        <f t="shared" si="1"/>
        <v>66.290000000000006</v>
      </c>
    </row>
    <row r="31" spans="2:11" x14ac:dyDescent="0.25">
      <c r="B31" s="105" t="s">
        <v>106</v>
      </c>
      <c r="C31" s="106">
        <f>SUM(C25:C30)</f>
        <v>45000</v>
      </c>
      <c r="D31" s="106">
        <f t="shared" ref="D31:G31" si="3">SUM(D25:D30)</f>
        <v>35062.540000000015</v>
      </c>
      <c r="E31" s="106">
        <f t="shared" si="3"/>
        <v>35062.540000000015</v>
      </c>
      <c r="F31" s="106">
        <f t="shared" si="3"/>
        <v>0</v>
      </c>
      <c r="G31" s="106">
        <f t="shared" si="3"/>
        <v>160.29000000000002</v>
      </c>
    </row>
    <row r="32" spans="2:11" x14ac:dyDescent="0.25">
      <c r="B32" s="105" t="s">
        <v>107</v>
      </c>
      <c r="C32" s="106">
        <f>Eelarve!D31</f>
        <v>0</v>
      </c>
      <c r="D32" s="106">
        <f>SUM(E32,F32)</f>
        <v>0</v>
      </c>
      <c r="E32" s="107">
        <v>0</v>
      </c>
      <c r="F32" s="107">
        <v>0</v>
      </c>
      <c r="G32" s="106">
        <f t="shared" si="1"/>
        <v>0</v>
      </c>
    </row>
    <row r="33" spans="2:7" x14ac:dyDescent="0.25">
      <c r="B33" s="102" t="s">
        <v>61</v>
      </c>
      <c r="C33" s="103">
        <f>SUM(C31:C32)</f>
        <v>45000</v>
      </c>
      <c r="D33" s="103">
        <f>SUM(D31:D32)</f>
        <v>35062.540000000015</v>
      </c>
      <c r="E33" s="103">
        <f t="shared" ref="E33:F33" si="4">SUM(E31:E32)</f>
        <v>35062.540000000015</v>
      </c>
      <c r="F33" s="103">
        <f t="shared" si="4"/>
        <v>0</v>
      </c>
      <c r="G33" s="103">
        <f t="shared" si="1"/>
        <v>77.92</v>
      </c>
    </row>
    <row r="34" spans="2:7" x14ac:dyDescent="0.25">
      <c r="B34" s="70" t="s">
        <v>100</v>
      </c>
      <c r="C34"/>
      <c r="D34"/>
      <c r="E34"/>
      <c r="G34" s="108"/>
    </row>
    <row r="35" spans="2:7" ht="16.5" customHeight="1" x14ac:dyDescent="0.25"/>
    <row r="36" spans="2:7" x14ac:dyDescent="0.25">
      <c r="B36" s="109" t="s">
        <v>108</v>
      </c>
      <c r="C36" s="98"/>
      <c r="D36"/>
    </row>
    <row r="37" spans="2:7" ht="47.25" x14ac:dyDescent="0.25">
      <c r="B37" s="110"/>
      <c r="C37" s="111" t="s">
        <v>109</v>
      </c>
      <c r="D37" s="112" t="s">
        <v>110</v>
      </c>
      <c r="E37" s="113" t="s">
        <v>140</v>
      </c>
      <c r="F37" s="125" t="s">
        <v>240</v>
      </c>
    </row>
    <row r="38" spans="2:7" ht="31.5" x14ac:dyDescent="0.25">
      <c r="B38" s="22" t="s">
        <v>24</v>
      </c>
      <c r="C38" s="114">
        <f>Eelarve!C34</f>
        <v>45000</v>
      </c>
      <c r="D38" s="115">
        <f>E38+F38</f>
        <v>35062.54</v>
      </c>
      <c r="E38" s="23">
        <v>35062.54</v>
      </c>
      <c r="F38" s="23">
        <v>0</v>
      </c>
    </row>
    <row r="39" spans="2:7" ht="31.5" x14ac:dyDescent="0.25">
      <c r="B39" s="22" t="s">
        <v>25</v>
      </c>
      <c r="C39" s="114">
        <f>Eelarve!C35</f>
        <v>0</v>
      </c>
      <c r="D39" s="115">
        <f t="shared" ref="D39:D58" si="5">E39+F39</f>
        <v>0</v>
      </c>
      <c r="E39" s="23">
        <v>0</v>
      </c>
      <c r="F39" s="23">
        <v>0</v>
      </c>
    </row>
    <row r="40" spans="2:7" ht="31.5" x14ac:dyDescent="0.25">
      <c r="B40" s="22" t="s">
        <v>26</v>
      </c>
      <c r="C40" s="114">
        <f>Eelarve!C36</f>
        <v>0</v>
      </c>
      <c r="D40" s="115">
        <f t="shared" si="5"/>
        <v>0</v>
      </c>
      <c r="E40" s="23">
        <v>0</v>
      </c>
      <c r="F40" s="23">
        <v>0</v>
      </c>
    </row>
    <row r="41" spans="2:7" x14ac:dyDescent="0.25">
      <c r="B41" s="22" t="s">
        <v>27</v>
      </c>
      <c r="C41" s="114">
        <f>Eelarve!C37</f>
        <v>0</v>
      </c>
      <c r="D41" s="115">
        <f t="shared" si="5"/>
        <v>0</v>
      </c>
      <c r="E41" s="23">
        <v>0</v>
      </c>
      <c r="F41" s="23">
        <v>0</v>
      </c>
    </row>
    <row r="42" spans="2:7" x14ac:dyDescent="0.25">
      <c r="B42" s="22" t="s">
        <v>28</v>
      </c>
      <c r="C42" s="114">
        <f>Eelarve!C38</f>
        <v>0</v>
      </c>
      <c r="D42" s="115">
        <f t="shared" si="5"/>
        <v>0</v>
      </c>
      <c r="E42" s="23">
        <v>0</v>
      </c>
      <c r="F42" s="23">
        <v>0</v>
      </c>
    </row>
    <row r="43" spans="2:7" x14ac:dyDescent="0.25">
      <c r="B43" s="22" t="s">
        <v>29</v>
      </c>
      <c r="C43" s="114">
        <f>Eelarve!C39</f>
        <v>0</v>
      </c>
      <c r="D43" s="115">
        <f t="shared" si="5"/>
        <v>0</v>
      </c>
      <c r="E43" s="23">
        <v>0</v>
      </c>
      <c r="F43" s="23">
        <v>0</v>
      </c>
    </row>
    <row r="44" spans="2:7" x14ac:dyDescent="0.25">
      <c r="B44" s="22" t="s">
        <v>30</v>
      </c>
      <c r="C44" s="114">
        <f>Eelarve!C40</f>
        <v>0</v>
      </c>
      <c r="D44" s="115">
        <f t="shared" si="5"/>
        <v>0</v>
      </c>
      <c r="E44" s="23">
        <v>0</v>
      </c>
      <c r="F44" s="23">
        <v>0</v>
      </c>
    </row>
    <row r="45" spans="2:7" x14ac:dyDescent="0.25">
      <c r="B45" s="22" t="s">
        <v>31</v>
      </c>
      <c r="C45" s="114">
        <f>Eelarve!C41</f>
        <v>0</v>
      </c>
      <c r="D45" s="115">
        <f t="shared" si="5"/>
        <v>0</v>
      </c>
      <c r="E45" s="23">
        <v>0</v>
      </c>
      <c r="F45" s="23">
        <v>0</v>
      </c>
    </row>
    <row r="46" spans="2:7" x14ac:dyDescent="0.25">
      <c r="B46" s="22" t="s">
        <v>32</v>
      </c>
      <c r="C46" s="114">
        <f>Eelarve!C42</f>
        <v>0</v>
      </c>
      <c r="D46" s="115">
        <f t="shared" si="5"/>
        <v>0</v>
      </c>
      <c r="E46" s="23">
        <v>0</v>
      </c>
      <c r="F46" s="23">
        <v>0</v>
      </c>
    </row>
    <row r="47" spans="2:7" ht="47.25" x14ac:dyDescent="0.25">
      <c r="B47" s="24" t="s">
        <v>33</v>
      </c>
      <c r="C47" s="114">
        <f>Eelarve!C43</f>
        <v>0</v>
      </c>
      <c r="D47" s="115">
        <f t="shared" si="5"/>
        <v>0</v>
      </c>
      <c r="E47" s="23">
        <v>0</v>
      </c>
      <c r="F47" s="23">
        <v>0</v>
      </c>
    </row>
    <row r="48" spans="2:7" x14ac:dyDescent="0.25">
      <c r="B48" s="22" t="s">
        <v>34</v>
      </c>
      <c r="C48" s="114">
        <f>Eelarve!C44</f>
        <v>0</v>
      </c>
      <c r="D48" s="115">
        <f t="shared" si="5"/>
        <v>0</v>
      </c>
      <c r="E48" s="23">
        <v>0</v>
      </c>
      <c r="F48" s="23">
        <v>0</v>
      </c>
    </row>
    <row r="49" spans="2:7" x14ac:dyDescent="0.25">
      <c r="B49" s="22" t="s">
        <v>35</v>
      </c>
      <c r="C49" s="114">
        <f>Eelarve!C45</f>
        <v>0</v>
      </c>
      <c r="D49" s="115">
        <f t="shared" si="5"/>
        <v>0</v>
      </c>
      <c r="E49" s="23">
        <v>0</v>
      </c>
      <c r="F49" s="23">
        <v>0</v>
      </c>
    </row>
    <row r="50" spans="2:7" ht="31.5" x14ac:dyDescent="0.25">
      <c r="B50" s="22" t="s">
        <v>36</v>
      </c>
      <c r="C50" s="114">
        <f>Eelarve!C46</f>
        <v>0</v>
      </c>
      <c r="D50" s="115">
        <f t="shared" si="5"/>
        <v>0</v>
      </c>
      <c r="E50" s="23">
        <v>0</v>
      </c>
      <c r="F50" s="23">
        <v>0</v>
      </c>
    </row>
    <row r="51" spans="2:7" ht="31.5" x14ac:dyDescent="0.25">
      <c r="B51" s="22" t="s">
        <v>37</v>
      </c>
      <c r="C51" s="114">
        <f>Eelarve!C47</f>
        <v>0</v>
      </c>
      <c r="D51" s="115">
        <f t="shared" si="5"/>
        <v>0</v>
      </c>
      <c r="E51" s="23">
        <v>0</v>
      </c>
      <c r="F51" s="23">
        <v>0</v>
      </c>
    </row>
    <row r="52" spans="2:7" ht="31.5" x14ac:dyDescent="0.25">
      <c r="B52" s="22" t="s">
        <v>38</v>
      </c>
      <c r="C52" s="114">
        <f>Eelarve!C48</f>
        <v>0</v>
      </c>
      <c r="D52" s="115">
        <f t="shared" si="5"/>
        <v>0</v>
      </c>
      <c r="E52" s="23">
        <v>0</v>
      </c>
      <c r="F52" s="23">
        <v>0</v>
      </c>
    </row>
    <row r="53" spans="2:7" x14ac:dyDescent="0.25">
      <c r="B53" s="22" t="s">
        <v>39</v>
      </c>
      <c r="C53" s="114">
        <f>Eelarve!C49</f>
        <v>0</v>
      </c>
      <c r="D53" s="115">
        <f t="shared" si="5"/>
        <v>0</v>
      </c>
      <c r="E53" s="23">
        <v>0</v>
      </c>
      <c r="F53" s="23">
        <v>0</v>
      </c>
    </row>
    <row r="54" spans="2:7" x14ac:dyDescent="0.25">
      <c r="B54" s="22" t="s">
        <v>40</v>
      </c>
      <c r="C54" s="114">
        <f>Eelarve!C50</f>
        <v>0</v>
      </c>
      <c r="D54" s="115">
        <f t="shared" si="5"/>
        <v>0</v>
      </c>
      <c r="E54" s="23">
        <v>0</v>
      </c>
      <c r="F54" s="23">
        <v>0</v>
      </c>
    </row>
    <row r="55" spans="2:7" x14ac:dyDescent="0.25">
      <c r="B55" s="22" t="s">
        <v>41</v>
      </c>
      <c r="C55" s="114">
        <f>Eelarve!C51</f>
        <v>0</v>
      </c>
      <c r="D55" s="115">
        <f t="shared" si="5"/>
        <v>0</v>
      </c>
      <c r="E55" s="23">
        <v>0</v>
      </c>
      <c r="F55" s="23">
        <v>0</v>
      </c>
    </row>
    <row r="56" spans="2:7" x14ac:dyDescent="0.25">
      <c r="B56" s="22" t="s">
        <v>42</v>
      </c>
      <c r="C56" s="114">
        <f>Eelarve!C52</f>
        <v>0</v>
      </c>
      <c r="D56" s="115">
        <f t="shared" si="5"/>
        <v>0</v>
      </c>
      <c r="E56" s="23">
        <v>0</v>
      </c>
      <c r="F56" s="23">
        <v>0</v>
      </c>
    </row>
    <row r="57" spans="2:7" ht="31.5" x14ac:dyDescent="0.25">
      <c r="B57" s="22" t="s">
        <v>43</v>
      </c>
      <c r="C57" s="114">
        <f>Eelarve!C53</f>
        <v>0</v>
      </c>
      <c r="D57" s="115">
        <f t="shared" si="5"/>
        <v>0</v>
      </c>
      <c r="E57" s="23">
        <v>0</v>
      </c>
      <c r="F57" s="23">
        <v>0</v>
      </c>
    </row>
    <row r="58" spans="2:7" ht="31.5" x14ac:dyDescent="0.25">
      <c r="B58" s="22" t="s">
        <v>44</v>
      </c>
      <c r="C58" s="114">
        <f>Eelarve!C54</f>
        <v>0</v>
      </c>
      <c r="D58" s="115">
        <f t="shared" si="5"/>
        <v>0</v>
      </c>
      <c r="E58" s="23">
        <v>0</v>
      </c>
      <c r="F58" s="23">
        <v>0</v>
      </c>
    </row>
    <row r="59" spans="2:7" x14ac:dyDescent="0.25">
      <c r="B59" s="102" t="s">
        <v>12</v>
      </c>
      <c r="C59" s="116">
        <f>SUM(C38:C58)</f>
        <v>45000</v>
      </c>
      <c r="D59" s="103">
        <f>SUM(D57:D58)</f>
        <v>0</v>
      </c>
      <c r="E59" s="103">
        <f>SUM(E38:E58)</f>
        <v>35062.54</v>
      </c>
      <c r="F59" s="103">
        <f>SUM(F57:F58)</f>
        <v>0</v>
      </c>
    </row>
    <row r="60" spans="2:7" x14ac:dyDescent="0.25">
      <c r="B60" s="117"/>
      <c r="C60" s="118"/>
      <c r="D60" s="119"/>
      <c r="E60" s="119"/>
      <c r="F60" s="119"/>
    </row>
    <row r="61" spans="2:7" x14ac:dyDescent="0.25">
      <c r="B61" s="98" t="s">
        <v>111</v>
      </c>
    </row>
    <row r="62" spans="2:7" ht="31.5" x14ac:dyDescent="0.25">
      <c r="B62" s="120" t="s">
        <v>112</v>
      </c>
      <c r="C62" s="121" t="s">
        <v>113</v>
      </c>
      <c r="D62" s="121" t="s">
        <v>114</v>
      </c>
      <c r="F62"/>
      <c r="G62"/>
    </row>
    <row r="63" spans="2:7" ht="68.25" customHeight="1" x14ac:dyDescent="0.25">
      <c r="B63" s="122" t="s">
        <v>115</v>
      </c>
      <c r="C63" s="123" t="s">
        <v>143</v>
      </c>
      <c r="D63" s="124"/>
      <c r="F63"/>
      <c r="G63"/>
    </row>
    <row r="64" spans="2:7" ht="31.5" x14ac:dyDescent="0.25">
      <c r="B64" s="122" t="s">
        <v>116</v>
      </c>
      <c r="C64" s="123" t="s">
        <v>143</v>
      </c>
      <c r="D64" s="124"/>
      <c r="F64"/>
      <c r="G64"/>
    </row>
    <row r="65" spans="2:7" ht="63" customHeight="1" x14ac:dyDescent="0.25">
      <c r="B65" s="122" t="s">
        <v>117</v>
      </c>
      <c r="C65" s="130" t="s">
        <v>144</v>
      </c>
      <c r="D65" s="124"/>
      <c r="F65"/>
      <c r="G65"/>
    </row>
    <row r="66" spans="2:7" ht="63" x14ac:dyDescent="0.25">
      <c r="B66" s="122" t="s">
        <v>118</v>
      </c>
      <c r="C66" s="123" t="s">
        <v>143</v>
      </c>
      <c r="D66" s="124"/>
      <c r="F66"/>
      <c r="G66"/>
    </row>
  </sheetData>
  <mergeCells count="6">
    <mergeCell ref="B13:C13"/>
    <mergeCell ref="B5:C5"/>
    <mergeCell ref="B7:C7"/>
    <mergeCell ref="B8:C8"/>
    <mergeCell ref="B9:C9"/>
    <mergeCell ref="B10:C10"/>
  </mergeCells>
  <conditionalFormatting sqref="D25">
    <cfRule type="colorScale" priority="31">
      <colorScale>
        <cfvo type="num" val="0"/>
        <cfvo type="num" val="&quot;C11*1,1&quot;"/>
        <color rgb="FFFF7128"/>
        <color theme="5"/>
      </colorScale>
    </cfRule>
    <cfRule type="cellIs" dxfId="31" priority="32" stopIfTrue="1" operator="greaterThan">
      <formula>"C11*110%"</formula>
    </cfRule>
    <cfRule type="cellIs" dxfId="30" priority="33" stopIfTrue="1" operator="greaterThan">
      <formula>C25*1.1</formula>
    </cfRule>
    <cfRule type="cellIs" dxfId="29" priority="34" stopIfTrue="1" operator="greaterThan">
      <formula>C25*1.1</formula>
    </cfRule>
    <cfRule type="cellIs" dxfId="28" priority="35" stopIfTrue="1" operator="greaterThan">
      <formula>"F11*1,1"</formula>
    </cfRule>
  </conditionalFormatting>
  <conditionalFormatting sqref="G20">
    <cfRule type="cellIs" dxfId="27" priority="23" operator="equal">
      <formula>0</formula>
    </cfRule>
    <cfRule type="cellIs" dxfId="26" priority="29" operator="lessThan">
      <formula>100</formula>
    </cfRule>
    <cfRule type="cellIs" dxfId="25" priority="30" operator="greaterThan">
      <formula>100</formula>
    </cfRule>
  </conditionalFormatting>
  <conditionalFormatting sqref="F59:F60">
    <cfRule type="cellIs" dxfId="24" priority="27" operator="equal">
      <formula>0</formula>
    </cfRule>
    <cfRule type="cellIs" dxfId="23" priority="28" operator="notEqual">
      <formula>$F$33</formula>
    </cfRule>
  </conditionalFormatting>
  <conditionalFormatting sqref="G25">
    <cfRule type="cellIs" dxfId="22" priority="26" operator="greaterThan">
      <formula>110</formula>
    </cfRule>
  </conditionalFormatting>
  <conditionalFormatting sqref="G33">
    <cfRule type="cellIs" dxfId="21" priority="25" operator="greaterThan">
      <formula>100</formula>
    </cfRule>
  </conditionalFormatting>
  <conditionalFormatting sqref="G32">
    <cfRule type="cellIs" dxfId="20" priority="24" operator="greaterThan">
      <formula>100</formula>
    </cfRule>
  </conditionalFormatting>
  <conditionalFormatting sqref="G26">
    <cfRule type="cellIs" dxfId="19" priority="22" operator="greaterThan">
      <formula>110</formula>
    </cfRule>
  </conditionalFormatting>
  <conditionalFormatting sqref="G27:G30">
    <cfRule type="cellIs" dxfId="18" priority="21" operator="greaterThan">
      <formula>110</formula>
    </cfRule>
  </conditionalFormatting>
  <conditionalFormatting sqref="D26">
    <cfRule type="colorScale" priority="16">
      <colorScale>
        <cfvo type="num" val="0"/>
        <cfvo type="num" val="&quot;C11*1,1&quot;"/>
        <color rgb="FFFF7128"/>
        <color theme="5"/>
      </colorScale>
    </cfRule>
    <cfRule type="cellIs" dxfId="17" priority="17" stopIfTrue="1" operator="greaterThan">
      <formula>"C11*110%"</formula>
    </cfRule>
    <cfRule type="cellIs" dxfId="16" priority="18" stopIfTrue="1" operator="greaterThan">
      <formula>C26*1.1</formula>
    </cfRule>
    <cfRule type="cellIs" dxfId="15" priority="19" stopIfTrue="1" operator="greaterThan">
      <formula>C26*1.1</formula>
    </cfRule>
    <cfRule type="cellIs" dxfId="14" priority="20" stopIfTrue="1" operator="greaterThan">
      <formula>"F11*1,1"</formula>
    </cfRule>
  </conditionalFormatting>
  <conditionalFormatting sqref="D27:D30">
    <cfRule type="colorScale" priority="11">
      <colorScale>
        <cfvo type="num" val="0"/>
        <cfvo type="num" val="&quot;C11*1,1&quot;"/>
        <color rgb="FFFF7128"/>
        <color theme="5"/>
      </colorScale>
    </cfRule>
    <cfRule type="cellIs" dxfId="13" priority="12" stopIfTrue="1" operator="greaterThan">
      <formula>"C11*110%"</formula>
    </cfRule>
    <cfRule type="cellIs" dxfId="12" priority="13" stopIfTrue="1" operator="greaterThan">
      <formula>C27*1.1</formula>
    </cfRule>
    <cfRule type="cellIs" dxfId="11" priority="14" stopIfTrue="1" operator="greaterThan">
      <formula>C27*1.1</formula>
    </cfRule>
    <cfRule type="cellIs" dxfId="10" priority="15" stopIfTrue="1" operator="greaterThan">
      <formula>"F11*1,1"</formula>
    </cfRule>
  </conditionalFormatting>
  <conditionalFormatting sqref="D32">
    <cfRule type="colorScale" priority="6">
      <colorScale>
        <cfvo type="num" val="0"/>
        <cfvo type="num" val="&quot;C11*1,1&quot;"/>
        <color rgb="FFFF7128"/>
        <color theme="5"/>
      </colorScale>
    </cfRule>
    <cfRule type="cellIs" dxfId="9" priority="7" stopIfTrue="1" operator="greaterThan">
      <formula>"C11*110%"</formula>
    </cfRule>
    <cfRule type="cellIs" dxfId="8" priority="8" stopIfTrue="1" operator="greaterThan">
      <formula>C32*1.1</formula>
    </cfRule>
    <cfRule type="cellIs" dxfId="7" priority="9" stopIfTrue="1" operator="greaterThan">
      <formula>C32*1.1</formula>
    </cfRule>
    <cfRule type="cellIs" dxfId="6" priority="10" stopIfTrue="1" operator="greaterThan">
      <formula>"F11*1,1"</formula>
    </cfRule>
  </conditionalFormatting>
  <conditionalFormatting sqref="D33">
    <cfRule type="colorScale" priority="1">
      <colorScale>
        <cfvo type="num" val="0"/>
        <cfvo type="num" val="&quot;C11*1,1&quot;"/>
        <color rgb="FFFF7128"/>
        <color theme="5"/>
      </colorScale>
    </cfRule>
    <cfRule type="cellIs" dxfId="5" priority="2" stopIfTrue="1" operator="greaterThan">
      <formula>"C11*110%"</formula>
    </cfRule>
    <cfRule type="cellIs" dxfId="4" priority="3" stopIfTrue="1" operator="greaterThan">
      <formula>C33*1.1</formula>
    </cfRule>
    <cfRule type="cellIs" dxfId="3" priority="4" stopIfTrue="1" operator="greaterThan">
      <formula>C33*1.1</formula>
    </cfRule>
    <cfRule type="cellIs" dxfId="2" priority="5" stopIfTrue="1" operator="greaterThan">
      <formula>"F11*1,1"</formula>
    </cfRule>
  </conditionalFormatting>
  <conditionalFormatting sqref="E59:E60">
    <cfRule type="cellIs" dxfId="1" priority="36" operator="equal">
      <formula>0</formula>
    </cfRule>
    <cfRule type="cellIs" dxfId="0" priority="37" operator="notEqual">
      <formula>$E$33</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9"/>
  <sheetViews>
    <sheetView topLeftCell="A22" workbookViewId="0">
      <selection activeCell="B47" sqref="B47:H47"/>
    </sheetView>
  </sheetViews>
  <sheetFormatPr defaultColWidth="9.140625" defaultRowHeight="15.75" x14ac:dyDescent="0.25"/>
  <cols>
    <col min="1" max="1" width="4.7109375" style="70" customWidth="1"/>
    <col min="2" max="2" width="9.140625" style="70"/>
    <col min="3" max="3" width="18.28515625" style="70" customWidth="1"/>
    <col min="4" max="4" width="25.5703125" style="70" customWidth="1"/>
    <col min="5" max="5" width="16.7109375" customWidth="1"/>
    <col min="6" max="7" width="15.7109375" customWidth="1"/>
    <col min="8" max="8" width="15.42578125" style="70" customWidth="1"/>
    <col min="9" max="16384" width="9.140625" style="70"/>
  </cols>
  <sheetData>
    <row r="1" spans="2:9" x14ac:dyDescent="0.25">
      <c r="B1" s="71" t="s">
        <v>52</v>
      </c>
      <c r="C1" s="71"/>
    </row>
    <row r="2" spans="2:9" x14ac:dyDescent="0.25">
      <c r="B2" s="71"/>
      <c r="C2" s="71"/>
    </row>
    <row r="4" spans="2:9" x14ac:dyDescent="0.25">
      <c r="B4" s="110"/>
      <c r="C4" s="172" t="s">
        <v>119</v>
      </c>
      <c r="D4" s="172"/>
      <c r="E4" s="172"/>
      <c r="F4" s="172"/>
      <c r="G4" s="172"/>
      <c r="H4" s="172"/>
      <c r="I4" s="173" t="s">
        <v>3</v>
      </c>
    </row>
    <row r="5" spans="2:9" x14ac:dyDescent="0.25">
      <c r="B5" s="174" t="s">
        <v>120</v>
      </c>
      <c r="C5" s="176" t="s">
        <v>121</v>
      </c>
      <c r="D5" s="177"/>
      <c r="E5" s="177"/>
      <c r="F5" s="177"/>
      <c r="G5" s="177"/>
      <c r="H5" s="178"/>
      <c r="I5" s="173"/>
    </row>
    <row r="6" spans="2:9" ht="31.5" x14ac:dyDescent="0.25">
      <c r="B6" s="175"/>
      <c r="C6" s="125" t="s">
        <v>122</v>
      </c>
      <c r="D6" s="125" t="s">
        <v>123</v>
      </c>
      <c r="E6" s="125" t="s">
        <v>124</v>
      </c>
      <c r="F6" s="125" t="s">
        <v>125</v>
      </c>
      <c r="G6" s="125" t="s">
        <v>126</v>
      </c>
      <c r="H6" s="125" t="s">
        <v>127</v>
      </c>
      <c r="I6" s="173"/>
    </row>
    <row r="7" spans="2:9" s="35" customFormat="1" x14ac:dyDescent="0.25">
      <c r="B7" s="33"/>
      <c r="C7" s="33"/>
      <c r="D7" s="33"/>
      <c r="E7" s="86"/>
      <c r="F7" s="86"/>
      <c r="G7" s="86"/>
      <c r="H7" s="33"/>
      <c r="I7" s="23"/>
    </row>
    <row r="8" spans="2:9" s="35" customFormat="1" x14ac:dyDescent="0.25">
      <c r="B8" s="33"/>
      <c r="C8" s="33"/>
      <c r="D8" s="33"/>
      <c r="E8" s="86"/>
      <c r="F8" s="86"/>
      <c r="G8" s="86"/>
      <c r="H8" s="33"/>
      <c r="I8" s="23"/>
    </row>
    <row r="9" spans="2:9" s="35" customFormat="1" x14ac:dyDescent="0.25">
      <c r="B9" s="33"/>
      <c r="C9" s="33"/>
      <c r="D9" s="33"/>
      <c r="E9" s="86"/>
      <c r="F9" s="86"/>
      <c r="G9" s="86"/>
      <c r="H9" s="33"/>
      <c r="I9" s="23"/>
    </row>
    <row r="10" spans="2:9" s="35" customFormat="1" x14ac:dyDescent="0.25">
      <c r="B10" s="33"/>
      <c r="C10" s="33"/>
      <c r="D10" s="33"/>
      <c r="E10" s="86"/>
      <c r="F10" s="86"/>
      <c r="G10" s="86"/>
      <c r="H10" s="33"/>
      <c r="I10" s="23"/>
    </row>
    <row r="11" spans="2:9" s="35" customFormat="1" x14ac:dyDescent="0.25">
      <c r="B11" s="33"/>
      <c r="C11" s="33"/>
      <c r="D11" s="33"/>
      <c r="E11" s="86"/>
      <c r="F11" s="33"/>
      <c r="G11" s="86"/>
      <c r="H11" s="33"/>
      <c r="I11" s="23"/>
    </row>
    <row r="12" spans="2:9" s="35" customFormat="1" x14ac:dyDescent="0.25">
      <c r="B12" s="33"/>
      <c r="C12" s="33"/>
      <c r="D12" s="33"/>
      <c r="E12" s="86"/>
      <c r="F12" s="33"/>
      <c r="G12" s="86"/>
      <c r="H12" s="33"/>
      <c r="I12" s="23"/>
    </row>
    <row r="13" spans="2:9" s="35" customFormat="1" x14ac:dyDescent="0.25">
      <c r="B13" s="33"/>
      <c r="C13" s="33"/>
      <c r="D13" s="33"/>
      <c r="E13" s="86"/>
      <c r="F13" s="33"/>
      <c r="G13" s="86"/>
      <c r="H13" s="33"/>
      <c r="I13" s="23"/>
    </row>
    <row r="14" spans="2:9" s="35" customFormat="1" x14ac:dyDescent="0.25">
      <c r="B14" s="33"/>
      <c r="C14" s="33"/>
      <c r="D14" s="33"/>
      <c r="E14" s="86"/>
      <c r="F14" s="33"/>
      <c r="G14" s="86"/>
      <c r="H14" s="33"/>
      <c r="I14" s="23"/>
    </row>
    <row r="15" spans="2:9" s="35" customFormat="1" x14ac:dyDescent="0.25">
      <c r="B15" s="33"/>
      <c r="C15" s="33"/>
      <c r="D15" s="33"/>
      <c r="E15" s="86"/>
      <c r="F15" s="33"/>
      <c r="G15" s="86"/>
      <c r="H15" s="33"/>
      <c r="I15" s="23"/>
    </row>
    <row r="16" spans="2:9" s="35" customFormat="1" x14ac:dyDescent="0.25">
      <c r="B16" s="33"/>
      <c r="C16" s="33"/>
      <c r="D16" s="33"/>
      <c r="E16" s="86"/>
      <c r="F16" s="33"/>
      <c r="G16" s="86"/>
      <c r="H16" s="33"/>
      <c r="I16" s="23"/>
    </row>
    <row r="17" spans="2:9" s="35" customFormat="1" x14ac:dyDescent="0.25">
      <c r="B17" s="33"/>
      <c r="C17" s="33"/>
      <c r="D17" s="33"/>
      <c r="E17" s="86"/>
      <c r="F17" s="33"/>
      <c r="G17" s="86"/>
      <c r="H17" s="33"/>
      <c r="I17" s="23"/>
    </row>
    <row r="18" spans="2:9" s="35" customFormat="1" x14ac:dyDescent="0.25">
      <c r="B18" s="33"/>
      <c r="C18" s="33"/>
      <c r="D18" s="33"/>
      <c r="E18" s="86"/>
      <c r="F18" s="33"/>
      <c r="G18" s="86"/>
      <c r="H18" s="33"/>
      <c r="I18" s="23"/>
    </row>
    <row r="19" spans="2:9" s="35" customFormat="1" x14ac:dyDescent="0.25">
      <c r="B19" s="33"/>
      <c r="C19" s="33"/>
      <c r="D19" s="33"/>
      <c r="E19" s="86"/>
      <c r="F19" s="33"/>
      <c r="G19" s="86"/>
      <c r="H19" s="33"/>
      <c r="I19" s="23"/>
    </row>
    <row r="20" spans="2:9" s="35" customFormat="1" x14ac:dyDescent="0.25">
      <c r="B20" s="33"/>
      <c r="C20" s="33"/>
      <c r="D20" s="33"/>
      <c r="E20" s="86"/>
      <c r="F20" s="33"/>
      <c r="G20" s="86"/>
      <c r="H20" s="33"/>
      <c r="I20" s="23"/>
    </row>
    <row r="21" spans="2:9" s="35" customFormat="1" x14ac:dyDescent="0.25">
      <c r="B21" s="33"/>
      <c r="C21" s="33"/>
      <c r="D21" s="33"/>
      <c r="E21" s="86"/>
      <c r="F21" s="33"/>
      <c r="G21" s="86"/>
      <c r="H21" s="33"/>
      <c r="I21" s="23"/>
    </row>
    <row r="22" spans="2:9" s="35" customFormat="1" x14ac:dyDescent="0.25">
      <c r="B22" s="33"/>
      <c r="C22" s="33"/>
      <c r="D22" s="33"/>
      <c r="E22" s="86"/>
      <c r="F22" s="33"/>
      <c r="G22" s="86"/>
      <c r="H22" s="33"/>
      <c r="I22" s="23"/>
    </row>
    <row r="23" spans="2:9" s="35" customFormat="1" x14ac:dyDescent="0.25">
      <c r="B23" s="33"/>
      <c r="C23" s="33"/>
      <c r="D23" s="33"/>
      <c r="E23" s="86"/>
      <c r="F23" s="33"/>
      <c r="G23" s="86"/>
      <c r="H23" s="33"/>
      <c r="I23" s="23"/>
    </row>
    <row r="24" spans="2:9" s="35" customFormat="1" x14ac:dyDescent="0.25">
      <c r="B24" s="33"/>
      <c r="C24" s="33"/>
      <c r="D24" s="33"/>
      <c r="E24" s="86"/>
      <c r="F24" s="33"/>
      <c r="G24" s="86"/>
      <c r="H24" s="33"/>
      <c r="I24" s="23"/>
    </row>
    <row r="25" spans="2:9" s="35" customFormat="1" x14ac:dyDescent="0.25">
      <c r="B25" s="33"/>
      <c r="C25" s="33"/>
      <c r="D25" s="33"/>
      <c r="E25" s="86"/>
      <c r="F25" s="33"/>
      <c r="G25" s="86"/>
      <c r="H25" s="33"/>
      <c r="I25" s="23"/>
    </row>
    <row r="26" spans="2:9" s="35" customFormat="1" x14ac:dyDescent="0.25">
      <c r="B26" s="33"/>
      <c r="C26" s="33"/>
      <c r="D26" s="33"/>
      <c r="E26" s="86"/>
      <c r="F26" s="86"/>
      <c r="G26" s="86"/>
      <c r="H26" s="33"/>
      <c r="I26" s="23"/>
    </row>
    <row r="27" spans="2:9" s="35" customFormat="1" x14ac:dyDescent="0.25">
      <c r="B27" s="33"/>
      <c r="C27" s="33"/>
      <c r="D27" s="33"/>
      <c r="E27" s="86"/>
      <c r="F27" s="86"/>
      <c r="G27" s="86"/>
      <c r="H27" s="33"/>
      <c r="I27" s="23"/>
    </row>
    <row r="28" spans="2:9" x14ac:dyDescent="0.25">
      <c r="B28" s="169" t="s">
        <v>146</v>
      </c>
      <c r="C28" s="170"/>
      <c r="D28" s="170"/>
      <c r="E28" s="170"/>
      <c r="F28" s="170"/>
      <c r="G28" s="170"/>
      <c r="H28" s="171"/>
      <c r="I28" s="126">
        <f>SUM(I7:I27)</f>
        <v>0</v>
      </c>
    </row>
    <row r="29" spans="2:9" s="35" customFormat="1" x14ac:dyDescent="0.25">
      <c r="B29" s="33"/>
      <c r="C29" s="33"/>
      <c r="D29" s="33"/>
      <c r="E29" s="86"/>
      <c r="F29" s="86"/>
      <c r="G29" s="86"/>
      <c r="H29" s="33"/>
      <c r="I29" s="23"/>
    </row>
    <row r="30" spans="2:9" s="35" customFormat="1" x14ac:dyDescent="0.25">
      <c r="B30" s="33"/>
      <c r="C30" s="33"/>
      <c r="D30" s="33"/>
      <c r="E30" s="86"/>
      <c r="F30" s="33"/>
      <c r="G30" s="86"/>
      <c r="H30" s="33"/>
      <c r="I30" s="23"/>
    </row>
    <row r="31" spans="2:9" s="35" customFormat="1" x14ac:dyDescent="0.25">
      <c r="B31" s="33"/>
      <c r="C31" s="33"/>
      <c r="D31" s="33"/>
      <c r="E31" s="86"/>
      <c r="F31" s="33"/>
      <c r="G31" s="86"/>
      <c r="H31" s="33"/>
      <c r="I31" s="23"/>
    </row>
    <row r="32" spans="2:9" s="35" customFormat="1" x14ac:dyDescent="0.25">
      <c r="B32" s="33"/>
      <c r="C32" s="33"/>
      <c r="D32" s="33"/>
      <c r="E32" s="86"/>
      <c r="F32" s="86"/>
      <c r="G32" s="86"/>
      <c r="H32" s="33"/>
      <c r="I32" s="23"/>
    </row>
    <row r="33" spans="2:9" s="35" customFormat="1" x14ac:dyDescent="0.25">
      <c r="B33" s="33"/>
      <c r="C33" s="33"/>
      <c r="D33" s="33"/>
      <c r="E33" s="86"/>
      <c r="F33" s="33"/>
      <c r="G33" s="86"/>
      <c r="H33" s="33"/>
      <c r="I33" s="23"/>
    </row>
    <row r="34" spans="2:9" s="35" customFormat="1" x14ac:dyDescent="0.25">
      <c r="B34" s="33"/>
      <c r="C34" s="33"/>
      <c r="D34" s="33"/>
      <c r="E34" s="86"/>
      <c r="F34" s="33"/>
      <c r="G34" s="86"/>
      <c r="H34" s="33"/>
      <c r="I34" s="23"/>
    </row>
    <row r="35" spans="2:9" s="35" customFormat="1" x14ac:dyDescent="0.25">
      <c r="B35" s="33"/>
      <c r="C35" s="33"/>
      <c r="D35" s="33"/>
      <c r="E35" s="86"/>
      <c r="F35" s="33"/>
      <c r="G35" s="86"/>
      <c r="H35" s="33"/>
      <c r="I35" s="23"/>
    </row>
    <row r="36" spans="2:9" s="35" customFormat="1" x14ac:dyDescent="0.25">
      <c r="B36" s="33"/>
      <c r="C36" s="33"/>
      <c r="D36" s="33"/>
      <c r="E36" s="86"/>
      <c r="F36" s="33"/>
      <c r="G36" s="86"/>
      <c r="H36" s="33"/>
      <c r="I36" s="23"/>
    </row>
    <row r="37" spans="2:9" s="35" customFormat="1" x14ac:dyDescent="0.25">
      <c r="B37" s="33"/>
      <c r="C37" s="33"/>
      <c r="D37" s="33"/>
      <c r="E37" s="86"/>
      <c r="F37" s="33"/>
      <c r="G37" s="86"/>
      <c r="H37" s="33"/>
      <c r="I37" s="23"/>
    </row>
    <row r="38" spans="2:9" s="35" customFormat="1" x14ac:dyDescent="0.25">
      <c r="B38" s="33"/>
      <c r="C38" s="33"/>
      <c r="D38" s="33"/>
      <c r="E38" s="86"/>
      <c r="F38" s="33"/>
      <c r="G38" s="86"/>
      <c r="H38" s="33"/>
      <c r="I38" s="23"/>
    </row>
    <row r="39" spans="2:9" s="35" customFormat="1" x14ac:dyDescent="0.25">
      <c r="B39" s="33"/>
      <c r="C39" s="33"/>
      <c r="D39" s="33"/>
      <c r="E39" s="86"/>
      <c r="F39" s="33"/>
      <c r="G39" s="86"/>
      <c r="H39" s="33"/>
      <c r="I39" s="23"/>
    </row>
    <row r="40" spans="2:9" s="35" customFormat="1" x14ac:dyDescent="0.25">
      <c r="B40" s="33"/>
      <c r="C40" s="33"/>
      <c r="D40" s="33"/>
      <c r="E40" s="86"/>
      <c r="F40" s="33"/>
      <c r="G40" s="86"/>
      <c r="H40" s="33"/>
      <c r="I40" s="23"/>
    </row>
    <row r="41" spans="2:9" s="35" customFormat="1" x14ac:dyDescent="0.25">
      <c r="B41" s="33"/>
      <c r="C41" s="33"/>
      <c r="D41" s="33"/>
      <c r="E41" s="86"/>
      <c r="F41" s="33"/>
      <c r="G41" s="86"/>
      <c r="H41" s="33"/>
      <c r="I41" s="23"/>
    </row>
    <row r="42" spans="2:9" s="35" customFormat="1" x14ac:dyDescent="0.25">
      <c r="B42" s="33"/>
      <c r="C42" s="33"/>
      <c r="D42" s="33"/>
      <c r="E42" s="86"/>
      <c r="F42" s="33"/>
      <c r="G42" s="86"/>
      <c r="H42" s="33"/>
      <c r="I42" s="23"/>
    </row>
    <row r="43" spans="2:9" s="35" customFormat="1" x14ac:dyDescent="0.25">
      <c r="B43" s="33"/>
      <c r="C43" s="33"/>
      <c r="D43" s="33"/>
      <c r="E43" s="86"/>
      <c r="F43" s="33"/>
      <c r="G43" s="86"/>
      <c r="H43" s="33"/>
      <c r="I43" s="23"/>
    </row>
    <row r="44" spans="2:9" s="35" customFormat="1" x14ac:dyDescent="0.25">
      <c r="B44" s="33"/>
      <c r="C44" s="33"/>
      <c r="D44" s="33"/>
      <c r="E44" s="86"/>
      <c r="F44" s="33"/>
      <c r="G44" s="86"/>
      <c r="H44" s="33"/>
      <c r="I44" s="23"/>
    </row>
    <row r="45" spans="2:9" s="35" customFormat="1" x14ac:dyDescent="0.25">
      <c r="B45" s="33"/>
      <c r="C45" s="33"/>
      <c r="D45" s="33"/>
      <c r="E45" s="86"/>
      <c r="F45" s="33"/>
      <c r="G45" s="86"/>
      <c r="H45" s="33"/>
      <c r="I45" s="23"/>
    </row>
    <row r="46" spans="2:9" s="35" customFormat="1" x14ac:dyDescent="0.25">
      <c r="B46" s="33"/>
      <c r="C46" s="33"/>
      <c r="D46" s="33"/>
      <c r="E46" s="86"/>
      <c r="F46" s="86"/>
      <c r="G46" s="86"/>
      <c r="H46" s="33"/>
      <c r="I46" s="23"/>
    </row>
    <row r="47" spans="2:9" x14ac:dyDescent="0.25">
      <c r="B47" s="169" t="s">
        <v>241</v>
      </c>
      <c r="C47" s="170"/>
      <c r="D47" s="170"/>
      <c r="E47" s="170"/>
      <c r="F47" s="170"/>
      <c r="G47" s="170"/>
      <c r="H47" s="171"/>
      <c r="I47" s="126">
        <f>SUM(I29:I46)</f>
        <v>0</v>
      </c>
    </row>
    <row r="48" spans="2:9" x14ac:dyDescent="0.25">
      <c r="B48" s="169" t="s">
        <v>128</v>
      </c>
      <c r="C48" s="170"/>
      <c r="D48" s="170"/>
      <c r="E48" s="170"/>
      <c r="F48" s="170"/>
      <c r="G48" s="170"/>
      <c r="H48" s="171"/>
      <c r="I48" s="126">
        <f>I28+I47</f>
        <v>0</v>
      </c>
    </row>
    <row r="49" spans="2:2" s="70" customFormat="1" x14ac:dyDescent="0.25">
      <c r="B49" s="70" t="s">
        <v>129</v>
      </c>
    </row>
  </sheetData>
  <mergeCells count="7">
    <mergeCell ref="B48:H48"/>
    <mergeCell ref="C4:H4"/>
    <mergeCell ref="I4:I6"/>
    <mergeCell ref="B5:B6"/>
    <mergeCell ref="C5:H5"/>
    <mergeCell ref="B28:H28"/>
    <mergeCell ref="B47:H47"/>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7 G29:G46">
      <formula1>F7</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topLeftCell="A16" workbookViewId="0">
      <selection activeCell="B41" sqref="B41:H41"/>
    </sheetView>
  </sheetViews>
  <sheetFormatPr defaultColWidth="9.140625" defaultRowHeight="15.75" x14ac:dyDescent="0.25"/>
  <cols>
    <col min="1" max="1" width="4.5703125" style="70" customWidth="1"/>
    <col min="2" max="2" width="9.140625" style="70"/>
    <col min="3" max="3" width="18.28515625" style="70" customWidth="1"/>
    <col min="4" max="4" width="25.5703125" style="70" customWidth="1"/>
    <col min="5" max="5" width="16.7109375" customWidth="1"/>
    <col min="6" max="7" width="15.7109375" customWidth="1"/>
    <col min="8" max="8" width="15.42578125" style="70" customWidth="1"/>
    <col min="9" max="16384" width="9.140625" style="70"/>
  </cols>
  <sheetData>
    <row r="1" spans="2:9" x14ac:dyDescent="0.25">
      <c r="B1" s="71" t="s">
        <v>105</v>
      </c>
      <c r="C1" s="71"/>
    </row>
    <row r="3" spans="2:9" x14ac:dyDescent="0.25">
      <c r="B3" s="110"/>
      <c r="C3" s="172" t="s">
        <v>119</v>
      </c>
      <c r="D3" s="172"/>
      <c r="E3" s="172"/>
      <c r="F3" s="172"/>
      <c r="G3" s="172"/>
      <c r="H3" s="172"/>
      <c r="I3" s="173" t="s">
        <v>3</v>
      </c>
    </row>
    <row r="4" spans="2:9" x14ac:dyDescent="0.25">
      <c r="B4" s="174" t="s">
        <v>120</v>
      </c>
      <c r="C4" s="176" t="s">
        <v>130</v>
      </c>
      <c r="D4" s="177"/>
      <c r="E4" s="177"/>
      <c r="F4" s="177"/>
      <c r="G4" s="177"/>
      <c r="H4" s="178"/>
      <c r="I4" s="173"/>
    </row>
    <row r="5" spans="2:9" ht="31.5" x14ac:dyDescent="0.25">
      <c r="B5" s="175"/>
      <c r="C5" s="125" t="s">
        <v>122</v>
      </c>
      <c r="D5" s="125" t="s">
        <v>123</v>
      </c>
      <c r="E5" s="125" t="s">
        <v>124</v>
      </c>
      <c r="F5" s="125" t="s">
        <v>125</v>
      </c>
      <c r="G5" s="125" t="s">
        <v>126</v>
      </c>
      <c r="H5" s="125" t="s">
        <v>127</v>
      </c>
      <c r="I5" s="173"/>
    </row>
    <row r="6" spans="2:9" s="35" customFormat="1" x14ac:dyDescent="0.25">
      <c r="B6" s="33"/>
      <c r="C6" s="33"/>
      <c r="D6" s="33"/>
      <c r="E6" s="33"/>
      <c r="F6" s="86"/>
      <c r="G6" s="86"/>
      <c r="H6" s="33"/>
      <c r="I6" s="23"/>
    </row>
    <row r="7" spans="2:9" s="35" customFormat="1" x14ac:dyDescent="0.25">
      <c r="B7" s="33"/>
      <c r="C7" s="33"/>
      <c r="D7" s="33"/>
      <c r="E7" s="33"/>
      <c r="F7" s="33"/>
      <c r="G7" s="33"/>
      <c r="H7" s="33"/>
      <c r="I7" s="23"/>
    </row>
    <row r="8" spans="2:9" s="35" customFormat="1" x14ac:dyDescent="0.25">
      <c r="B8" s="33"/>
      <c r="C8" s="33"/>
      <c r="D8" s="33"/>
      <c r="E8" s="33"/>
      <c r="F8" s="33"/>
      <c r="G8" s="33"/>
      <c r="H8" s="33"/>
      <c r="I8" s="23"/>
    </row>
    <row r="9" spans="2:9" s="35" customFormat="1" x14ac:dyDescent="0.25">
      <c r="B9" s="33"/>
      <c r="C9" s="33"/>
      <c r="D9" s="33"/>
      <c r="E9" s="33"/>
      <c r="F9" s="33"/>
      <c r="G9" s="33"/>
      <c r="H9" s="33"/>
      <c r="I9" s="23"/>
    </row>
    <row r="10" spans="2:9" s="35" customFormat="1" x14ac:dyDescent="0.25">
      <c r="B10" s="33"/>
      <c r="C10" s="33"/>
      <c r="D10" s="33"/>
      <c r="E10" s="33"/>
      <c r="F10" s="33"/>
      <c r="G10" s="33"/>
      <c r="H10" s="33"/>
      <c r="I10" s="23"/>
    </row>
    <row r="11" spans="2:9" s="35" customFormat="1" x14ac:dyDescent="0.25">
      <c r="B11" s="33"/>
      <c r="C11" s="33"/>
      <c r="D11" s="33"/>
      <c r="E11" s="33"/>
      <c r="F11" s="33"/>
      <c r="G11" s="33"/>
      <c r="H11" s="33"/>
      <c r="I11" s="23"/>
    </row>
    <row r="12" spans="2:9" s="35" customFormat="1" x14ac:dyDescent="0.25">
      <c r="B12" s="33"/>
      <c r="C12" s="33"/>
      <c r="D12" s="33"/>
      <c r="E12" s="33"/>
      <c r="F12" s="33"/>
      <c r="G12" s="33"/>
      <c r="H12" s="33"/>
      <c r="I12" s="23"/>
    </row>
    <row r="13" spans="2:9" s="35" customFormat="1" x14ac:dyDescent="0.25">
      <c r="B13" s="33"/>
      <c r="C13" s="33"/>
      <c r="D13" s="33"/>
      <c r="E13" s="33"/>
      <c r="F13" s="33"/>
      <c r="G13" s="33"/>
      <c r="H13" s="33"/>
      <c r="I13" s="23"/>
    </row>
    <row r="14" spans="2:9" s="35" customFormat="1" x14ac:dyDescent="0.25">
      <c r="B14" s="33"/>
      <c r="C14" s="33"/>
      <c r="D14" s="33"/>
      <c r="E14" s="33"/>
      <c r="F14" s="33"/>
      <c r="G14" s="33"/>
      <c r="H14" s="33"/>
      <c r="I14" s="23"/>
    </row>
    <row r="15" spans="2:9" s="35" customFormat="1" x14ac:dyDescent="0.25">
      <c r="B15" s="33"/>
      <c r="C15" s="33"/>
      <c r="D15" s="33"/>
      <c r="E15" s="33"/>
      <c r="F15" s="33"/>
      <c r="G15" s="33"/>
      <c r="H15" s="33"/>
      <c r="I15" s="23"/>
    </row>
    <row r="16" spans="2:9" s="35" customFormat="1" x14ac:dyDescent="0.25">
      <c r="B16" s="33"/>
      <c r="C16" s="33"/>
      <c r="D16" s="33"/>
      <c r="E16" s="33"/>
      <c r="F16" s="33"/>
      <c r="G16" s="33"/>
      <c r="H16" s="33"/>
      <c r="I16" s="23"/>
    </row>
    <row r="17" spans="2:9" s="35" customFormat="1" x14ac:dyDescent="0.25">
      <c r="B17" s="33"/>
      <c r="C17" s="33"/>
      <c r="D17" s="33"/>
      <c r="E17" s="33"/>
      <c r="F17" s="33"/>
      <c r="G17" s="33"/>
      <c r="H17" s="33"/>
      <c r="I17" s="23"/>
    </row>
    <row r="18" spans="2:9" s="35" customFormat="1" x14ac:dyDescent="0.25">
      <c r="B18" s="33"/>
      <c r="C18" s="33"/>
      <c r="D18" s="33"/>
      <c r="E18" s="33"/>
      <c r="F18" s="33"/>
      <c r="G18" s="33"/>
      <c r="H18" s="33"/>
      <c r="I18" s="23"/>
    </row>
    <row r="19" spans="2:9" s="35" customFormat="1" x14ac:dyDescent="0.25">
      <c r="B19" s="33"/>
      <c r="C19" s="33"/>
      <c r="D19" s="33"/>
      <c r="E19" s="33"/>
      <c r="F19" s="33"/>
      <c r="G19" s="33"/>
      <c r="H19" s="33"/>
      <c r="I19" s="23"/>
    </row>
    <row r="20" spans="2:9" s="35" customFormat="1" x14ac:dyDescent="0.25">
      <c r="B20" s="33"/>
      <c r="C20" s="33"/>
      <c r="D20" s="33"/>
      <c r="E20" s="33"/>
      <c r="F20" s="33"/>
      <c r="G20" s="33"/>
      <c r="H20" s="33"/>
      <c r="I20" s="23"/>
    </row>
    <row r="21" spans="2:9" s="35" customFormat="1" x14ac:dyDescent="0.25">
      <c r="B21" s="33"/>
      <c r="C21" s="33"/>
      <c r="D21" s="33"/>
      <c r="E21" s="33"/>
      <c r="F21" s="33"/>
      <c r="G21" s="33"/>
      <c r="H21" s="33"/>
      <c r="I21" s="23"/>
    </row>
    <row r="22" spans="2:9" s="35" customFormat="1" x14ac:dyDescent="0.25">
      <c r="B22" s="33"/>
      <c r="C22" s="33"/>
      <c r="D22" s="33"/>
      <c r="E22" s="33"/>
      <c r="F22" s="86"/>
      <c r="G22" s="33"/>
      <c r="H22" s="33"/>
      <c r="I22" s="23"/>
    </row>
    <row r="23" spans="2:9" x14ac:dyDescent="0.25">
      <c r="B23" s="169" t="s">
        <v>146</v>
      </c>
      <c r="C23" s="170"/>
      <c r="D23" s="170"/>
      <c r="E23" s="170"/>
      <c r="F23" s="170"/>
      <c r="G23" s="170"/>
      <c r="H23" s="171"/>
      <c r="I23" s="126">
        <f>SUM(I6:I22)</f>
        <v>0</v>
      </c>
    </row>
    <row r="24" spans="2:9" s="35" customFormat="1" x14ac:dyDescent="0.25">
      <c r="B24" s="33"/>
      <c r="C24" s="33"/>
      <c r="D24" s="33"/>
      <c r="E24" s="33"/>
      <c r="F24" s="86"/>
      <c r="G24" s="33"/>
      <c r="H24" s="33"/>
      <c r="I24" s="23"/>
    </row>
    <row r="25" spans="2:9" s="35" customFormat="1" x14ac:dyDescent="0.25">
      <c r="B25" s="33"/>
      <c r="C25" s="33"/>
      <c r="D25" s="33"/>
      <c r="E25" s="33"/>
      <c r="F25" s="33"/>
      <c r="G25" s="33"/>
      <c r="H25" s="33"/>
      <c r="I25" s="23"/>
    </row>
    <row r="26" spans="2:9" s="35" customFormat="1" x14ac:dyDescent="0.25">
      <c r="B26" s="33"/>
      <c r="C26" s="33"/>
      <c r="D26" s="33"/>
      <c r="E26" s="33"/>
      <c r="F26" s="33"/>
      <c r="G26" s="33"/>
      <c r="H26" s="33"/>
      <c r="I26" s="23"/>
    </row>
    <row r="27" spans="2:9" s="35" customFormat="1" x14ac:dyDescent="0.25">
      <c r="B27" s="33"/>
      <c r="C27" s="33"/>
      <c r="D27" s="33"/>
      <c r="E27" s="33"/>
      <c r="F27" s="33"/>
      <c r="G27" s="33"/>
      <c r="H27" s="33"/>
      <c r="I27" s="23"/>
    </row>
    <row r="28" spans="2:9" s="35" customFormat="1" x14ac:dyDescent="0.25">
      <c r="B28" s="33"/>
      <c r="C28" s="33"/>
      <c r="D28" s="33"/>
      <c r="E28" s="33"/>
      <c r="F28" s="33"/>
      <c r="G28" s="33"/>
      <c r="H28" s="33"/>
      <c r="I28" s="23"/>
    </row>
    <row r="29" spans="2:9" s="35" customFormat="1" x14ac:dyDescent="0.25">
      <c r="B29" s="33"/>
      <c r="C29" s="33"/>
      <c r="D29" s="33"/>
      <c r="E29" s="33"/>
      <c r="F29" s="33"/>
      <c r="G29" s="33"/>
      <c r="H29" s="33"/>
      <c r="I29" s="23"/>
    </row>
    <row r="30" spans="2:9" s="35" customFormat="1" x14ac:dyDescent="0.25">
      <c r="B30" s="33"/>
      <c r="C30" s="33"/>
      <c r="D30" s="33"/>
      <c r="E30" s="33"/>
      <c r="F30" s="33"/>
      <c r="G30" s="33"/>
      <c r="H30" s="33"/>
      <c r="I30" s="23"/>
    </row>
    <row r="31" spans="2:9" s="35" customFormat="1" x14ac:dyDescent="0.25">
      <c r="B31" s="33"/>
      <c r="C31" s="33"/>
      <c r="D31" s="33"/>
      <c r="E31" s="33"/>
      <c r="F31" s="33"/>
      <c r="G31" s="33"/>
      <c r="H31" s="33"/>
      <c r="I31" s="23"/>
    </row>
    <row r="32" spans="2:9" s="35" customFormat="1" x14ac:dyDescent="0.25">
      <c r="B32" s="33"/>
      <c r="C32" s="33"/>
      <c r="D32" s="33"/>
      <c r="E32" s="33"/>
      <c r="F32" s="33"/>
      <c r="G32" s="33"/>
      <c r="H32" s="33"/>
      <c r="I32" s="23"/>
    </row>
    <row r="33" spans="2:9" s="35" customFormat="1" x14ac:dyDescent="0.25">
      <c r="B33" s="33"/>
      <c r="C33" s="33"/>
      <c r="D33" s="33"/>
      <c r="E33" s="33"/>
      <c r="F33" s="33"/>
      <c r="G33" s="33"/>
      <c r="H33" s="33"/>
      <c r="I33" s="23"/>
    </row>
    <row r="34" spans="2:9" s="35" customFormat="1" x14ac:dyDescent="0.25">
      <c r="B34" s="33"/>
      <c r="C34" s="33"/>
      <c r="D34" s="33"/>
      <c r="E34" s="33"/>
      <c r="F34" s="33"/>
      <c r="G34" s="33"/>
      <c r="H34" s="33"/>
      <c r="I34" s="23"/>
    </row>
    <row r="35" spans="2:9" s="35" customFormat="1" x14ac:dyDescent="0.25">
      <c r="B35" s="33"/>
      <c r="C35" s="33"/>
      <c r="D35" s="33"/>
      <c r="E35" s="33"/>
      <c r="F35" s="33"/>
      <c r="G35" s="33"/>
      <c r="H35" s="33"/>
      <c r="I35" s="23"/>
    </row>
    <row r="36" spans="2:9" s="35" customFormat="1" x14ac:dyDescent="0.25">
      <c r="B36" s="33"/>
      <c r="C36" s="33"/>
      <c r="D36" s="33"/>
      <c r="E36" s="33"/>
      <c r="F36" s="33"/>
      <c r="G36" s="33"/>
      <c r="H36" s="33"/>
      <c r="I36" s="23"/>
    </row>
    <row r="37" spans="2:9" s="35" customFormat="1" x14ac:dyDescent="0.25">
      <c r="B37" s="33"/>
      <c r="C37" s="33"/>
      <c r="D37" s="33"/>
      <c r="E37" s="33"/>
      <c r="F37" s="33"/>
      <c r="G37" s="33"/>
      <c r="H37" s="33"/>
      <c r="I37" s="23"/>
    </row>
    <row r="38" spans="2:9" s="35" customFormat="1" x14ac:dyDescent="0.25">
      <c r="B38" s="33"/>
      <c r="C38" s="33"/>
      <c r="D38" s="33"/>
      <c r="E38" s="33"/>
      <c r="F38" s="33"/>
      <c r="G38" s="33"/>
      <c r="H38" s="33"/>
      <c r="I38" s="23"/>
    </row>
    <row r="39" spans="2:9" s="35" customFormat="1" x14ac:dyDescent="0.25">
      <c r="B39" s="33"/>
      <c r="C39" s="33"/>
      <c r="D39" s="33"/>
      <c r="E39" s="33"/>
      <c r="F39" s="33"/>
      <c r="G39" s="33"/>
      <c r="H39" s="33"/>
      <c r="I39" s="23"/>
    </row>
    <row r="40" spans="2:9" s="35" customFormat="1" x14ac:dyDescent="0.25">
      <c r="B40" s="33"/>
      <c r="C40" s="33"/>
      <c r="D40" s="33"/>
      <c r="E40" s="33"/>
      <c r="F40" s="86"/>
      <c r="G40" s="33"/>
      <c r="H40" s="33"/>
      <c r="I40" s="23"/>
    </row>
    <row r="41" spans="2:9" x14ac:dyDescent="0.25">
      <c r="B41" s="169" t="s">
        <v>241</v>
      </c>
      <c r="C41" s="170"/>
      <c r="D41" s="170"/>
      <c r="E41" s="170"/>
      <c r="F41" s="170"/>
      <c r="G41" s="170"/>
      <c r="H41" s="171"/>
      <c r="I41" s="126">
        <f>SUM(I24:I40)</f>
        <v>0</v>
      </c>
    </row>
    <row r="42" spans="2:9" x14ac:dyDescent="0.25">
      <c r="B42" s="169" t="s">
        <v>131</v>
      </c>
      <c r="C42" s="170"/>
      <c r="D42" s="170"/>
      <c r="E42" s="170"/>
      <c r="F42" s="170"/>
      <c r="G42" s="170"/>
      <c r="H42" s="171"/>
      <c r="I42" s="126">
        <f>I23+I41</f>
        <v>0</v>
      </c>
    </row>
    <row r="43" spans="2:9" x14ac:dyDescent="0.25">
      <c r="B43" s="70" t="s">
        <v>129</v>
      </c>
    </row>
  </sheetData>
  <mergeCells count="7">
    <mergeCell ref="B42:H42"/>
    <mergeCell ref="C3:H3"/>
    <mergeCell ref="I3:I5"/>
    <mergeCell ref="B4:B5"/>
    <mergeCell ref="C4:H4"/>
    <mergeCell ref="B23:H23"/>
    <mergeCell ref="B41:H4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4:G40 G6:G22">
      <formula1>F6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topLeftCell="A16" workbookViewId="0">
      <selection activeCell="B41" sqref="B41:H41"/>
    </sheetView>
  </sheetViews>
  <sheetFormatPr defaultColWidth="9.140625" defaultRowHeight="15.75" x14ac:dyDescent="0.25"/>
  <cols>
    <col min="1" max="1" width="4.5703125" style="70" customWidth="1"/>
    <col min="2" max="2" width="9.140625" style="70"/>
    <col min="3" max="3" width="32.5703125" style="70" customWidth="1"/>
    <col min="4" max="4" width="25.5703125" style="70" customWidth="1"/>
    <col min="5" max="5" width="16.7109375" customWidth="1"/>
    <col min="6" max="7" width="15.7109375" customWidth="1"/>
    <col min="8" max="8" width="24.7109375" style="70" customWidth="1"/>
    <col min="9" max="16384" width="9.140625" style="70"/>
  </cols>
  <sheetData>
    <row r="1" spans="2:9" x14ac:dyDescent="0.25">
      <c r="B1" s="71" t="s">
        <v>55</v>
      </c>
      <c r="C1" s="71"/>
    </row>
    <row r="3" spans="2:9" x14ac:dyDescent="0.25">
      <c r="B3" s="110"/>
      <c r="C3" s="172" t="s">
        <v>119</v>
      </c>
      <c r="D3" s="172"/>
      <c r="E3" s="172"/>
      <c r="F3" s="172"/>
      <c r="G3" s="172"/>
      <c r="H3" s="172"/>
      <c r="I3" s="173" t="s">
        <v>3</v>
      </c>
    </row>
    <row r="4" spans="2:9" x14ac:dyDescent="0.25">
      <c r="B4" s="174" t="s">
        <v>120</v>
      </c>
      <c r="C4" s="176" t="s">
        <v>121</v>
      </c>
      <c r="D4" s="177"/>
      <c r="E4" s="177"/>
      <c r="F4" s="177"/>
      <c r="G4" s="177"/>
      <c r="H4" s="178"/>
      <c r="I4" s="173"/>
    </row>
    <row r="5" spans="2:9" ht="31.5" x14ac:dyDescent="0.25">
      <c r="B5" s="175"/>
      <c r="C5" s="125" t="s">
        <v>122</v>
      </c>
      <c r="D5" s="125" t="s">
        <v>123</v>
      </c>
      <c r="E5" s="125" t="s">
        <v>124</v>
      </c>
      <c r="F5" s="125" t="s">
        <v>125</v>
      </c>
      <c r="G5" s="125" t="s">
        <v>126</v>
      </c>
      <c r="H5" s="125" t="s">
        <v>127</v>
      </c>
      <c r="I5" s="173"/>
    </row>
    <row r="6" spans="2:9" s="35" customFormat="1" ht="78.75" x14ac:dyDescent="0.25">
      <c r="B6" s="131" t="s">
        <v>147</v>
      </c>
      <c r="C6" s="36" t="s">
        <v>145</v>
      </c>
      <c r="D6" s="33" t="s">
        <v>79</v>
      </c>
      <c r="E6" s="33">
        <v>215070053</v>
      </c>
      <c r="F6" s="86">
        <v>42193</v>
      </c>
      <c r="G6" s="86">
        <v>42207</v>
      </c>
      <c r="H6" s="36" t="s">
        <v>148</v>
      </c>
      <c r="I6" s="23">
        <v>12.48</v>
      </c>
    </row>
    <row r="7" spans="2:9" s="35" customFormat="1" x14ac:dyDescent="0.25">
      <c r="B7" s="131"/>
      <c r="C7" s="33"/>
      <c r="D7" s="33"/>
      <c r="E7" s="33"/>
      <c r="F7" s="86"/>
      <c r="G7" s="86"/>
      <c r="H7" s="33"/>
      <c r="I7" s="23"/>
    </row>
    <row r="8" spans="2:9" s="35" customFormat="1" x14ac:dyDescent="0.25">
      <c r="B8" s="131"/>
      <c r="C8" s="33"/>
      <c r="D8" s="33"/>
      <c r="E8" s="33"/>
      <c r="F8" s="86"/>
      <c r="G8" s="86"/>
      <c r="H8" s="33"/>
      <c r="I8" s="23"/>
    </row>
    <row r="9" spans="2:9" s="35" customFormat="1" x14ac:dyDescent="0.25">
      <c r="B9" s="131"/>
      <c r="C9" s="33"/>
      <c r="D9" s="33"/>
      <c r="E9" s="33"/>
      <c r="F9" s="86"/>
      <c r="G9" s="86"/>
      <c r="H9" s="33"/>
      <c r="I9" s="23"/>
    </row>
    <row r="10" spans="2:9" s="35" customFormat="1" x14ac:dyDescent="0.25">
      <c r="B10" s="131"/>
      <c r="C10" s="33"/>
      <c r="D10" s="33"/>
      <c r="E10" s="33"/>
      <c r="F10" s="86"/>
      <c r="G10" s="86"/>
      <c r="H10" s="33"/>
      <c r="I10" s="23"/>
    </row>
    <row r="11" spans="2:9" s="35" customFormat="1" x14ac:dyDescent="0.25">
      <c r="B11" s="131"/>
      <c r="C11" s="33"/>
      <c r="D11" s="33"/>
      <c r="E11" s="33"/>
      <c r="F11" s="86"/>
      <c r="G11" s="86"/>
      <c r="H11" s="33"/>
      <c r="I11" s="23"/>
    </row>
    <row r="12" spans="2:9" s="35" customFormat="1" x14ac:dyDescent="0.25">
      <c r="B12" s="131"/>
      <c r="C12" s="33"/>
      <c r="D12" s="33"/>
      <c r="E12" s="33"/>
      <c r="F12" s="86"/>
      <c r="G12" s="86"/>
      <c r="H12" s="33"/>
      <c r="I12" s="23"/>
    </row>
    <row r="13" spans="2:9" s="35" customFormat="1" x14ac:dyDescent="0.25">
      <c r="B13" s="131"/>
      <c r="C13" s="33"/>
      <c r="D13" s="33"/>
      <c r="E13" s="33"/>
      <c r="F13" s="86"/>
      <c r="G13" s="86"/>
      <c r="H13" s="33"/>
      <c r="I13" s="23"/>
    </row>
    <row r="14" spans="2:9" s="35" customFormat="1" x14ac:dyDescent="0.25">
      <c r="B14" s="131"/>
      <c r="C14" s="33"/>
      <c r="D14" s="33"/>
      <c r="E14" s="33"/>
      <c r="F14" s="86"/>
      <c r="G14" s="86"/>
      <c r="H14" s="33"/>
      <c r="I14" s="23"/>
    </row>
    <row r="15" spans="2:9" s="35" customFormat="1" x14ac:dyDescent="0.25">
      <c r="B15" s="131"/>
      <c r="C15" s="33"/>
      <c r="D15" s="33"/>
      <c r="E15" s="33"/>
      <c r="F15" s="86"/>
      <c r="G15" s="86"/>
      <c r="H15" s="33"/>
      <c r="I15" s="23"/>
    </row>
    <row r="16" spans="2:9" s="35" customFormat="1" x14ac:dyDescent="0.25">
      <c r="B16" s="131"/>
      <c r="C16" s="33"/>
      <c r="D16" s="33"/>
      <c r="E16" s="33"/>
      <c r="F16" s="86"/>
      <c r="G16" s="86"/>
      <c r="H16" s="33"/>
      <c r="I16" s="23"/>
    </row>
    <row r="17" spans="2:9" s="35" customFormat="1" x14ac:dyDescent="0.25">
      <c r="B17" s="131"/>
      <c r="C17" s="33"/>
      <c r="D17" s="33"/>
      <c r="E17" s="33"/>
      <c r="F17" s="86"/>
      <c r="G17" s="86"/>
      <c r="H17" s="33"/>
      <c r="I17" s="23"/>
    </row>
    <row r="18" spans="2:9" s="35" customFormat="1" x14ac:dyDescent="0.25">
      <c r="B18" s="131"/>
      <c r="C18" s="33"/>
      <c r="D18" s="33"/>
      <c r="E18" s="33"/>
      <c r="F18" s="86"/>
      <c r="G18" s="86"/>
      <c r="H18" s="33"/>
      <c r="I18" s="23"/>
    </row>
    <row r="19" spans="2:9" s="35" customFormat="1" x14ac:dyDescent="0.25">
      <c r="B19" s="33"/>
      <c r="C19" s="33"/>
      <c r="D19" s="33"/>
      <c r="E19" s="33"/>
      <c r="F19" s="86"/>
      <c r="G19" s="86"/>
      <c r="H19" s="33"/>
      <c r="I19" s="23"/>
    </row>
    <row r="20" spans="2:9" s="35" customFormat="1" x14ac:dyDescent="0.25">
      <c r="B20" s="33"/>
      <c r="C20" s="33"/>
      <c r="D20" s="33"/>
      <c r="E20" s="33"/>
      <c r="F20" s="86"/>
      <c r="G20" s="86"/>
      <c r="H20" s="33"/>
      <c r="I20" s="23"/>
    </row>
    <row r="21" spans="2:9" s="35" customFormat="1" x14ac:dyDescent="0.25">
      <c r="B21" s="33"/>
      <c r="C21" s="33"/>
      <c r="D21" s="33"/>
      <c r="E21" s="33"/>
      <c r="F21" s="86"/>
      <c r="G21" s="86"/>
      <c r="H21" s="33"/>
      <c r="I21" s="23"/>
    </row>
    <row r="22" spans="2:9" s="35" customFormat="1" x14ac:dyDescent="0.25">
      <c r="B22" s="33"/>
      <c r="C22" s="33"/>
      <c r="D22" s="33"/>
      <c r="E22" s="33"/>
      <c r="F22" s="86"/>
      <c r="G22" s="86"/>
      <c r="H22" s="33"/>
      <c r="I22" s="23"/>
    </row>
    <row r="23" spans="2:9" x14ac:dyDescent="0.25">
      <c r="B23" s="169" t="s">
        <v>146</v>
      </c>
      <c r="C23" s="170"/>
      <c r="D23" s="170"/>
      <c r="E23" s="170"/>
      <c r="F23" s="170"/>
      <c r="G23" s="170"/>
      <c r="H23" s="171"/>
      <c r="I23" s="126">
        <f>SUM(I6:I22)</f>
        <v>12.48</v>
      </c>
    </row>
    <row r="24" spans="2:9" s="35" customFormat="1" x14ac:dyDescent="0.25">
      <c r="B24" s="33"/>
      <c r="C24" s="33"/>
      <c r="D24" s="33"/>
      <c r="E24" s="33"/>
      <c r="F24" s="86"/>
      <c r="G24" s="86"/>
      <c r="H24" s="33"/>
      <c r="I24" s="23"/>
    </row>
    <row r="25" spans="2:9" s="35" customFormat="1" x14ac:dyDescent="0.25">
      <c r="B25" s="33"/>
      <c r="C25" s="33"/>
      <c r="D25" s="33"/>
      <c r="E25" s="33"/>
      <c r="F25" s="86"/>
      <c r="G25" s="86"/>
      <c r="H25" s="33"/>
      <c r="I25" s="23"/>
    </row>
    <row r="26" spans="2:9" s="35" customFormat="1" x14ac:dyDescent="0.25">
      <c r="B26" s="33"/>
      <c r="C26" s="33"/>
      <c r="D26" s="33"/>
      <c r="E26" s="33"/>
      <c r="F26" s="86"/>
      <c r="G26" s="86"/>
      <c r="H26" s="33"/>
      <c r="I26" s="23"/>
    </row>
    <row r="27" spans="2:9" s="35" customFormat="1" x14ac:dyDescent="0.25">
      <c r="B27" s="33"/>
      <c r="C27" s="33"/>
      <c r="D27" s="33"/>
      <c r="E27" s="33"/>
      <c r="F27" s="86"/>
      <c r="G27" s="86"/>
      <c r="H27" s="33"/>
      <c r="I27" s="23"/>
    </row>
    <row r="28" spans="2:9" s="35" customFormat="1" x14ac:dyDescent="0.25">
      <c r="B28" s="33"/>
      <c r="C28" s="33"/>
      <c r="D28" s="33"/>
      <c r="E28" s="33"/>
      <c r="F28" s="86"/>
      <c r="G28" s="86"/>
      <c r="H28" s="33"/>
      <c r="I28" s="23"/>
    </row>
    <row r="29" spans="2:9" s="35" customFormat="1" x14ac:dyDescent="0.25">
      <c r="B29" s="33"/>
      <c r="C29" s="33"/>
      <c r="D29" s="33"/>
      <c r="E29" s="33"/>
      <c r="F29" s="86"/>
      <c r="G29" s="86"/>
      <c r="H29" s="33"/>
      <c r="I29" s="23"/>
    </row>
    <row r="30" spans="2:9" s="35" customFormat="1" x14ac:dyDescent="0.25">
      <c r="B30" s="33"/>
      <c r="C30" s="33"/>
      <c r="D30" s="33"/>
      <c r="E30" s="33"/>
      <c r="F30" s="86"/>
      <c r="G30" s="86"/>
      <c r="H30" s="33"/>
      <c r="I30" s="23"/>
    </row>
    <row r="31" spans="2:9" s="35" customFormat="1" x14ac:dyDescent="0.25">
      <c r="B31" s="33"/>
      <c r="C31" s="33"/>
      <c r="D31" s="33"/>
      <c r="E31" s="33"/>
      <c r="F31" s="86"/>
      <c r="G31" s="86"/>
      <c r="H31" s="33"/>
      <c r="I31" s="23"/>
    </row>
    <row r="32" spans="2:9" s="35" customFormat="1" x14ac:dyDescent="0.25">
      <c r="B32" s="33"/>
      <c r="C32" s="33"/>
      <c r="D32" s="33"/>
      <c r="E32" s="33"/>
      <c r="F32" s="86"/>
      <c r="G32" s="86"/>
      <c r="H32" s="33"/>
      <c r="I32" s="23"/>
    </row>
    <row r="33" spans="2:9" s="35" customFormat="1" x14ac:dyDescent="0.25">
      <c r="B33" s="33"/>
      <c r="C33" s="33"/>
      <c r="D33" s="33"/>
      <c r="E33" s="33"/>
      <c r="F33" s="86"/>
      <c r="G33" s="86"/>
      <c r="H33" s="33"/>
      <c r="I33" s="23"/>
    </row>
    <row r="34" spans="2:9" s="35" customFormat="1" x14ac:dyDescent="0.25">
      <c r="B34" s="33"/>
      <c r="C34" s="33"/>
      <c r="D34" s="33"/>
      <c r="E34" s="33"/>
      <c r="F34" s="86"/>
      <c r="G34" s="86"/>
      <c r="H34" s="33"/>
      <c r="I34" s="23"/>
    </row>
    <row r="35" spans="2:9" s="35" customFormat="1" x14ac:dyDescent="0.25">
      <c r="B35" s="33"/>
      <c r="C35" s="33"/>
      <c r="D35" s="33"/>
      <c r="E35" s="33"/>
      <c r="F35" s="86"/>
      <c r="G35" s="86"/>
      <c r="H35" s="33"/>
      <c r="I35" s="23"/>
    </row>
    <row r="36" spans="2:9" s="35" customFormat="1" x14ac:dyDescent="0.25">
      <c r="B36" s="33"/>
      <c r="C36" s="33"/>
      <c r="D36" s="33"/>
      <c r="E36" s="33"/>
      <c r="F36" s="86"/>
      <c r="G36" s="86"/>
      <c r="H36" s="33"/>
      <c r="I36" s="23"/>
    </row>
    <row r="37" spans="2:9" s="35" customFormat="1" x14ac:dyDescent="0.25">
      <c r="B37" s="33"/>
      <c r="C37" s="33"/>
      <c r="D37" s="33"/>
      <c r="E37" s="33"/>
      <c r="F37" s="86"/>
      <c r="G37" s="86"/>
      <c r="H37" s="33"/>
      <c r="I37" s="23"/>
    </row>
    <row r="38" spans="2:9" s="35" customFormat="1" x14ac:dyDescent="0.25">
      <c r="B38" s="33"/>
      <c r="C38" s="33"/>
      <c r="D38" s="33"/>
      <c r="E38" s="33"/>
      <c r="F38" s="86"/>
      <c r="G38" s="86"/>
      <c r="H38" s="33"/>
      <c r="I38" s="23"/>
    </row>
    <row r="39" spans="2:9" s="35" customFormat="1" x14ac:dyDescent="0.25">
      <c r="B39" s="33"/>
      <c r="C39" s="33"/>
      <c r="D39" s="33"/>
      <c r="E39" s="33"/>
      <c r="F39" s="86"/>
      <c r="G39" s="86"/>
      <c r="H39" s="33"/>
      <c r="I39" s="23"/>
    </row>
    <row r="40" spans="2:9" s="35" customFormat="1" x14ac:dyDescent="0.25">
      <c r="B40" s="33"/>
      <c r="C40" s="33"/>
      <c r="D40" s="33"/>
      <c r="E40" s="33"/>
      <c r="F40" s="86"/>
      <c r="G40" s="86"/>
      <c r="H40" s="33"/>
      <c r="I40" s="23"/>
    </row>
    <row r="41" spans="2:9" x14ac:dyDescent="0.25">
      <c r="B41" s="169" t="s">
        <v>241</v>
      </c>
      <c r="C41" s="170"/>
      <c r="D41" s="170"/>
      <c r="E41" s="170"/>
      <c r="F41" s="170"/>
      <c r="G41" s="170"/>
      <c r="H41" s="171"/>
      <c r="I41" s="126">
        <f>SUM(I24:I40)</f>
        <v>0</v>
      </c>
    </row>
    <row r="42" spans="2:9" x14ac:dyDescent="0.25">
      <c r="B42" s="127" t="s">
        <v>132</v>
      </c>
      <c r="C42" s="128"/>
      <c r="D42" s="128"/>
      <c r="E42" s="128"/>
      <c r="F42" s="128"/>
      <c r="G42" s="128"/>
      <c r="H42" s="129"/>
      <c r="I42" s="126">
        <f>I23+I41</f>
        <v>12.48</v>
      </c>
    </row>
    <row r="43" spans="2:9" x14ac:dyDescent="0.25">
      <c r="B43" s="70" t="s">
        <v>129</v>
      </c>
    </row>
  </sheetData>
  <mergeCells count="6">
    <mergeCell ref="B41:H41"/>
    <mergeCell ref="C3:H3"/>
    <mergeCell ref="I3:I5"/>
    <mergeCell ref="B4:B5"/>
    <mergeCell ref="C4:H4"/>
    <mergeCell ref="B23:H2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4:G40 G6:G22">
      <formula1>F6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7"/>
  <sheetViews>
    <sheetView topLeftCell="A31" workbookViewId="0">
      <selection activeCell="B55" sqref="B55:H55"/>
    </sheetView>
  </sheetViews>
  <sheetFormatPr defaultColWidth="9.140625" defaultRowHeight="15.75" x14ac:dyDescent="0.25"/>
  <cols>
    <col min="1" max="1" width="4.140625" style="70" customWidth="1"/>
    <col min="2" max="2" width="9.140625" style="70"/>
    <col min="3" max="3" width="20" style="70" customWidth="1"/>
    <col min="4" max="4" width="25.5703125" style="70" customWidth="1"/>
    <col min="5" max="5" width="16.7109375" customWidth="1"/>
    <col min="6" max="7" width="15.7109375" customWidth="1"/>
    <col min="8" max="8" width="59.42578125" style="70" customWidth="1"/>
    <col min="9" max="9" width="13.28515625" style="70" customWidth="1"/>
    <col min="10" max="16384" width="9.140625" style="70"/>
  </cols>
  <sheetData>
    <row r="1" spans="2:9" x14ac:dyDescent="0.25">
      <c r="B1" s="71" t="s">
        <v>56</v>
      </c>
      <c r="C1" s="71"/>
    </row>
    <row r="3" spans="2:9" x14ac:dyDescent="0.25">
      <c r="B3" s="110"/>
      <c r="C3" s="172" t="s">
        <v>119</v>
      </c>
      <c r="D3" s="172"/>
      <c r="E3" s="172"/>
      <c r="F3" s="172"/>
      <c r="G3" s="172"/>
      <c r="H3" s="172"/>
      <c r="I3" s="173" t="s">
        <v>3</v>
      </c>
    </row>
    <row r="4" spans="2:9" x14ac:dyDescent="0.25">
      <c r="B4" s="174" t="s">
        <v>120</v>
      </c>
      <c r="C4" s="176" t="s">
        <v>121</v>
      </c>
      <c r="D4" s="177"/>
      <c r="E4" s="177"/>
      <c r="F4" s="177"/>
      <c r="G4" s="177"/>
      <c r="H4" s="178"/>
      <c r="I4" s="173"/>
    </row>
    <row r="5" spans="2:9" ht="31.5" x14ac:dyDescent="0.25">
      <c r="B5" s="175"/>
      <c r="C5" s="125" t="s">
        <v>122</v>
      </c>
      <c r="D5" s="125" t="s">
        <v>123</v>
      </c>
      <c r="E5" s="125" t="s">
        <v>124</v>
      </c>
      <c r="F5" s="125" t="s">
        <v>125</v>
      </c>
      <c r="G5" s="125" t="s">
        <v>126</v>
      </c>
      <c r="H5" s="125" t="s">
        <v>127</v>
      </c>
      <c r="I5" s="173"/>
    </row>
    <row r="6" spans="2:9" s="35" customFormat="1" x14ac:dyDescent="0.25">
      <c r="B6" s="133" t="s">
        <v>149</v>
      </c>
      <c r="C6" s="132" t="s">
        <v>173</v>
      </c>
      <c r="D6" s="132" t="s">
        <v>79</v>
      </c>
      <c r="E6" s="132">
        <v>2151254</v>
      </c>
      <c r="F6" s="86">
        <v>42195</v>
      </c>
      <c r="G6" s="86">
        <v>42223</v>
      </c>
      <c r="H6" s="33" t="s">
        <v>174</v>
      </c>
      <c r="I6" s="23">
        <v>4637.17</v>
      </c>
    </row>
    <row r="7" spans="2:9" s="35" customFormat="1" x14ac:dyDescent="0.25">
      <c r="B7" s="133" t="s">
        <v>150</v>
      </c>
      <c r="C7" s="132" t="s">
        <v>173</v>
      </c>
      <c r="D7" s="132" t="s">
        <v>79</v>
      </c>
      <c r="E7" s="132">
        <v>2151255</v>
      </c>
      <c r="F7" s="86">
        <v>42195</v>
      </c>
      <c r="G7" s="86">
        <v>42223</v>
      </c>
      <c r="H7" s="33" t="s">
        <v>175</v>
      </c>
      <c r="I7" s="23">
        <v>1260.6199999999999</v>
      </c>
    </row>
    <row r="8" spans="2:9" s="35" customFormat="1" x14ac:dyDescent="0.25">
      <c r="B8" s="133" t="s">
        <v>151</v>
      </c>
      <c r="C8" s="132" t="s">
        <v>173</v>
      </c>
      <c r="D8" s="132" t="s">
        <v>79</v>
      </c>
      <c r="E8" s="132">
        <v>2151256</v>
      </c>
      <c r="F8" s="86">
        <v>42195</v>
      </c>
      <c r="G8" s="86">
        <v>42223</v>
      </c>
      <c r="H8" s="33" t="s">
        <v>176</v>
      </c>
      <c r="I8" s="23">
        <v>1890.93</v>
      </c>
    </row>
    <row r="9" spans="2:9" s="35" customFormat="1" x14ac:dyDescent="0.25">
      <c r="B9" s="133" t="s">
        <v>152</v>
      </c>
      <c r="C9" s="132" t="s">
        <v>173</v>
      </c>
      <c r="D9" s="132" t="s">
        <v>79</v>
      </c>
      <c r="E9" s="132">
        <v>2151257</v>
      </c>
      <c r="F9" s="86">
        <v>42195</v>
      </c>
      <c r="G9" s="86">
        <v>42223</v>
      </c>
      <c r="H9" s="33" t="s">
        <v>177</v>
      </c>
      <c r="I9" s="23">
        <v>3151.55</v>
      </c>
    </row>
    <row r="10" spans="2:9" s="35" customFormat="1" x14ac:dyDescent="0.25">
      <c r="B10" s="133" t="s">
        <v>153</v>
      </c>
      <c r="C10" s="132" t="s">
        <v>173</v>
      </c>
      <c r="D10" s="132" t="s">
        <v>79</v>
      </c>
      <c r="E10" s="132">
        <v>2151258</v>
      </c>
      <c r="F10" s="86">
        <v>42195</v>
      </c>
      <c r="G10" s="86">
        <v>42223</v>
      </c>
      <c r="H10" s="33" t="s">
        <v>178</v>
      </c>
      <c r="I10" s="23">
        <v>3151.55</v>
      </c>
    </row>
    <row r="11" spans="2:9" s="35" customFormat="1" x14ac:dyDescent="0.25">
      <c r="B11" s="133" t="s">
        <v>154</v>
      </c>
      <c r="C11" s="132" t="s">
        <v>173</v>
      </c>
      <c r="D11" s="132" t="s">
        <v>79</v>
      </c>
      <c r="E11" s="132">
        <v>2151261</v>
      </c>
      <c r="F11" s="86">
        <v>42195</v>
      </c>
      <c r="G11" s="86">
        <v>42223</v>
      </c>
      <c r="H11" s="33" t="s">
        <v>182</v>
      </c>
      <c r="I11" s="23">
        <v>517.80999999999995</v>
      </c>
    </row>
    <row r="12" spans="2:9" s="35" customFormat="1" x14ac:dyDescent="0.25">
      <c r="B12" s="133" t="s">
        <v>155</v>
      </c>
      <c r="C12" s="132" t="s">
        <v>173</v>
      </c>
      <c r="D12" s="132" t="s">
        <v>79</v>
      </c>
      <c r="E12" s="132">
        <v>2151262</v>
      </c>
      <c r="F12" s="86">
        <v>42195</v>
      </c>
      <c r="G12" s="86">
        <v>42223</v>
      </c>
      <c r="H12" s="33" t="s">
        <v>179</v>
      </c>
      <c r="I12" s="23">
        <v>3151.55</v>
      </c>
    </row>
    <row r="13" spans="2:9" s="35" customFormat="1" x14ac:dyDescent="0.25">
      <c r="B13" s="133" t="s">
        <v>156</v>
      </c>
      <c r="C13" s="132" t="s">
        <v>173</v>
      </c>
      <c r="D13" s="132" t="s">
        <v>79</v>
      </c>
      <c r="E13" s="132">
        <v>2151263</v>
      </c>
      <c r="F13" s="86">
        <v>42195</v>
      </c>
      <c r="G13" s="86">
        <v>42223</v>
      </c>
      <c r="H13" s="33" t="s">
        <v>180</v>
      </c>
      <c r="I13" s="23">
        <v>630.30999999999995</v>
      </c>
    </row>
    <row r="14" spans="2:9" s="35" customFormat="1" x14ac:dyDescent="0.25">
      <c r="B14" s="133" t="s">
        <v>157</v>
      </c>
      <c r="C14" s="132" t="s">
        <v>173</v>
      </c>
      <c r="D14" s="132" t="s">
        <v>79</v>
      </c>
      <c r="E14" s="132">
        <v>2151264</v>
      </c>
      <c r="F14" s="86">
        <v>42195</v>
      </c>
      <c r="G14" s="86">
        <v>42223</v>
      </c>
      <c r="H14" s="33" t="s">
        <v>181</v>
      </c>
      <c r="I14" s="23">
        <v>630.30999999999995</v>
      </c>
    </row>
    <row r="15" spans="2:9" s="35" customFormat="1" x14ac:dyDescent="0.25">
      <c r="B15" s="133" t="s">
        <v>158</v>
      </c>
      <c r="C15" s="132" t="s">
        <v>173</v>
      </c>
      <c r="D15" s="132" t="s">
        <v>79</v>
      </c>
      <c r="E15" s="132">
        <v>2151265</v>
      </c>
      <c r="F15" s="86">
        <v>42195</v>
      </c>
      <c r="G15" s="86">
        <v>42223</v>
      </c>
      <c r="H15" s="33" t="s">
        <v>183</v>
      </c>
      <c r="I15" s="23">
        <v>630.30999999999995</v>
      </c>
    </row>
    <row r="16" spans="2:9" s="35" customFormat="1" x14ac:dyDescent="0.25">
      <c r="B16" s="133" t="s">
        <v>159</v>
      </c>
      <c r="C16" s="132" t="s">
        <v>173</v>
      </c>
      <c r="D16" s="132" t="s">
        <v>79</v>
      </c>
      <c r="E16" s="132">
        <v>2151266</v>
      </c>
      <c r="F16" s="86">
        <v>42195</v>
      </c>
      <c r="G16" s="86">
        <v>42223</v>
      </c>
      <c r="H16" s="33" t="s">
        <v>185</v>
      </c>
      <c r="I16" s="23">
        <v>630.30999999999995</v>
      </c>
    </row>
    <row r="17" spans="2:9" s="35" customFormat="1" x14ac:dyDescent="0.25">
      <c r="B17" s="133" t="s">
        <v>160</v>
      </c>
      <c r="C17" s="132" t="s">
        <v>173</v>
      </c>
      <c r="D17" s="132" t="s">
        <v>79</v>
      </c>
      <c r="E17" s="132">
        <v>2151267</v>
      </c>
      <c r="F17" s="86">
        <v>42195</v>
      </c>
      <c r="G17" s="86">
        <v>42223</v>
      </c>
      <c r="H17" s="33" t="s">
        <v>184</v>
      </c>
      <c r="I17" s="23">
        <v>630.30999999999995</v>
      </c>
    </row>
    <row r="18" spans="2:9" s="35" customFormat="1" x14ac:dyDescent="0.25">
      <c r="B18" s="133" t="s">
        <v>161</v>
      </c>
      <c r="C18" s="132" t="s">
        <v>173</v>
      </c>
      <c r="D18" s="132" t="s">
        <v>79</v>
      </c>
      <c r="E18" s="132">
        <v>2151268</v>
      </c>
      <c r="F18" s="86">
        <v>42195</v>
      </c>
      <c r="G18" s="86">
        <v>42223</v>
      </c>
      <c r="H18" s="33" t="s">
        <v>186</v>
      </c>
      <c r="I18" s="23">
        <v>517.80999999999995</v>
      </c>
    </row>
    <row r="19" spans="2:9" s="35" customFormat="1" x14ac:dyDescent="0.25">
      <c r="B19" s="133" t="s">
        <v>162</v>
      </c>
      <c r="C19" s="132" t="s">
        <v>173</v>
      </c>
      <c r="D19" s="132" t="s">
        <v>79</v>
      </c>
      <c r="E19" s="132">
        <v>2151269</v>
      </c>
      <c r="F19" s="86">
        <v>42195</v>
      </c>
      <c r="G19" s="86">
        <v>42223</v>
      </c>
      <c r="H19" s="33" t="s">
        <v>187</v>
      </c>
      <c r="I19" s="23">
        <v>630.30999999999995</v>
      </c>
    </row>
    <row r="20" spans="2:9" s="35" customFormat="1" x14ac:dyDescent="0.25">
      <c r="B20" s="133" t="s">
        <v>163</v>
      </c>
      <c r="C20" s="132" t="s">
        <v>173</v>
      </c>
      <c r="D20" s="132" t="s">
        <v>79</v>
      </c>
      <c r="E20" s="132">
        <v>2151270</v>
      </c>
      <c r="F20" s="86">
        <v>42195</v>
      </c>
      <c r="G20" s="86">
        <v>42223</v>
      </c>
      <c r="H20" s="33" t="s">
        <v>188</v>
      </c>
      <c r="I20" s="23">
        <v>630.30999999999995</v>
      </c>
    </row>
    <row r="21" spans="2:9" s="35" customFormat="1" x14ac:dyDescent="0.25">
      <c r="B21" s="133" t="s">
        <v>164</v>
      </c>
      <c r="C21" s="132" t="s">
        <v>189</v>
      </c>
      <c r="D21" s="132" t="s">
        <v>79</v>
      </c>
      <c r="E21" s="132" t="s">
        <v>191</v>
      </c>
      <c r="F21" s="86">
        <v>42193</v>
      </c>
      <c r="G21" s="86">
        <v>42223</v>
      </c>
      <c r="H21" s="33" t="s">
        <v>190</v>
      </c>
      <c r="I21" s="23">
        <v>810.75</v>
      </c>
    </row>
    <row r="22" spans="2:9" s="35" customFormat="1" x14ac:dyDescent="0.25">
      <c r="B22" s="133" t="s">
        <v>165</v>
      </c>
      <c r="C22" s="132" t="s">
        <v>189</v>
      </c>
      <c r="D22" s="132" t="s">
        <v>79</v>
      </c>
      <c r="E22" s="132" t="s">
        <v>193</v>
      </c>
      <c r="F22" s="86">
        <v>42193</v>
      </c>
      <c r="G22" s="86">
        <v>42223</v>
      </c>
      <c r="H22" s="33" t="s">
        <v>192</v>
      </c>
      <c r="I22" s="23">
        <v>810.75</v>
      </c>
    </row>
    <row r="23" spans="2:9" s="35" customFormat="1" x14ac:dyDescent="0.25">
      <c r="B23" s="133" t="s">
        <v>166</v>
      </c>
      <c r="C23" s="132" t="s">
        <v>189</v>
      </c>
      <c r="D23" s="132" t="s">
        <v>79</v>
      </c>
      <c r="E23" s="132" t="s">
        <v>194</v>
      </c>
      <c r="F23" s="86">
        <v>42193</v>
      </c>
      <c r="G23" s="86">
        <v>42223</v>
      </c>
      <c r="H23" s="33" t="s">
        <v>195</v>
      </c>
      <c r="I23" s="23">
        <v>1621.5</v>
      </c>
    </row>
    <row r="24" spans="2:9" s="35" customFormat="1" x14ac:dyDescent="0.25">
      <c r="B24" s="133" t="s">
        <v>167</v>
      </c>
      <c r="C24" s="132" t="s">
        <v>189</v>
      </c>
      <c r="D24" s="132" t="s">
        <v>79</v>
      </c>
      <c r="E24" s="132" t="s">
        <v>197</v>
      </c>
      <c r="F24" s="86">
        <v>42193</v>
      </c>
      <c r="G24" s="86">
        <v>42223</v>
      </c>
      <c r="H24" s="33" t="s">
        <v>196</v>
      </c>
      <c r="I24" s="23">
        <v>810.75</v>
      </c>
    </row>
    <row r="25" spans="2:9" s="35" customFormat="1" x14ac:dyDescent="0.25">
      <c r="B25" s="133" t="s">
        <v>168</v>
      </c>
      <c r="C25" s="132" t="s">
        <v>189</v>
      </c>
      <c r="D25" s="132" t="s">
        <v>79</v>
      </c>
      <c r="E25" s="132" t="s">
        <v>198</v>
      </c>
      <c r="F25" s="86">
        <v>42193</v>
      </c>
      <c r="G25" s="86">
        <v>42223</v>
      </c>
      <c r="H25" s="33" t="s">
        <v>199</v>
      </c>
      <c r="I25" s="23">
        <v>1621.5</v>
      </c>
    </row>
    <row r="26" spans="2:9" s="35" customFormat="1" x14ac:dyDescent="0.25">
      <c r="B26" s="133" t="s">
        <v>169</v>
      </c>
      <c r="C26" s="132" t="s">
        <v>189</v>
      </c>
      <c r="D26" s="132" t="s">
        <v>79</v>
      </c>
      <c r="E26" s="132" t="s">
        <v>201</v>
      </c>
      <c r="F26" s="86">
        <v>42193</v>
      </c>
      <c r="G26" s="86">
        <v>42223</v>
      </c>
      <c r="H26" s="33" t="s">
        <v>200</v>
      </c>
      <c r="I26" s="23">
        <v>810.75</v>
      </c>
    </row>
    <row r="27" spans="2:9" s="35" customFormat="1" x14ac:dyDescent="0.25">
      <c r="B27" s="133" t="s">
        <v>170</v>
      </c>
      <c r="C27" s="132" t="s">
        <v>189</v>
      </c>
      <c r="D27" s="132" t="s">
        <v>79</v>
      </c>
      <c r="E27" s="132" t="s">
        <v>202</v>
      </c>
      <c r="F27" s="86">
        <v>42193</v>
      </c>
      <c r="G27" s="86">
        <v>42223</v>
      </c>
      <c r="H27" s="33" t="s">
        <v>203</v>
      </c>
      <c r="I27" s="23">
        <v>810.75</v>
      </c>
    </row>
    <row r="28" spans="2:9" s="35" customFormat="1" x14ac:dyDescent="0.25">
      <c r="B28" s="133" t="s">
        <v>171</v>
      </c>
      <c r="C28" s="132" t="s">
        <v>189</v>
      </c>
      <c r="D28" s="132" t="s">
        <v>79</v>
      </c>
      <c r="E28" s="132" t="s">
        <v>204</v>
      </c>
      <c r="F28" s="86">
        <v>42193</v>
      </c>
      <c r="G28" s="86">
        <v>42223</v>
      </c>
      <c r="H28" s="33" t="s">
        <v>205</v>
      </c>
      <c r="I28" s="23">
        <v>810.75</v>
      </c>
    </row>
    <row r="29" spans="2:9" s="35" customFormat="1" x14ac:dyDescent="0.25">
      <c r="B29" s="133" t="s">
        <v>172</v>
      </c>
      <c r="C29" s="132" t="s">
        <v>189</v>
      </c>
      <c r="D29" s="132" t="s">
        <v>79</v>
      </c>
      <c r="E29" s="132" t="s">
        <v>206</v>
      </c>
      <c r="F29" s="86">
        <v>42193</v>
      </c>
      <c r="G29" s="86">
        <v>42223</v>
      </c>
      <c r="H29" s="33" t="s">
        <v>207</v>
      </c>
      <c r="I29" s="23">
        <v>810.75</v>
      </c>
    </row>
    <row r="30" spans="2:9" s="35" customFormat="1" x14ac:dyDescent="0.25">
      <c r="B30" s="133" t="s">
        <v>208</v>
      </c>
      <c r="C30" s="132" t="s">
        <v>215</v>
      </c>
      <c r="D30" s="132" t="s">
        <v>79</v>
      </c>
      <c r="E30" s="133" t="s">
        <v>216</v>
      </c>
      <c r="F30" s="86">
        <v>42194</v>
      </c>
      <c r="G30" s="86">
        <v>42208</v>
      </c>
      <c r="H30" s="33" t="s">
        <v>217</v>
      </c>
      <c r="I30" s="23">
        <v>30.72</v>
      </c>
    </row>
    <row r="31" spans="2:9" s="35" customFormat="1" x14ac:dyDescent="0.25">
      <c r="B31" s="133" t="s">
        <v>209</v>
      </c>
      <c r="C31" s="132" t="s">
        <v>215</v>
      </c>
      <c r="D31" s="132" t="s">
        <v>79</v>
      </c>
      <c r="E31" s="133" t="s">
        <v>218</v>
      </c>
      <c r="F31" s="86">
        <v>42195</v>
      </c>
      <c r="G31" s="86">
        <v>42209</v>
      </c>
      <c r="H31" s="33" t="s">
        <v>219</v>
      </c>
      <c r="I31" s="23">
        <v>38.4</v>
      </c>
    </row>
    <row r="32" spans="2:9" s="35" customFormat="1" ht="31.5" x14ac:dyDescent="0.25">
      <c r="B32" s="133" t="s">
        <v>210</v>
      </c>
      <c r="C32" s="132" t="s">
        <v>215</v>
      </c>
      <c r="D32" s="132" t="s">
        <v>79</v>
      </c>
      <c r="E32" s="133" t="s">
        <v>220</v>
      </c>
      <c r="F32" s="86">
        <v>42202</v>
      </c>
      <c r="G32" s="86">
        <v>42216</v>
      </c>
      <c r="H32" s="36" t="s">
        <v>221</v>
      </c>
      <c r="I32" s="23">
        <v>222.72</v>
      </c>
    </row>
    <row r="33" spans="2:9" s="35" customFormat="1" ht="31.5" x14ac:dyDescent="0.25">
      <c r="B33" s="133" t="s">
        <v>211</v>
      </c>
      <c r="C33" s="132" t="s">
        <v>215</v>
      </c>
      <c r="D33" s="132" t="s">
        <v>79</v>
      </c>
      <c r="E33" s="133" t="s">
        <v>222</v>
      </c>
      <c r="F33" s="86">
        <v>42202</v>
      </c>
      <c r="G33" s="86">
        <v>42216</v>
      </c>
      <c r="H33" s="36" t="s">
        <v>223</v>
      </c>
      <c r="I33" s="23">
        <v>92.16</v>
      </c>
    </row>
    <row r="34" spans="2:9" s="35" customFormat="1" x14ac:dyDescent="0.25">
      <c r="B34" s="133" t="s">
        <v>212</v>
      </c>
      <c r="C34" s="132" t="s">
        <v>215</v>
      </c>
      <c r="D34" s="132" t="s">
        <v>79</v>
      </c>
      <c r="E34" s="133" t="s">
        <v>224</v>
      </c>
      <c r="F34" s="86">
        <v>42277</v>
      </c>
      <c r="G34" s="86">
        <v>42291</v>
      </c>
      <c r="H34" s="33" t="s">
        <v>225</v>
      </c>
      <c r="I34" s="23">
        <v>38.4</v>
      </c>
    </row>
    <row r="35" spans="2:9" s="35" customFormat="1" x14ac:dyDescent="0.25">
      <c r="B35" s="133" t="s">
        <v>213</v>
      </c>
      <c r="C35" s="132" t="s">
        <v>226</v>
      </c>
      <c r="D35" s="132" t="s">
        <v>79</v>
      </c>
      <c r="E35" s="133" t="s">
        <v>227</v>
      </c>
      <c r="F35" s="86">
        <v>42247</v>
      </c>
      <c r="G35" s="86">
        <v>42263</v>
      </c>
      <c r="H35" s="33" t="s">
        <v>228</v>
      </c>
      <c r="I35" s="23">
        <v>18</v>
      </c>
    </row>
    <row r="36" spans="2:9" s="35" customFormat="1" ht="31.5" x14ac:dyDescent="0.25">
      <c r="B36" s="133" t="s">
        <v>214</v>
      </c>
      <c r="C36" s="132" t="s">
        <v>226</v>
      </c>
      <c r="D36" s="132" t="s">
        <v>79</v>
      </c>
      <c r="E36" s="133" t="s">
        <v>231</v>
      </c>
      <c r="F36" s="86">
        <v>42277</v>
      </c>
      <c r="G36" s="86">
        <v>42291</v>
      </c>
      <c r="H36" s="36" t="s">
        <v>232</v>
      </c>
      <c r="I36" s="23">
        <v>90</v>
      </c>
    </row>
    <row r="37" spans="2:9" x14ac:dyDescent="0.25">
      <c r="B37" s="169" t="s">
        <v>146</v>
      </c>
      <c r="C37" s="170"/>
      <c r="D37" s="170"/>
      <c r="E37" s="170"/>
      <c r="F37" s="170"/>
      <c r="G37" s="170"/>
      <c r="H37" s="171"/>
      <c r="I37" s="126">
        <f>SUM(I6:I36)</f>
        <v>32139.810000000016</v>
      </c>
    </row>
    <row r="38" spans="2:9" s="35" customFormat="1" x14ac:dyDescent="0.25">
      <c r="B38" s="33"/>
      <c r="C38" s="33"/>
      <c r="D38" s="33"/>
      <c r="E38" s="33"/>
      <c r="F38" s="86"/>
      <c r="G38" s="86"/>
      <c r="H38" s="33"/>
      <c r="I38" s="23"/>
    </row>
    <row r="39" spans="2:9" s="35" customFormat="1" x14ac:dyDescent="0.25">
      <c r="B39" s="33"/>
      <c r="C39" s="33"/>
      <c r="D39" s="33"/>
      <c r="E39" s="33"/>
      <c r="F39" s="86"/>
      <c r="G39" s="86"/>
      <c r="H39" s="33"/>
      <c r="I39" s="23"/>
    </row>
    <row r="40" spans="2:9" s="35" customFormat="1" x14ac:dyDescent="0.25">
      <c r="B40" s="33"/>
      <c r="C40" s="33"/>
      <c r="D40" s="33"/>
      <c r="E40" s="33"/>
      <c r="F40" s="86"/>
      <c r="G40" s="86"/>
      <c r="H40" s="33"/>
      <c r="I40" s="23"/>
    </row>
    <row r="41" spans="2:9" s="35" customFormat="1" x14ac:dyDescent="0.25">
      <c r="B41" s="33"/>
      <c r="C41" s="33"/>
      <c r="D41" s="33"/>
      <c r="E41" s="33"/>
      <c r="F41" s="86"/>
      <c r="G41" s="86"/>
      <c r="H41" s="33"/>
      <c r="I41" s="23"/>
    </row>
    <row r="42" spans="2:9" s="35" customFormat="1" x14ac:dyDescent="0.25">
      <c r="B42" s="33"/>
      <c r="C42" s="33"/>
      <c r="D42" s="33"/>
      <c r="E42" s="33"/>
      <c r="F42" s="86"/>
      <c r="G42" s="86"/>
      <c r="H42" s="33"/>
      <c r="I42" s="23"/>
    </row>
    <row r="43" spans="2:9" s="35" customFormat="1" x14ac:dyDescent="0.25">
      <c r="B43" s="33"/>
      <c r="C43" s="33"/>
      <c r="D43" s="33"/>
      <c r="E43" s="33"/>
      <c r="F43" s="86"/>
      <c r="G43" s="86"/>
      <c r="H43" s="33"/>
      <c r="I43" s="23"/>
    </row>
    <row r="44" spans="2:9" s="35" customFormat="1" x14ac:dyDescent="0.25">
      <c r="B44" s="33"/>
      <c r="C44" s="33"/>
      <c r="D44" s="33"/>
      <c r="E44" s="33"/>
      <c r="F44" s="86"/>
      <c r="G44" s="86"/>
      <c r="H44" s="33"/>
      <c r="I44" s="23"/>
    </row>
    <row r="45" spans="2:9" s="35" customFormat="1" x14ac:dyDescent="0.25">
      <c r="B45" s="33"/>
      <c r="C45" s="33"/>
      <c r="D45" s="33"/>
      <c r="E45" s="33"/>
      <c r="F45" s="86"/>
      <c r="G45" s="86"/>
      <c r="H45" s="33"/>
      <c r="I45" s="23"/>
    </row>
    <row r="46" spans="2:9" s="35" customFormat="1" x14ac:dyDescent="0.25">
      <c r="B46" s="33"/>
      <c r="C46" s="33"/>
      <c r="D46" s="33"/>
      <c r="E46" s="33"/>
      <c r="F46" s="86"/>
      <c r="G46" s="86"/>
      <c r="H46" s="33"/>
      <c r="I46" s="23"/>
    </row>
    <row r="47" spans="2:9" s="35" customFormat="1" x14ac:dyDescent="0.25">
      <c r="B47" s="33"/>
      <c r="C47" s="33"/>
      <c r="D47" s="33"/>
      <c r="E47" s="33"/>
      <c r="F47" s="86"/>
      <c r="G47" s="86"/>
      <c r="H47" s="33"/>
      <c r="I47" s="23"/>
    </row>
    <row r="48" spans="2:9" s="35" customFormat="1" x14ac:dyDescent="0.25">
      <c r="B48" s="33"/>
      <c r="C48" s="33"/>
      <c r="D48" s="33"/>
      <c r="E48" s="33"/>
      <c r="F48" s="86"/>
      <c r="G48" s="86"/>
      <c r="H48" s="33"/>
      <c r="I48" s="23"/>
    </row>
    <row r="49" spans="2:9" s="35" customFormat="1" x14ac:dyDescent="0.25">
      <c r="B49" s="33"/>
      <c r="C49" s="33"/>
      <c r="D49" s="33"/>
      <c r="E49" s="33"/>
      <c r="F49" s="86"/>
      <c r="G49" s="86"/>
      <c r="H49" s="33"/>
      <c r="I49" s="23"/>
    </row>
    <row r="50" spans="2:9" s="35" customFormat="1" x14ac:dyDescent="0.25">
      <c r="B50" s="33"/>
      <c r="C50" s="33"/>
      <c r="D50" s="33"/>
      <c r="E50" s="33"/>
      <c r="F50" s="86"/>
      <c r="G50" s="86"/>
      <c r="H50" s="33"/>
      <c r="I50" s="23"/>
    </row>
    <row r="51" spans="2:9" s="35" customFormat="1" x14ac:dyDescent="0.25">
      <c r="B51" s="33"/>
      <c r="C51" s="33"/>
      <c r="D51" s="33"/>
      <c r="E51" s="33"/>
      <c r="F51" s="86"/>
      <c r="G51" s="86"/>
      <c r="H51" s="33"/>
      <c r="I51" s="23"/>
    </row>
    <row r="52" spans="2:9" s="35" customFormat="1" x14ac:dyDescent="0.25">
      <c r="B52" s="33"/>
      <c r="C52" s="33"/>
      <c r="D52" s="33"/>
      <c r="E52" s="33"/>
      <c r="F52" s="86"/>
      <c r="G52" s="86"/>
      <c r="H52" s="33"/>
      <c r="I52" s="23"/>
    </row>
    <row r="53" spans="2:9" s="35" customFormat="1" x14ac:dyDescent="0.25">
      <c r="B53" s="33"/>
      <c r="C53" s="33"/>
      <c r="D53" s="33"/>
      <c r="E53" s="33"/>
      <c r="F53" s="86"/>
      <c r="G53" s="86"/>
      <c r="H53" s="33"/>
      <c r="I53" s="23"/>
    </row>
    <row r="54" spans="2:9" s="35" customFormat="1" x14ac:dyDescent="0.25">
      <c r="B54" s="33"/>
      <c r="C54" s="33"/>
      <c r="D54" s="33"/>
      <c r="E54" s="33"/>
      <c r="F54" s="86"/>
      <c r="G54" s="86"/>
      <c r="H54" s="33"/>
      <c r="I54" s="23"/>
    </row>
    <row r="55" spans="2:9" x14ac:dyDescent="0.25">
      <c r="B55" s="169" t="s">
        <v>241</v>
      </c>
      <c r="C55" s="170"/>
      <c r="D55" s="170"/>
      <c r="E55" s="170"/>
      <c r="F55" s="170"/>
      <c r="G55" s="170"/>
      <c r="H55" s="171"/>
      <c r="I55" s="126">
        <f>SUM(I38:I54)</f>
        <v>0</v>
      </c>
    </row>
    <row r="56" spans="2:9" x14ac:dyDescent="0.25">
      <c r="B56" s="179" t="s">
        <v>133</v>
      </c>
      <c r="C56" s="180"/>
      <c r="D56" s="180"/>
      <c r="E56" s="180"/>
      <c r="F56" s="180"/>
      <c r="G56" s="180"/>
      <c r="H56" s="181"/>
      <c r="I56" s="126">
        <f>I37+I55</f>
        <v>32139.810000000016</v>
      </c>
    </row>
    <row r="57" spans="2:9" x14ac:dyDescent="0.25">
      <c r="B57" s="70" t="s">
        <v>129</v>
      </c>
    </row>
  </sheetData>
  <mergeCells count="7">
    <mergeCell ref="B56:H56"/>
    <mergeCell ref="C3:H3"/>
    <mergeCell ref="I3:I5"/>
    <mergeCell ref="B4:B5"/>
    <mergeCell ref="C4:H4"/>
    <mergeCell ref="B37:H37"/>
    <mergeCell ref="B55:H55"/>
  </mergeCells>
  <dataValidations xWindow="721" yWindow="737"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38:G54 G6:G34 G36">
      <formula1>F6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topLeftCell="A16" workbookViewId="0">
      <selection activeCell="B41" sqref="B41:H41"/>
    </sheetView>
  </sheetViews>
  <sheetFormatPr defaultColWidth="9.140625" defaultRowHeight="15.75" x14ac:dyDescent="0.25"/>
  <cols>
    <col min="1" max="1" width="4.5703125" style="70" customWidth="1"/>
    <col min="2" max="2" width="9.140625" style="70"/>
    <col min="3" max="3" width="18.28515625" style="70" customWidth="1"/>
    <col min="4" max="4" width="25.5703125" style="70" customWidth="1"/>
    <col min="5" max="5" width="16.7109375" customWidth="1"/>
    <col min="6" max="7" width="15.7109375" customWidth="1"/>
    <col min="8" max="8" width="15.42578125" style="70" customWidth="1"/>
    <col min="9" max="16384" width="9.140625" style="70"/>
  </cols>
  <sheetData>
    <row r="1" spans="2:9" x14ac:dyDescent="0.25">
      <c r="B1" s="71" t="s">
        <v>57</v>
      </c>
      <c r="C1" s="71"/>
    </row>
    <row r="3" spans="2:9" x14ac:dyDescent="0.25">
      <c r="B3" s="110"/>
      <c r="C3" s="172" t="s">
        <v>119</v>
      </c>
      <c r="D3" s="172"/>
      <c r="E3" s="172"/>
      <c r="F3" s="172"/>
      <c r="G3" s="172"/>
      <c r="H3" s="172"/>
      <c r="I3" s="173" t="s">
        <v>3</v>
      </c>
    </row>
    <row r="4" spans="2:9" x14ac:dyDescent="0.25">
      <c r="B4" s="174" t="s">
        <v>120</v>
      </c>
      <c r="C4" s="176" t="s">
        <v>121</v>
      </c>
      <c r="D4" s="177"/>
      <c r="E4" s="177"/>
      <c r="F4" s="177"/>
      <c r="G4" s="177"/>
      <c r="H4" s="178"/>
      <c r="I4" s="173"/>
    </row>
    <row r="5" spans="2:9" ht="31.5" x14ac:dyDescent="0.25">
      <c r="B5" s="175"/>
      <c r="C5" s="125" t="s">
        <v>122</v>
      </c>
      <c r="D5" s="125" t="s">
        <v>123</v>
      </c>
      <c r="E5" s="125" t="s">
        <v>124</v>
      </c>
      <c r="F5" s="125" t="s">
        <v>125</v>
      </c>
      <c r="G5" s="125" t="s">
        <v>126</v>
      </c>
      <c r="H5" s="125" t="s">
        <v>127</v>
      </c>
      <c r="I5" s="173"/>
    </row>
    <row r="6" spans="2:9" s="35" customFormat="1" x14ac:dyDescent="0.25">
      <c r="B6" s="33"/>
      <c r="C6" s="33"/>
      <c r="D6" s="33"/>
      <c r="E6" s="33"/>
      <c r="F6" s="86"/>
      <c r="G6" s="86"/>
      <c r="H6" s="33"/>
      <c r="I6" s="23"/>
    </row>
    <row r="7" spans="2:9" s="35" customFormat="1" x14ac:dyDescent="0.25">
      <c r="B7" s="33"/>
      <c r="C7" s="33"/>
      <c r="D7" s="33"/>
      <c r="E7" s="33"/>
      <c r="F7" s="86"/>
      <c r="G7" s="86"/>
      <c r="H7" s="33"/>
      <c r="I7" s="23"/>
    </row>
    <row r="8" spans="2:9" s="35" customFormat="1" x14ac:dyDescent="0.25">
      <c r="B8" s="33"/>
      <c r="C8" s="33"/>
      <c r="D8" s="33"/>
      <c r="E8" s="33"/>
      <c r="F8" s="86"/>
      <c r="G8" s="86"/>
      <c r="H8" s="33"/>
      <c r="I8" s="23"/>
    </row>
    <row r="9" spans="2:9" s="35" customFormat="1" x14ac:dyDescent="0.25">
      <c r="B9" s="33"/>
      <c r="C9" s="33"/>
      <c r="D9" s="33"/>
      <c r="E9" s="33"/>
      <c r="F9" s="86"/>
      <c r="G9" s="86"/>
      <c r="H9" s="33"/>
      <c r="I9" s="23"/>
    </row>
    <row r="10" spans="2:9" s="35" customFormat="1" x14ac:dyDescent="0.25">
      <c r="B10" s="33"/>
      <c r="C10" s="33"/>
      <c r="D10" s="33"/>
      <c r="E10" s="33"/>
      <c r="F10" s="86"/>
      <c r="G10" s="86"/>
      <c r="H10" s="33"/>
      <c r="I10" s="23"/>
    </row>
    <row r="11" spans="2:9" s="35" customFormat="1" x14ac:dyDescent="0.25">
      <c r="B11" s="33"/>
      <c r="C11" s="33"/>
      <c r="D11" s="33"/>
      <c r="E11" s="33"/>
      <c r="F11" s="86"/>
      <c r="G11" s="86"/>
      <c r="H11" s="33"/>
      <c r="I11" s="23"/>
    </row>
    <row r="12" spans="2:9" s="35" customFormat="1" x14ac:dyDescent="0.25">
      <c r="B12" s="33"/>
      <c r="C12" s="33"/>
      <c r="D12" s="33"/>
      <c r="E12" s="33"/>
      <c r="F12" s="86"/>
      <c r="G12" s="86"/>
      <c r="H12" s="33"/>
      <c r="I12" s="23"/>
    </row>
    <row r="13" spans="2:9" s="35" customFormat="1" x14ac:dyDescent="0.25">
      <c r="B13" s="33"/>
      <c r="C13" s="33"/>
      <c r="D13" s="33"/>
      <c r="E13" s="33"/>
      <c r="F13" s="86"/>
      <c r="G13" s="86"/>
      <c r="H13" s="33"/>
      <c r="I13" s="23"/>
    </row>
    <row r="14" spans="2:9" s="35" customFormat="1" x14ac:dyDescent="0.25">
      <c r="B14" s="33"/>
      <c r="C14" s="33"/>
      <c r="D14" s="33"/>
      <c r="E14" s="33"/>
      <c r="F14" s="86"/>
      <c r="G14" s="86"/>
      <c r="H14" s="33"/>
      <c r="I14" s="23"/>
    </row>
    <row r="15" spans="2:9" s="35" customFormat="1" x14ac:dyDescent="0.25">
      <c r="B15" s="33"/>
      <c r="C15" s="33"/>
      <c r="D15" s="33"/>
      <c r="E15" s="33"/>
      <c r="F15" s="86"/>
      <c r="G15" s="86"/>
      <c r="H15" s="33"/>
      <c r="I15" s="23"/>
    </row>
    <row r="16" spans="2:9" s="35" customFormat="1" x14ac:dyDescent="0.25">
      <c r="B16" s="33"/>
      <c r="C16" s="33"/>
      <c r="D16" s="33"/>
      <c r="E16" s="33"/>
      <c r="F16" s="86"/>
      <c r="G16" s="86"/>
      <c r="H16" s="33"/>
      <c r="I16" s="23"/>
    </row>
    <row r="17" spans="2:9" s="35" customFormat="1" x14ac:dyDescent="0.25">
      <c r="B17" s="33"/>
      <c r="C17" s="33"/>
      <c r="D17" s="33"/>
      <c r="E17" s="33"/>
      <c r="F17" s="86"/>
      <c r="G17" s="86"/>
      <c r="H17" s="33"/>
      <c r="I17" s="23"/>
    </row>
    <row r="18" spans="2:9" s="35" customFormat="1" x14ac:dyDescent="0.25">
      <c r="B18" s="33"/>
      <c r="C18" s="33"/>
      <c r="D18" s="33"/>
      <c r="E18" s="33"/>
      <c r="F18" s="86"/>
      <c r="G18" s="86"/>
      <c r="H18" s="33"/>
      <c r="I18" s="23"/>
    </row>
    <row r="19" spans="2:9" s="35" customFormat="1" x14ac:dyDescent="0.25">
      <c r="B19" s="33"/>
      <c r="C19" s="33"/>
      <c r="D19" s="33"/>
      <c r="E19" s="33"/>
      <c r="F19" s="86"/>
      <c r="G19" s="86"/>
      <c r="H19" s="33"/>
      <c r="I19" s="23"/>
    </row>
    <row r="20" spans="2:9" s="35" customFormat="1" x14ac:dyDescent="0.25">
      <c r="B20" s="33"/>
      <c r="C20" s="33"/>
      <c r="D20" s="33"/>
      <c r="E20" s="33"/>
      <c r="F20" s="86"/>
      <c r="G20" s="86"/>
      <c r="H20" s="33"/>
      <c r="I20" s="23"/>
    </row>
    <row r="21" spans="2:9" s="35" customFormat="1" x14ac:dyDescent="0.25">
      <c r="B21" s="33"/>
      <c r="C21" s="33"/>
      <c r="D21" s="33"/>
      <c r="E21" s="33"/>
      <c r="F21" s="86"/>
      <c r="G21" s="86"/>
      <c r="H21" s="33"/>
      <c r="I21" s="23"/>
    </row>
    <row r="22" spans="2:9" s="35" customFormat="1" x14ac:dyDescent="0.25">
      <c r="B22" s="33"/>
      <c r="C22" s="33"/>
      <c r="D22" s="33"/>
      <c r="E22" s="33"/>
      <c r="F22" s="86"/>
      <c r="G22" s="86"/>
      <c r="H22" s="33"/>
      <c r="I22" s="23"/>
    </row>
    <row r="23" spans="2:9" x14ac:dyDescent="0.25">
      <c r="B23" s="169" t="s">
        <v>146</v>
      </c>
      <c r="C23" s="170"/>
      <c r="D23" s="170"/>
      <c r="E23" s="170"/>
      <c r="F23" s="170"/>
      <c r="G23" s="170"/>
      <c r="H23" s="171"/>
      <c r="I23" s="126">
        <f>SUM(I6:I22)</f>
        <v>0</v>
      </c>
    </row>
    <row r="24" spans="2:9" s="35" customFormat="1" x14ac:dyDescent="0.25">
      <c r="B24" s="33"/>
      <c r="C24" s="33"/>
      <c r="D24" s="33"/>
      <c r="E24" s="33"/>
      <c r="F24" s="86"/>
      <c r="G24" s="86"/>
      <c r="H24" s="33"/>
      <c r="I24" s="23"/>
    </row>
    <row r="25" spans="2:9" s="35" customFormat="1" x14ac:dyDescent="0.25">
      <c r="B25" s="33"/>
      <c r="C25" s="33"/>
      <c r="D25" s="33"/>
      <c r="E25" s="33"/>
      <c r="F25" s="86"/>
      <c r="G25" s="86"/>
      <c r="H25" s="33"/>
      <c r="I25" s="23"/>
    </row>
    <row r="26" spans="2:9" s="35" customFormat="1" x14ac:dyDescent="0.25">
      <c r="B26" s="33"/>
      <c r="C26" s="33"/>
      <c r="D26" s="33"/>
      <c r="E26" s="33"/>
      <c r="F26" s="86"/>
      <c r="G26" s="86"/>
      <c r="H26" s="33"/>
      <c r="I26" s="23"/>
    </row>
    <row r="27" spans="2:9" s="35" customFormat="1" x14ac:dyDescent="0.25">
      <c r="B27" s="33"/>
      <c r="C27" s="33"/>
      <c r="D27" s="33"/>
      <c r="E27" s="33"/>
      <c r="F27" s="86"/>
      <c r="G27" s="86"/>
      <c r="H27" s="33"/>
      <c r="I27" s="23"/>
    </row>
    <row r="28" spans="2:9" s="35" customFormat="1" x14ac:dyDescent="0.25">
      <c r="B28" s="33"/>
      <c r="C28" s="33"/>
      <c r="D28" s="33"/>
      <c r="E28" s="33"/>
      <c r="F28" s="86"/>
      <c r="G28" s="86"/>
      <c r="H28" s="33"/>
      <c r="I28" s="23"/>
    </row>
    <row r="29" spans="2:9" s="35" customFormat="1" x14ac:dyDescent="0.25">
      <c r="B29" s="33"/>
      <c r="C29" s="33"/>
      <c r="D29" s="33"/>
      <c r="E29" s="33"/>
      <c r="F29" s="86"/>
      <c r="G29" s="86"/>
      <c r="H29" s="33"/>
      <c r="I29" s="23"/>
    </row>
    <row r="30" spans="2:9" s="35" customFormat="1" x14ac:dyDescent="0.25">
      <c r="B30" s="33"/>
      <c r="C30" s="33"/>
      <c r="D30" s="33"/>
      <c r="E30" s="33"/>
      <c r="F30" s="86"/>
      <c r="G30" s="86"/>
      <c r="H30" s="33"/>
      <c r="I30" s="23"/>
    </row>
    <row r="31" spans="2:9" s="35" customFormat="1" x14ac:dyDescent="0.25">
      <c r="B31" s="33"/>
      <c r="C31" s="33"/>
      <c r="D31" s="33"/>
      <c r="E31" s="33"/>
      <c r="F31" s="86"/>
      <c r="G31" s="86"/>
      <c r="H31" s="33"/>
      <c r="I31" s="23"/>
    </row>
    <row r="32" spans="2:9" s="35" customFormat="1" x14ac:dyDescent="0.25">
      <c r="B32" s="33"/>
      <c r="C32" s="33"/>
      <c r="D32" s="33"/>
      <c r="E32" s="33"/>
      <c r="F32" s="86"/>
      <c r="G32" s="86"/>
      <c r="H32" s="33"/>
      <c r="I32" s="23"/>
    </row>
    <row r="33" spans="2:9" s="35" customFormat="1" x14ac:dyDescent="0.25">
      <c r="B33" s="33"/>
      <c r="C33" s="33"/>
      <c r="D33" s="33"/>
      <c r="E33" s="33"/>
      <c r="F33" s="86"/>
      <c r="G33" s="86"/>
      <c r="H33" s="33"/>
      <c r="I33" s="23"/>
    </row>
    <row r="34" spans="2:9" s="35" customFormat="1" x14ac:dyDescent="0.25">
      <c r="B34" s="33"/>
      <c r="C34" s="33"/>
      <c r="D34" s="33"/>
      <c r="E34" s="33"/>
      <c r="F34" s="86"/>
      <c r="G34" s="86"/>
      <c r="H34" s="33"/>
      <c r="I34" s="23"/>
    </row>
    <row r="35" spans="2:9" s="35" customFormat="1" x14ac:dyDescent="0.25">
      <c r="B35" s="33"/>
      <c r="C35" s="33"/>
      <c r="D35" s="33"/>
      <c r="E35" s="33"/>
      <c r="F35" s="86"/>
      <c r="G35" s="86"/>
      <c r="H35" s="33"/>
      <c r="I35" s="23"/>
    </row>
    <row r="36" spans="2:9" s="35" customFormat="1" x14ac:dyDescent="0.25">
      <c r="B36" s="33"/>
      <c r="C36" s="33"/>
      <c r="D36" s="33"/>
      <c r="E36" s="33"/>
      <c r="F36" s="86"/>
      <c r="G36" s="86"/>
      <c r="H36" s="33"/>
      <c r="I36" s="23"/>
    </row>
    <row r="37" spans="2:9" s="35" customFormat="1" x14ac:dyDescent="0.25">
      <c r="B37" s="33"/>
      <c r="C37" s="33"/>
      <c r="D37" s="33"/>
      <c r="E37" s="33"/>
      <c r="F37" s="86"/>
      <c r="G37" s="86"/>
      <c r="H37" s="33"/>
      <c r="I37" s="23"/>
    </row>
    <row r="38" spans="2:9" s="35" customFormat="1" x14ac:dyDescent="0.25">
      <c r="B38" s="33"/>
      <c r="C38" s="33"/>
      <c r="D38" s="33"/>
      <c r="E38" s="33"/>
      <c r="F38" s="86"/>
      <c r="G38" s="86"/>
      <c r="H38" s="33"/>
      <c r="I38" s="23"/>
    </row>
    <row r="39" spans="2:9" s="35" customFormat="1" x14ac:dyDescent="0.25">
      <c r="B39" s="33"/>
      <c r="C39" s="33"/>
      <c r="D39" s="33"/>
      <c r="E39" s="33"/>
      <c r="F39" s="86"/>
      <c r="G39" s="86"/>
      <c r="H39" s="33"/>
      <c r="I39" s="23"/>
    </row>
    <row r="40" spans="2:9" s="35" customFormat="1" x14ac:dyDescent="0.25">
      <c r="B40" s="33"/>
      <c r="C40" s="33"/>
      <c r="D40" s="33"/>
      <c r="E40" s="33"/>
      <c r="F40" s="86"/>
      <c r="G40" s="86"/>
      <c r="H40" s="33"/>
      <c r="I40" s="23"/>
    </row>
    <row r="41" spans="2:9" x14ac:dyDescent="0.25">
      <c r="B41" s="169" t="s">
        <v>241</v>
      </c>
      <c r="C41" s="170"/>
      <c r="D41" s="170"/>
      <c r="E41" s="170"/>
      <c r="F41" s="170"/>
      <c r="G41" s="170"/>
      <c r="H41" s="171"/>
      <c r="I41" s="126">
        <f>SUM(I24:I40)</f>
        <v>0</v>
      </c>
    </row>
    <row r="42" spans="2:9" x14ac:dyDescent="0.25">
      <c r="B42" s="127" t="s">
        <v>134</v>
      </c>
      <c r="C42" s="128"/>
      <c r="D42" s="128"/>
      <c r="E42" s="128"/>
      <c r="F42" s="128"/>
      <c r="G42" s="128"/>
      <c r="H42" s="129"/>
      <c r="I42" s="126">
        <f>I23+I41</f>
        <v>0</v>
      </c>
    </row>
    <row r="43" spans="2:9" x14ac:dyDescent="0.25">
      <c r="B43" s="70" t="s">
        <v>129</v>
      </c>
    </row>
  </sheetData>
  <mergeCells count="6">
    <mergeCell ref="B41:H41"/>
    <mergeCell ref="C3:H3"/>
    <mergeCell ref="I3:I5"/>
    <mergeCell ref="B4:B5"/>
    <mergeCell ref="C4:H4"/>
    <mergeCell ref="B23:H2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6:G22 G24:G40">
      <formula1>F6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topLeftCell="A4" workbookViewId="0">
      <selection activeCell="B31" sqref="B31:H31"/>
    </sheetView>
  </sheetViews>
  <sheetFormatPr defaultColWidth="9.140625" defaultRowHeight="15.75" x14ac:dyDescent="0.25"/>
  <cols>
    <col min="1" max="1" width="2.5703125" style="70" customWidth="1"/>
    <col min="2" max="2" width="9.140625" style="70"/>
    <col min="3" max="3" width="21.5703125" style="70" customWidth="1"/>
    <col min="4" max="4" width="25.5703125" style="70" customWidth="1"/>
    <col min="5" max="5" width="16.7109375" customWidth="1"/>
    <col min="6" max="7" width="15.7109375" customWidth="1"/>
    <col min="8" max="8" width="46.28515625" style="70" customWidth="1"/>
    <col min="9" max="9" width="12.7109375" style="70" customWidth="1"/>
    <col min="10" max="16384" width="9.140625" style="70"/>
  </cols>
  <sheetData>
    <row r="1" spans="2:9" x14ac:dyDescent="0.25">
      <c r="B1" s="71" t="s">
        <v>58</v>
      </c>
      <c r="C1" s="71"/>
    </row>
    <row r="3" spans="2:9" x14ac:dyDescent="0.25">
      <c r="B3" s="110"/>
      <c r="C3" s="172" t="s">
        <v>119</v>
      </c>
      <c r="D3" s="172"/>
      <c r="E3" s="172"/>
      <c r="F3" s="172"/>
      <c r="G3" s="172"/>
      <c r="H3" s="172"/>
      <c r="I3" s="173" t="s">
        <v>3</v>
      </c>
    </row>
    <row r="4" spans="2:9" x14ac:dyDescent="0.25">
      <c r="B4" s="174" t="s">
        <v>120</v>
      </c>
      <c r="C4" s="176" t="s">
        <v>121</v>
      </c>
      <c r="D4" s="177"/>
      <c r="E4" s="177"/>
      <c r="F4" s="177"/>
      <c r="G4" s="177"/>
      <c r="H4" s="178"/>
      <c r="I4" s="173"/>
    </row>
    <row r="5" spans="2:9" ht="31.5" x14ac:dyDescent="0.25">
      <c r="B5" s="175"/>
      <c r="C5" s="125" t="s">
        <v>122</v>
      </c>
      <c r="D5" s="125" t="s">
        <v>123</v>
      </c>
      <c r="E5" s="125" t="s">
        <v>124</v>
      </c>
      <c r="F5" s="125" t="s">
        <v>125</v>
      </c>
      <c r="G5" s="125" t="s">
        <v>126</v>
      </c>
      <c r="H5" s="125" t="s">
        <v>127</v>
      </c>
      <c r="I5" s="173"/>
    </row>
    <row r="6" spans="2:9" s="35" customFormat="1" ht="27" customHeight="1" x14ac:dyDescent="0.25">
      <c r="B6" s="133" t="s">
        <v>229</v>
      </c>
      <c r="C6" s="132" t="s">
        <v>226</v>
      </c>
      <c r="D6" s="132" t="s">
        <v>79</v>
      </c>
      <c r="E6" s="133" t="s">
        <v>227</v>
      </c>
      <c r="F6" s="86">
        <v>42247</v>
      </c>
      <c r="G6" s="86">
        <v>42263</v>
      </c>
      <c r="H6" s="33" t="s">
        <v>230</v>
      </c>
      <c r="I6" s="23">
        <v>471.07</v>
      </c>
    </row>
    <row r="7" spans="2:9" s="35" customFormat="1" ht="47.25" x14ac:dyDescent="0.25">
      <c r="B7" s="133" t="s">
        <v>233</v>
      </c>
      <c r="C7" s="132" t="s">
        <v>226</v>
      </c>
      <c r="D7" s="132" t="s">
        <v>79</v>
      </c>
      <c r="E7" s="133" t="s">
        <v>231</v>
      </c>
      <c r="F7" s="86">
        <v>42277</v>
      </c>
      <c r="G7" s="86">
        <v>42291</v>
      </c>
      <c r="H7" s="36" t="s">
        <v>234</v>
      </c>
      <c r="I7" s="23">
        <v>2439.1799999999998</v>
      </c>
    </row>
    <row r="8" spans="2:9" s="35" customFormat="1" x14ac:dyDescent="0.25">
      <c r="B8" s="33"/>
      <c r="C8" s="33"/>
      <c r="D8" s="33"/>
      <c r="E8" s="33"/>
      <c r="F8" s="86"/>
      <c r="G8" s="86"/>
      <c r="H8" s="33"/>
      <c r="I8" s="23"/>
    </row>
    <row r="9" spans="2:9" s="35" customFormat="1" x14ac:dyDescent="0.25">
      <c r="B9" s="33"/>
      <c r="C9" s="33"/>
      <c r="D9" s="33"/>
      <c r="E9" s="33"/>
      <c r="F9" s="86"/>
      <c r="G9" s="86"/>
      <c r="H9" s="33"/>
      <c r="I9" s="23"/>
    </row>
    <row r="10" spans="2:9" s="35" customFormat="1" x14ac:dyDescent="0.25">
      <c r="B10" s="33"/>
      <c r="C10" s="33"/>
      <c r="D10" s="33"/>
      <c r="E10" s="33"/>
      <c r="F10" s="86"/>
      <c r="G10" s="86"/>
      <c r="H10" s="33"/>
      <c r="I10" s="23"/>
    </row>
    <row r="11" spans="2:9" s="35" customFormat="1" x14ac:dyDescent="0.25">
      <c r="B11" s="33"/>
      <c r="C11" s="33"/>
      <c r="D11" s="33"/>
      <c r="E11" s="33"/>
      <c r="F11" s="86"/>
      <c r="G11" s="86"/>
      <c r="H11" s="33"/>
      <c r="I11" s="23"/>
    </row>
    <row r="12" spans="2:9" s="35" customFormat="1" x14ac:dyDescent="0.25">
      <c r="B12" s="33"/>
      <c r="C12" s="33"/>
      <c r="D12" s="33"/>
      <c r="E12" s="33"/>
      <c r="F12" s="86"/>
      <c r="G12" s="86"/>
      <c r="H12" s="33"/>
      <c r="I12" s="23"/>
    </row>
    <row r="13" spans="2:9" x14ac:dyDescent="0.25">
      <c r="B13" s="169" t="s">
        <v>146</v>
      </c>
      <c r="C13" s="170"/>
      <c r="D13" s="170"/>
      <c r="E13" s="170"/>
      <c r="F13" s="170"/>
      <c r="G13" s="170"/>
      <c r="H13" s="171"/>
      <c r="I13" s="126">
        <f>SUM(I6:I12)</f>
        <v>2910.25</v>
      </c>
    </row>
    <row r="14" spans="2:9" s="35" customFormat="1" x14ac:dyDescent="0.25">
      <c r="B14" s="33"/>
      <c r="C14" s="33"/>
      <c r="D14" s="33"/>
      <c r="E14" s="33"/>
      <c r="F14" s="86"/>
      <c r="G14" s="86"/>
      <c r="H14" s="33"/>
      <c r="I14" s="23"/>
    </row>
    <row r="15" spans="2:9" s="35" customFormat="1" x14ac:dyDescent="0.25">
      <c r="B15" s="33"/>
      <c r="C15" s="33"/>
      <c r="D15" s="33"/>
      <c r="E15" s="33"/>
      <c r="F15" s="86"/>
      <c r="G15" s="86"/>
      <c r="H15" s="33"/>
      <c r="I15" s="23"/>
    </row>
    <row r="16" spans="2:9" s="35" customFormat="1" x14ac:dyDescent="0.25">
      <c r="B16" s="33"/>
      <c r="C16" s="33"/>
      <c r="D16" s="33"/>
      <c r="E16" s="33"/>
      <c r="F16" s="86"/>
      <c r="G16" s="86"/>
      <c r="H16" s="33"/>
      <c r="I16" s="23"/>
    </row>
    <row r="17" spans="2:9" s="35" customFormat="1" x14ac:dyDescent="0.25">
      <c r="B17" s="33"/>
      <c r="C17" s="33"/>
      <c r="D17" s="33"/>
      <c r="E17" s="33"/>
      <c r="F17" s="86"/>
      <c r="G17" s="86"/>
      <c r="H17" s="33"/>
      <c r="I17" s="23"/>
    </row>
    <row r="18" spans="2:9" s="35" customFormat="1" x14ac:dyDescent="0.25">
      <c r="B18" s="33"/>
      <c r="C18" s="33"/>
      <c r="D18" s="33"/>
      <c r="E18" s="33"/>
      <c r="F18" s="86"/>
      <c r="G18" s="86"/>
      <c r="H18" s="33"/>
      <c r="I18" s="23"/>
    </row>
    <row r="19" spans="2:9" s="35" customFormat="1" x14ac:dyDescent="0.25">
      <c r="B19" s="33"/>
      <c r="C19" s="33"/>
      <c r="D19" s="33"/>
      <c r="E19" s="33"/>
      <c r="F19" s="86"/>
      <c r="G19" s="86"/>
      <c r="H19" s="33"/>
      <c r="I19" s="23"/>
    </row>
    <row r="20" spans="2:9" s="35" customFormat="1" x14ac:dyDescent="0.25">
      <c r="B20" s="33"/>
      <c r="C20" s="33"/>
      <c r="D20" s="33"/>
      <c r="E20" s="33"/>
      <c r="F20" s="86"/>
      <c r="G20" s="86"/>
      <c r="H20" s="33"/>
      <c r="I20" s="23"/>
    </row>
    <row r="21" spans="2:9" s="35" customFormat="1" x14ac:dyDescent="0.25">
      <c r="B21" s="33"/>
      <c r="C21" s="33"/>
      <c r="D21" s="33"/>
      <c r="E21" s="33"/>
      <c r="F21" s="86"/>
      <c r="G21" s="86"/>
      <c r="H21" s="33"/>
      <c r="I21" s="23"/>
    </row>
    <row r="22" spans="2:9" s="35" customFormat="1" x14ac:dyDescent="0.25">
      <c r="B22" s="33"/>
      <c r="C22" s="33"/>
      <c r="D22" s="33"/>
      <c r="E22" s="33"/>
      <c r="F22" s="86"/>
      <c r="G22" s="86"/>
      <c r="H22" s="33"/>
      <c r="I22" s="23"/>
    </row>
    <row r="23" spans="2:9" s="35" customFormat="1" x14ac:dyDescent="0.25">
      <c r="B23" s="33"/>
      <c r="C23" s="33"/>
      <c r="D23" s="33"/>
      <c r="E23" s="33"/>
      <c r="F23" s="86"/>
      <c r="G23" s="86"/>
      <c r="H23" s="33"/>
      <c r="I23" s="23"/>
    </row>
    <row r="24" spans="2:9" s="35" customFormat="1" x14ac:dyDescent="0.25">
      <c r="B24" s="33"/>
      <c r="C24" s="33"/>
      <c r="D24" s="33"/>
      <c r="E24" s="33"/>
      <c r="F24" s="86"/>
      <c r="G24" s="86"/>
      <c r="H24" s="33"/>
      <c r="I24" s="23"/>
    </row>
    <row r="25" spans="2:9" s="35" customFormat="1" x14ac:dyDescent="0.25">
      <c r="B25" s="33"/>
      <c r="C25" s="33"/>
      <c r="D25" s="33"/>
      <c r="E25" s="33"/>
      <c r="F25" s="86"/>
      <c r="G25" s="86"/>
      <c r="H25" s="33"/>
      <c r="I25" s="23"/>
    </row>
    <row r="26" spans="2:9" s="35" customFormat="1" x14ac:dyDescent="0.25">
      <c r="B26" s="33"/>
      <c r="C26" s="33"/>
      <c r="D26" s="33"/>
      <c r="E26" s="33"/>
      <c r="F26" s="86"/>
      <c r="G26" s="86"/>
      <c r="H26" s="33"/>
      <c r="I26" s="23"/>
    </row>
    <row r="27" spans="2:9" s="35" customFormat="1" x14ac:dyDescent="0.25">
      <c r="B27" s="33"/>
      <c r="C27" s="33"/>
      <c r="D27" s="33"/>
      <c r="E27" s="33"/>
      <c r="F27" s="86"/>
      <c r="G27" s="86"/>
      <c r="H27" s="33"/>
      <c r="I27" s="23"/>
    </row>
    <row r="28" spans="2:9" s="35" customFormat="1" x14ac:dyDescent="0.25">
      <c r="B28" s="33"/>
      <c r="C28" s="33"/>
      <c r="D28" s="33"/>
      <c r="E28" s="33"/>
      <c r="F28" s="86"/>
      <c r="G28" s="86"/>
      <c r="H28" s="33"/>
      <c r="I28" s="23"/>
    </row>
    <row r="29" spans="2:9" s="35" customFormat="1" x14ac:dyDescent="0.25">
      <c r="B29" s="33"/>
      <c r="C29" s="33"/>
      <c r="D29" s="33"/>
      <c r="E29" s="33"/>
      <c r="F29" s="86"/>
      <c r="G29" s="86"/>
      <c r="H29" s="33"/>
      <c r="I29" s="23"/>
    </row>
    <row r="30" spans="2:9" s="35" customFormat="1" x14ac:dyDescent="0.25">
      <c r="B30" s="33"/>
      <c r="C30" s="33"/>
      <c r="D30" s="33"/>
      <c r="E30" s="33"/>
      <c r="F30" s="86"/>
      <c r="G30" s="86"/>
      <c r="H30" s="33"/>
      <c r="I30" s="23"/>
    </row>
    <row r="31" spans="2:9" x14ac:dyDescent="0.25">
      <c r="B31" s="169" t="s">
        <v>241</v>
      </c>
      <c r="C31" s="170"/>
      <c r="D31" s="170"/>
      <c r="E31" s="170"/>
      <c r="F31" s="170"/>
      <c r="G31" s="170"/>
      <c r="H31" s="171"/>
      <c r="I31" s="126">
        <f>SUM(I14:I30)</f>
        <v>0</v>
      </c>
    </row>
    <row r="32" spans="2:9" x14ac:dyDescent="0.25">
      <c r="B32" s="127" t="s">
        <v>135</v>
      </c>
      <c r="C32" s="128"/>
      <c r="D32" s="128"/>
      <c r="E32" s="128"/>
      <c r="F32" s="128"/>
      <c r="G32" s="128"/>
      <c r="H32" s="129"/>
      <c r="I32" s="126">
        <f>I13+I31</f>
        <v>2910.25</v>
      </c>
    </row>
    <row r="33" spans="2:2" x14ac:dyDescent="0.25">
      <c r="B33" s="70" t="s">
        <v>129</v>
      </c>
    </row>
  </sheetData>
  <mergeCells count="6">
    <mergeCell ref="B31:H31"/>
    <mergeCell ref="C3:H3"/>
    <mergeCell ref="I3:I5"/>
    <mergeCell ref="B4:B5"/>
    <mergeCell ref="C4:H4"/>
    <mergeCell ref="B13:H1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14:G30 G7:G12">
      <formula1>F7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Eelarve</vt:lpstr>
      <vt:lpstr>Maksetaotlus</vt:lpstr>
      <vt:lpstr>KULUARUANDE KOOND</vt:lpstr>
      <vt:lpstr>1. Tööjõukulud</vt:lpstr>
      <vt:lpstr>2. Lähetuskulud</vt:lpstr>
      <vt:lpstr>3. EL avalikustamise kulud</vt:lpstr>
      <vt:lpstr>4. Seadmed, varustus, IKT</vt:lpstr>
      <vt:lpstr>5. Kinnisvara</vt:lpstr>
      <vt:lpstr>6. Muud otsesed kulud</vt:lpstr>
    </vt:vector>
  </TitlesOfParts>
  <Company>VM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VM</dc:creator>
  <cp:lastModifiedBy>Liis</cp:lastModifiedBy>
  <cp:lastPrinted>2015-04-22T13:47:36Z</cp:lastPrinted>
  <dcterms:created xsi:type="dcterms:W3CDTF">2015-04-21T14:39:12Z</dcterms:created>
  <dcterms:modified xsi:type="dcterms:W3CDTF">2015-10-27T12:05:48Z</dcterms:modified>
</cp:coreProperties>
</file>