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steigeree-my.sharepoint.com/personal/mairy_steiger_ee/Documents/2025/GU 2025/Paluküla ÜH (Verston)/"/>
    </mc:Choice>
  </mc:AlternateContent>
  <xr:revisionPtr revIDLastSave="30" documentId="8_{65C32A94-5069-4F41-ACC4-4E713D814A85}" xr6:coauthVersionLast="47" xr6:coauthVersionMax="47" xr10:uidLastSave="{3364BDA4-3970-49F7-A118-5713E67E513C}"/>
  <bookViews>
    <workbookView xWindow="28680" yWindow="-120" windowWidth="29040" windowHeight="15840" activeTab="1" xr2:uid="{2C528ABF-DC97-43FD-8014-5F9AB6F64D78}"/>
  </bookViews>
  <sheets>
    <sheet name="TEISENDAMISE NÄIDISTABEL" sheetId="1" r:id="rId1"/>
    <sheet name="GOST-EV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6" i="2" l="1"/>
  <c r="R55" i="2"/>
  <c r="Q55" i="2"/>
  <c r="P55" i="2"/>
  <c r="P56" i="2" s="1"/>
  <c r="O55" i="2"/>
  <c r="N55" i="2"/>
  <c r="M55" i="2"/>
  <c r="L55" i="2"/>
  <c r="L56" i="2" s="1"/>
  <c r="K55" i="2"/>
  <c r="J55" i="2"/>
  <c r="I55" i="2"/>
  <c r="H55" i="2"/>
  <c r="H56" i="2" s="1"/>
  <c r="G55" i="2"/>
  <c r="F55" i="2"/>
  <c r="E55" i="2"/>
  <c r="D55" i="2"/>
  <c r="D56" i="2" s="1"/>
  <c r="C55" i="2"/>
  <c r="B55" i="2"/>
  <c r="B56" i="2" s="1"/>
  <c r="AN48" i="2"/>
  <c r="AM48" i="2"/>
  <c r="AL48" i="2"/>
  <c r="AK48" i="2"/>
  <c r="AI48" i="2"/>
  <c r="AH48" i="2"/>
  <c r="AG48" i="2"/>
  <c r="R48" i="2"/>
  <c r="E48" i="2"/>
  <c r="AN47" i="2"/>
  <c r="AM47" i="2"/>
  <c r="AL47" i="2"/>
  <c r="AK47" i="2"/>
  <c r="AI47" i="2"/>
  <c r="AH47" i="2"/>
  <c r="AG47" i="2"/>
  <c r="R47" i="2"/>
  <c r="E47" i="2"/>
  <c r="AN46" i="2"/>
  <c r="AM46" i="2"/>
  <c r="AL46" i="2"/>
  <c r="AK46" i="2"/>
  <c r="AI46" i="2"/>
  <c r="AH46" i="2"/>
  <c r="AG46" i="2"/>
  <c r="R46" i="2"/>
  <c r="E46" i="2"/>
  <c r="AN45" i="2"/>
  <c r="AM45" i="2"/>
  <c r="AL45" i="2"/>
  <c r="AK45" i="2"/>
  <c r="AI45" i="2"/>
  <c r="AH45" i="2"/>
  <c r="AG45" i="2"/>
  <c r="R45" i="2"/>
  <c r="E45" i="2"/>
  <c r="AN44" i="2"/>
  <c r="AM44" i="2"/>
  <c r="AL44" i="2"/>
  <c r="AK44" i="2"/>
  <c r="AI44" i="2"/>
  <c r="AH44" i="2"/>
  <c r="AG44" i="2"/>
  <c r="R44" i="2"/>
  <c r="E44" i="2"/>
  <c r="AN43" i="2"/>
  <c r="AM43" i="2"/>
  <c r="AL43" i="2"/>
  <c r="AK43" i="2"/>
  <c r="AI43" i="2"/>
  <c r="AH43" i="2"/>
  <c r="AG43" i="2"/>
  <c r="R43" i="2"/>
  <c r="E43" i="2"/>
  <c r="AN42" i="2"/>
  <c r="AM42" i="2"/>
  <c r="AL42" i="2"/>
  <c r="AK42" i="2"/>
  <c r="AI42" i="2"/>
  <c r="AH42" i="2"/>
  <c r="AG42" i="2"/>
  <c r="R42" i="2"/>
  <c r="E42" i="2"/>
  <c r="AN41" i="2"/>
  <c r="AM41" i="2"/>
  <c r="AL41" i="2"/>
  <c r="AK41" i="2"/>
  <c r="AI41" i="2"/>
  <c r="AH41" i="2"/>
  <c r="AG41" i="2"/>
  <c r="R41" i="2"/>
  <c r="E41" i="2"/>
  <c r="AN40" i="2"/>
  <c r="AM40" i="2"/>
  <c r="AL40" i="2"/>
  <c r="AK40" i="2"/>
  <c r="AI40" i="2"/>
  <c r="AH40" i="2"/>
  <c r="AG40" i="2"/>
  <c r="R40" i="2"/>
  <c r="E40" i="2"/>
  <c r="AN39" i="2"/>
  <c r="AM39" i="2"/>
  <c r="AL39" i="2"/>
  <c r="AK39" i="2"/>
  <c r="AI39" i="2"/>
  <c r="AH39" i="2"/>
  <c r="AG39" i="2"/>
  <c r="R39" i="2"/>
  <c r="E39" i="2"/>
  <c r="AN38" i="2"/>
  <c r="AM38" i="2"/>
  <c r="AL38" i="2"/>
  <c r="AK38" i="2"/>
  <c r="AI38" i="2"/>
  <c r="AH38" i="2"/>
  <c r="AG38" i="2"/>
  <c r="R38" i="2"/>
  <c r="E38" i="2"/>
  <c r="AN37" i="2"/>
  <c r="AM37" i="2"/>
  <c r="AL37" i="2"/>
  <c r="AK37" i="2"/>
  <c r="AI37" i="2"/>
  <c r="AH37" i="2"/>
  <c r="AG37" i="2"/>
  <c r="R37" i="2"/>
  <c r="E37" i="2"/>
  <c r="AN36" i="2"/>
  <c r="AM36" i="2"/>
  <c r="AL36" i="2"/>
  <c r="AK36" i="2"/>
  <c r="AI36" i="2"/>
  <c r="AH36" i="2"/>
  <c r="AG36" i="2"/>
  <c r="R36" i="2"/>
  <c r="E36" i="2"/>
  <c r="AN35" i="2"/>
  <c r="AM35" i="2"/>
  <c r="AL35" i="2"/>
  <c r="AK35" i="2"/>
  <c r="AI35" i="2"/>
  <c r="AH35" i="2"/>
  <c r="AG35" i="2"/>
  <c r="R35" i="2"/>
  <c r="E35" i="2"/>
  <c r="AN34" i="2"/>
  <c r="AM34" i="2"/>
  <c r="AL34" i="2"/>
  <c r="AK34" i="2"/>
  <c r="AI34" i="2"/>
  <c r="AH34" i="2"/>
  <c r="AG34" i="2"/>
  <c r="R34" i="2"/>
  <c r="E34" i="2"/>
  <c r="AN33" i="2"/>
  <c r="AM33" i="2"/>
  <c r="AL33" i="2"/>
  <c r="AK33" i="2"/>
  <c r="AI33" i="2"/>
  <c r="AH33" i="2"/>
  <c r="AG33" i="2"/>
  <c r="R33" i="2"/>
  <c r="E33" i="2"/>
  <c r="AN32" i="2"/>
  <c r="AM32" i="2"/>
  <c r="AL32" i="2"/>
  <c r="AK32" i="2"/>
  <c r="AI32" i="2"/>
  <c r="AH32" i="2"/>
  <c r="AG32" i="2"/>
  <c r="R32" i="2"/>
  <c r="E32" i="2"/>
  <c r="AN31" i="2"/>
  <c r="AM31" i="2"/>
  <c r="AL31" i="2"/>
  <c r="AK31" i="2"/>
  <c r="AI31" i="2"/>
  <c r="AH31" i="2"/>
  <c r="AG31" i="2"/>
  <c r="R31" i="2"/>
  <c r="E31" i="2"/>
  <c r="AN30" i="2"/>
  <c r="AM30" i="2"/>
  <c r="AL30" i="2"/>
  <c r="AK30" i="2"/>
  <c r="AI30" i="2"/>
  <c r="AH30" i="2"/>
  <c r="AG30" i="2"/>
  <c r="R30" i="2"/>
  <c r="E30" i="2"/>
  <c r="AN29" i="2"/>
  <c r="AM29" i="2"/>
  <c r="AL29" i="2"/>
  <c r="AK29" i="2"/>
  <c r="AI29" i="2"/>
  <c r="AH29" i="2"/>
  <c r="AG29" i="2"/>
  <c r="R29" i="2"/>
  <c r="E29" i="2"/>
  <c r="AN28" i="2"/>
  <c r="AM28" i="2"/>
  <c r="AL28" i="2"/>
  <c r="AK28" i="2"/>
  <c r="AI28" i="2"/>
  <c r="AH28" i="2"/>
  <c r="AG28" i="2"/>
  <c r="R28" i="2"/>
  <c r="E28" i="2"/>
  <c r="AN27" i="2"/>
  <c r="AM27" i="2"/>
  <c r="AL27" i="2"/>
  <c r="AK27" i="2"/>
  <c r="AI27" i="2"/>
  <c r="AH27" i="2"/>
  <c r="AG27" i="2"/>
  <c r="R27" i="2"/>
  <c r="E27" i="2"/>
  <c r="AN26" i="2"/>
  <c r="AM26" i="2"/>
  <c r="AL26" i="2"/>
  <c r="AK26" i="2"/>
  <c r="AI26" i="2"/>
  <c r="AH26" i="2"/>
  <c r="AG26" i="2"/>
  <c r="R26" i="2"/>
  <c r="E26" i="2"/>
  <c r="AN25" i="2"/>
  <c r="AM25" i="2"/>
  <c r="AL25" i="2"/>
  <c r="AK25" i="2"/>
  <c r="AI25" i="2"/>
  <c r="AH25" i="2"/>
  <c r="AG25" i="2"/>
  <c r="R25" i="2"/>
  <c r="E25" i="2"/>
  <c r="AN24" i="2"/>
  <c r="AM24" i="2"/>
  <c r="AL24" i="2"/>
  <c r="AK24" i="2"/>
  <c r="AI24" i="2"/>
  <c r="AH24" i="2"/>
  <c r="AG24" i="2"/>
  <c r="R24" i="2"/>
  <c r="E24" i="2"/>
  <c r="AN23" i="2"/>
  <c r="AM23" i="2"/>
  <c r="AL23" i="2"/>
  <c r="AK23" i="2"/>
  <c r="AI23" i="2"/>
  <c r="AH23" i="2"/>
  <c r="AG23" i="2"/>
  <c r="R23" i="2"/>
  <c r="E23" i="2"/>
  <c r="AN22" i="2"/>
  <c r="AM22" i="2"/>
  <c r="AL22" i="2"/>
  <c r="AK22" i="2"/>
  <c r="AI22" i="2"/>
  <c r="AH22" i="2"/>
  <c r="AG22" i="2"/>
  <c r="R22" i="2"/>
  <c r="E22" i="2"/>
  <c r="AN21" i="2"/>
  <c r="AM21" i="2"/>
  <c r="AL21" i="2"/>
  <c r="AK21" i="2"/>
  <c r="AI21" i="2"/>
  <c r="AH21" i="2"/>
  <c r="AG21" i="2"/>
  <c r="R21" i="2"/>
  <c r="E21" i="2"/>
  <c r="AN20" i="2"/>
  <c r="AM20" i="2"/>
  <c r="AL20" i="2"/>
  <c r="AK20" i="2"/>
  <c r="AI20" i="2"/>
  <c r="AH20" i="2"/>
  <c r="AG20" i="2"/>
  <c r="R20" i="2"/>
  <c r="E20" i="2"/>
  <c r="AN19" i="2"/>
  <c r="AM19" i="2"/>
  <c r="AL19" i="2"/>
  <c r="AK19" i="2"/>
  <c r="AI19" i="2"/>
  <c r="AH19" i="2"/>
  <c r="AG19" i="2"/>
  <c r="R19" i="2"/>
  <c r="E19" i="2"/>
  <c r="AN18" i="2"/>
  <c r="AM18" i="2"/>
  <c r="AL18" i="2"/>
  <c r="AK18" i="2"/>
  <c r="AI18" i="2"/>
  <c r="AH18" i="2"/>
  <c r="AG18" i="2"/>
  <c r="R18" i="2"/>
  <c r="E18" i="2"/>
  <c r="AN17" i="2"/>
  <c r="AM17" i="2"/>
  <c r="AL17" i="2"/>
  <c r="AK17" i="2"/>
  <c r="AI17" i="2"/>
  <c r="AH17" i="2"/>
  <c r="AG17" i="2"/>
  <c r="R17" i="2"/>
  <c r="E17" i="2"/>
  <c r="AN16" i="2"/>
  <c r="AM16" i="2"/>
  <c r="AL16" i="2"/>
  <c r="AK16" i="2"/>
  <c r="AI16" i="2"/>
  <c r="AH16" i="2"/>
  <c r="AG16" i="2"/>
  <c r="R16" i="2"/>
  <c r="E16" i="2"/>
  <c r="AN15" i="2"/>
  <c r="AM15" i="2"/>
  <c r="AL15" i="2"/>
  <c r="AK15" i="2"/>
  <c r="AI15" i="2"/>
  <c r="AH15" i="2"/>
  <c r="AG15" i="2"/>
  <c r="R15" i="2"/>
  <c r="E15" i="2"/>
  <c r="AN14" i="2"/>
  <c r="AM14" i="2"/>
  <c r="AL14" i="2"/>
  <c r="AK14" i="2"/>
  <c r="AI14" i="2"/>
  <c r="AH14" i="2"/>
  <c r="AG14" i="2"/>
  <c r="R14" i="2"/>
  <c r="E14" i="2"/>
  <c r="AN13" i="2"/>
  <c r="AM13" i="2"/>
  <c r="AL13" i="2"/>
  <c r="AK13" i="2"/>
  <c r="AI13" i="2"/>
  <c r="AH13" i="2"/>
  <c r="AG13" i="2"/>
  <c r="R13" i="2"/>
  <c r="E13" i="2"/>
  <c r="AN12" i="2"/>
  <c r="AM12" i="2"/>
  <c r="AL12" i="2"/>
  <c r="AK12" i="2"/>
  <c r="AI12" i="2"/>
  <c r="AH12" i="2"/>
  <c r="AG12" i="2"/>
  <c r="R12" i="2"/>
  <c r="E12" i="2"/>
  <c r="AN11" i="2"/>
  <c r="AM11" i="2"/>
  <c r="AL11" i="2"/>
  <c r="AK11" i="2"/>
  <c r="AI11" i="2"/>
  <c r="AH11" i="2"/>
  <c r="AG11" i="2"/>
  <c r="R11" i="2"/>
  <c r="E11" i="2"/>
  <c r="AN10" i="2"/>
  <c r="AM10" i="2"/>
  <c r="AL10" i="2"/>
  <c r="AK10" i="2"/>
  <c r="AI10" i="2"/>
  <c r="AH10" i="2"/>
  <c r="AG10" i="2"/>
  <c r="R10" i="2"/>
  <c r="E10" i="2"/>
  <c r="AN9" i="2"/>
  <c r="AM9" i="2"/>
  <c r="AL9" i="2"/>
  <c r="AK9" i="2"/>
  <c r="AI9" i="2"/>
  <c r="AH9" i="2"/>
  <c r="AG9" i="2"/>
  <c r="R9" i="2"/>
  <c r="E9" i="2"/>
  <c r="AN8" i="2"/>
  <c r="AM8" i="2"/>
  <c r="AL8" i="2"/>
  <c r="AK8" i="2"/>
  <c r="AI8" i="2"/>
  <c r="AH8" i="2"/>
  <c r="AG8" i="2"/>
  <c r="R8" i="2"/>
  <c r="E8" i="2"/>
  <c r="AN7" i="2"/>
  <c r="AM7" i="2"/>
  <c r="AL7" i="2"/>
  <c r="AK7" i="2"/>
  <c r="AI7" i="2"/>
  <c r="AH7" i="2"/>
  <c r="AG7" i="2"/>
  <c r="R7" i="2"/>
  <c r="E7" i="2"/>
  <c r="AN6" i="2"/>
  <c r="AM6" i="2"/>
  <c r="AL6" i="2"/>
  <c r="AK6" i="2"/>
  <c r="AI6" i="2"/>
  <c r="AH6" i="2"/>
  <c r="AG6" i="2"/>
  <c r="R6" i="2"/>
  <c r="E6" i="2"/>
  <c r="AN5" i="2"/>
  <c r="AM5" i="2"/>
  <c r="AL5" i="2"/>
  <c r="AK5" i="2"/>
  <c r="AI5" i="2"/>
  <c r="AH5" i="2"/>
  <c r="AG5" i="2"/>
  <c r="R5" i="2"/>
  <c r="E5" i="2"/>
  <c r="AN4" i="2"/>
  <c r="AM4" i="2"/>
  <c r="AL4" i="2"/>
  <c r="AK4" i="2"/>
  <c r="AI4" i="2"/>
  <c r="AH4" i="2"/>
  <c r="AG4" i="2"/>
  <c r="R4" i="2"/>
  <c r="E4" i="2"/>
  <c r="R21" i="1"/>
  <c r="Q21" i="1"/>
  <c r="O21" i="1"/>
  <c r="N21" i="1"/>
  <c r="M21" i="1"/>
  <c r="L21" i="1"/>
  <c r="P21" i="1" s="1"/>
  <c r="R20" i="1"/>
  <c r="Q20" i="1"/>
  <c r="O20" i="1"/>
  <c r="N20" i="1"/>
  <c r="M20" i="1"/>
  <c r="L20" i="1"/>
  <c r="P20" i="1" s="1"/>
  <c r="Q19" i="1"/>
  <c r="O19" i="1"/>
  <c r="N19" i="1"/>
  <c r="M19" i="1"/>
  <c r="L19" i="1"/>
  <c r="P19" i="1" s="1"/>
  <c r="R19" i="1" s="1"/>
  <c r="Q18" i="1"/>
  <c r="O18" i="1"/>
  <c r="N18" i="1"/>
  <c r="M18" i="1"/>
  <c r="L18" i="1"/>
  <c r="P18" i="1" s="1"/>
  <c r="R18" i="1" s="1"/>
  <c r="Q17" i="1"/>
  <c r="O17" i="1"/>
  <c r="N17" i="1"/>
  <c r="M17" i="1"/>
  <c r="L17" i="1"/>
  <c r="P17" i="1" s="1"/>
  <c r="R17" i="1" s="1"/>
  <c r="Q16" i="1"/>
  <c r="O16" i="1"/>
  <c r="N16" i="1"/>
  <c r="M16" i="1"/>
  <c r="L16" i="1"/>
  <c r="P16" i="1" s="1"/>
  <c r="R16" i="1" s="1"/>
  <c r="Q15" i="1"/>
  <c r="O15" i="1"/>
  <c r="N15" i="1"/>
  <c r="M15" i="1"/>
  <c r="L15" i="1"/>
  <c r="P15" i="1" s="1"/>
  <c r="R15" i="1" s="1"/>
  <c r="Q14" i="1"/>
  <c r="O14" i="1"/>
  <c r="N14" i="1"/>
  <c r="M14" i="1"/>
  <c r="L14" i="1"/>
  <c r="P14" i="1" s="1"/>
  <c r="R14" i="1" s="1"/>
  <c r="Q13" i="1"/>
  <c r="O13" i="1"/>
  <c r="N13" i="1"/>
  <c r="M13" i="1"/>
  <c r="L13" i="1"/>
  <c r="P13" i="1" s="1"/>
  <c r="R13" i="1" s="1"/>
  <c r="Q12" i="1"/>
  <c r="O12" i="1"/>
  <c r="N12" i="1"/>
  <c r="M12" i="1"/>
  <c r="L12" i="1"/>
  <c r="P12" i="1" s="1"/>
  <c r="R12" i="1" s="1"/>
  <c r="Q11" i="1"/>
  <c r="O11" i="1"/>
  <c r="N11" i="1"/>
  <c r="M11" i="1"/>
  <c r="L11" i="1"/>
  <c r="P11" i="1" s="1"/>
  <c r="R11" i="1" s="1"/>
  <c r="B11" i="1"/>
  <c r="R10" i="1"/>
  <c r="Q10" i="1"/>
  <c r="O10" i="1"/>
  <c r="N10" i="1"/>
  <c r="M10" i="1"/>
  <c r="L10" i="1"/>
  <c r="P10" i="1" s="1"/>
  <c r="B10" i="1"/>
  <c r="Q9" i="1"/>
  <c r="O9" i="1"/>
  <c r="N9" i="1"/>
  <c r="M9" i="1"/>
  <c r="L9" i="1"/>
  <c r="P9" i="1" s="1"/>
  <c r="R9" i="1" s="1"/>
  <c r="B9" i="1"/>
  <c r="R8" i="1"/>
  <c r="Q8" i="1"/>
  <c r="O8" i="1"/>
  <c r="N8" i="1"/>
  <c r="M8" i="1"/>
  <c r="L8" i="1"/>
  <c r="P8" i="1" s="1"/>
  <c r="Q7" i="1"/>
  <c r="O7" i="1"/>
  <c r="N7" i="1"/>
  <c r="M7" i="1"/>
  <c r="L7" i="1"/>
  <c r="P7" i="1" s="1"/>
  <c r="R7" i="1" s="1"/>
  <c r="F7" i="1"/>
  <c r="Q6" i="1"/>
  <c r="R6" i="1" s="1"/>
  <c r="O6" i="1"/>
  <c r="N6" i="1"/>
  <c r="M6" i="1"/>
  <c r="L6" i="1"/>
  <c r="P6" i="1" s="1"/>
  <c r="F6" i="1"/>
  <c r="B13" i="1" s="1"/>
  <c r="Q5" i="1"/>
  <c r="R5" i="1" s="1"/>
  <c r="O5" i="1"/>
  <c r="N5" i="1"/>
  <c r="M5" i="1"/>
  <c r="L5" i="1"/>
  <c r="P5" i="1" s="1"/>
  <c r="F5" i="1"/>
  <c r="E56" i="2" l="1"/>
  <c r="I56" i="2"/>
  <c r="M56" i="2"/>
  <c r="Q56" i="2"/>
  <c r="F56" i="2"/>
  <c r="J56" i="2"/>
  <c r="N56" i="2"/>
  <c r="R56" i="2"/>
  <c r="C56" i="2"/>
  <c r="G56" i="2"/>
  <c r="K56" i="2"/>
  <c r="O56" i="2"/>
</calcChain>
</file>

<file path=xl/sharedStrings.xml><?xml version="1.0" encoding="utf-8"?>
<sst xmlns="http://schemas.openxmlformats.org/spreadsheetml/2006/main" count="234" uniqueCount="107">
  <si>
    <t>Liiva- ja kruusauuringute lõimiseandmete arvutuslik teisendamine maavaravaru ümberhindamisel</t>
  </si>
  <si>
    <t>Keskkonnaministri määrus 17.12.2018 nr 52 § 48 jõustunud 17.01.2020</t>
  </si>
  <si>
    <t>GOST</t>
  </si>
  <si>
    <t>sisestatud väärtus</t>
  </si>
  <si>
    <t>EVS</t>
  </si>
  <si>
    <t>teisendatud tulemus</t>
  </si>
  <si>
    <t>https://www.riigiteataja.ee/akt/114012020009?leiaKehtiv</t>
  </si>
  <si>
    <t>x</t>
  </si>
  <si>
    <t>mm</t>
  </si>
  <si>
    <t>x1/x2</t>
  </si>
  <si>
    <t>y1/y2</t>
  </si>
  <si>
    <t>φ</t>
  </si>
  <si>
    <t>φ1</t>
  </si>
  <si>
    <t>φ2</t>
  </si>
  <si>
    <t>0,06-0,125</t>
  </si>
  <si>
    <t>0,126-63</t>
  </si>
  <si>
    <t>64-125</t>
  </si>
  <si>
    <t>y</t>
  </si>
  <si>
    <t>(5) 80 mm ja 125 mm läbindid leitakse lineaarse ekstrapoleerimise meetodil varasemate andmete 40 mm ja 70 mm läbindite kaudu, piirates tulemuse 100%-ga, võrrandiga, kus x on sõela ava, millele läbindit otsitakse, x1 ja x2 on varasemate 40 mm ja 70 mm sõelte avade suurused millimeetrites, y1 ja y2 on vastavate varasemate sõelte läbindid (%) ja y on otsitav läbind (%)</t>
  </si>
  <si>
    <t>x1</t>
  </si>
  <si>
    <t>x2</t>
  </si>
  <si>
    <t>y1</t>
  </si>
  <si>
    <t>%</t>
  </si>
  <si>
    <t>(3) 0,25* mm, 0,5 mm, 1 mm, 2 mm, 4 mm, 6,3 mm, 8 mm, 12,5 mm, 16 mm, 31,5 mm ja 63 mm läbindid leitakse loglineaarse interpolatsiooni meetodil sõela avadega φ-skaalas võrranditega, kus d on sõela ava suurus millimeetrites, φ on sõela ava, millele läbindit otsitakse φ skaalas, φ1 ja φ2 on varasemate lähimate sõelte avad φ skaalas, y1 ja y2 on vastavate varasemate sõelte läbindid (%) ja y on otsitav läbind (%)</t>
  </si>
  <si>
    <r>
      <t xml:space="preserve">* </t>
    </r>
    <r>
      <rPr>
        <sz val="8"/>
        <color theme="1"/>
        <rFont val="Aptos Narrow"/>
        <family val="2"/>
        <charset val="186"/>
        <scheme val="minor"/>
      </rPr>
      <t>määruses on kirjaviga, määrus on parandamisel</t>
    </r>
  </si>
  <si>
    <t>y2</t>
  </si>
  <si>
    <t>(4) 20 mm ja 40 mm läbindid loetakse võrdseks varasemate andmete sama ava suurusega sõelte vastavate läbinditega</t>
  </si>
  <si>
    <t>13</t>
  </si>
  <si>
    <t>28</t>
  </si>
  <si>
    <t>(2) 0,063 mm ja 0,125 mm sõelte läbindid leitakse loglineaarse interpolatsiooni meetodil sõela läbindite logaritmimisega võrrandiga, kus x on sõela ava, millele läbindit otsitakse, x1 ja x2 on varasemate 0,05 mm ja 0,16 mm sõelte avade suurused millimeetrites, y1 ja y2 on vastavate varasemate sõelte läbindid (%) ja y on otsitav läbind (%)</t>
  </si>
  <si>
    <t>Sp3</t>
  </si>
  <si>
    <t xml:space="preserve"> (6) Kui proovi 31,5 mm läbind jääb vahemikku 60–63,5% või 0,063 mm läbind vahemikku kas 3,4–7,8% või 11–14% vastavalt kas liiva või kruusa klassifitseerimisel, ei saa proovi lugeda usaldusväärselt klassifitseerituks.
 (7) Proovi võib varasemate andmete alusel klassifitseerida:
  1) ehitusliivaks, kui 0,16 mm läbind ei ole suurem kui 5% ja 20 mm läbind on üle 65%;
  2) ehituskruusaks, kui 0,16 mm läbind ei ole suurem kui 12% ja 40 mm läbind ei ole suurem kui 65%;
  3) täiteliivaks, kui 0,05 mm läbind on üle 5% ja 20 mm läbind on üle 65%;
  4) täitekruusaks, kui 0,05 mm läbind on üle 12% ja 40 mm läbind ei ole suurem kui 65%.
 (8) Kui uuringuala piires on võimalik usaldusväärselt klassifitseerida vähemalt 85% proovidest, on andmete arvutuslik teisendamine usaldusväärne. Kui usaldusväärselt on võimalik klassifitseerida alla 85% proovidest, ei ole arvutuslik teisendamine piisavalt usaldusväärne ja liiva või kruusa lõimise määramiseks tuleb teha täiendav geoloogiline uuring.
 (9) Kui uuringualal on võimalik lateraalselt piiritleda ala, mille sees asuvatest proovidest on võimalik usaldusväärselt klassifitseerida vähemalt 85%, on võimalik seda ala käsitleda eraldi ning sellel ei pea liiva või kruusa lõimise määramiseks tegema täiendavat geoloogilist uuringut.
 (10) Kui uuringualal on võimalik lateraalselt piiritleda läbilõike kiht, mille sees asuvatest proovidest on võimalik usaldusväärselt klassifitseerida vähemalt 85%, on lubatud teha geoloogiline uuring vähendatud mahus lõimiseanalüüsiga, keskendudes kihtidele, milles olevaid proove ei ole võimalik usaldusväärselt klassifitseerida vähemalt 85% ulatuses.</t>
  </si>
  <si>
    <t>Kruus &gt;5mm, %</t>
  </si>
  <si>
    <t>Liiv 5-0,05 mm, %</t>
  </si>
  <si>
    <t>Savi ja tolm &lt;0,05 mm, %</t>
  </si>
  <si>
    <t>Maavara GOST</t>
  </si>
  <si>
    <t>Sõela 0.05 mm läbind, %</t>
  </si>
  <si>
    <t>Sõela 0.16 mm läbind, %</t>
  </si>
  <si>
    <t>Sõela 20 mm läbind, %</t>
  </si>
  <si>
    <t>Sõela 40 mm läbind, %</t>
  </si>
  <si>
    <t>Maavara EVS</t>
  </si>
  <si>
    <t>OSAJÄÄK</t>
  </si>
  <si>
    <t>Puuraugu/kaevandi nr.</t>
  </si>
  <si>
    <t>Proovi nr.</t>
  </si>
  <si>
    <t>Proovimise intervall m</t>
  </si>
  <si>
    <t>frakts.&gt;70 proovis</t>
  </si>
  <si>
    <t>frakts.70-40 proovis</t>
  </si>
  <si>
    <t>frakts.40-20 proovis</t>
  </si>
  <si>
    <t>frakts.20-10 proovis</t>
  </si>
  <si>
    <t>frakts.10-5 proovis</t>
  </si>
  <si>
    <t>frakts.5-2.5 proovis</t>
  </si>
  <si>
    <t>frakts.2.5-1.25 proovis</t>
  </si>
  <si>
    <t>frakts.1.25-0.63 proovis</t>
  </si>
  <si>
    <t>frakts.0.63-0.315 proovis</t>
  </si>
  <si>
    <t>frakts. 0.315-0.16 proovis</t>
  </si>
  <si>
    <t>frakts.0.16-0.05 proovis</t>
  </si>
  <si>
    <t xml:space="preserve">tolm+savi &lt;0.05  </t>
  </si>
  <si>
    <t>EK (&gt;5%)</t>
  </si>
  <si>
    <t>&gt;40</t>
  </si>
  <si>
    <t>PA-1</t>
  </si>
  <si>
    <t>TL</t>
  </si>
  <si>
    <r>
      <t> </t>
    </r>
    <r>
      <rPr>
        <b/>
        <i/>
        <sz val="12"/>
        <color rgb="FF202020"/>
        <rFont val="Times New Roman"/>
        <family val="1"/>
        <charset val="186"/>
      </rPr>
      <t>(7) Proovi võib varasemate andmete alusel klassifitseerida:</t>
    </r>
  </si>
  <si>
    <t>  1) ehitusliivaks, kui 0,16 mm läbind ei ole suurem kui 5% ja 20 mm läbind on üle 65%;</t>
  </si>
  <si>
    <t>2) ehituskruusaks, kui 0,16 mm läbind ei ole suurem kui 12% ja 40 mm läbind ei ole suurem kui 65%;</t>
  </si>
  <si>
    <t>EK</t>
  </si>
  <si>
    <t>  3) täiteliivaks, kui 0,05 mm läbind on üle 5% ja 20 mm läbind on üle 65%;</t>
  </si>
  <si>
    <t>PA-2</t>
  </si>
  <si>
    <t>5</t>
  </si>
  <si>
    <r>
      <t>  </t>
    </r>
    <r>
      <rPr>
        <i/>
        <sz val="12"/>
        <color rgb="FF202020"/>
        <rFont val="Times New Roman"/>
        <family val="1"/>
        <charset val="186"/>
      </rPr>
      <t>4) täitekruusaks, kui 0,05 mm läbind on üle 12% ja 40 mm läbind ei ole suurem kui 65%.</t>
    </r>
  </si>
  <si>
    <t>6</t>
  </si>
  <si>
    <t>7</t>
  </si>
  <si>
    <t>PA-3</t>
  </si>
  <si>
    <t>8</t>
  </si>
  <si>
    <t>PA-4</t>
  </si>
  <si>
    <t>10</t>
  </si>
  <si>
    <t>11</t>
  </si>
  <si>
    <t>12</t>
  </si>
  <si>
    <t>14</t>
  </si>
  <si>
    <t>PA-5</t>
  </si>
  <si>
    <t>15</t>
  </si>
  <si>
    <t>PA-6</t>
  </si>
  <si>
    <t>16</t>
  </si>
  <si>
    <t>EL</t>
  </si>
  <si>
    <t>17</t>
  </si>
  <si>
    <t>PA-682</t>
  </si>
  <si>
    <t>K-1</t>
  </si>
  <si>
    <t>24</t>
  </si>
  <si>
    <t>25</t>
  </si>
  <si>
    <t>K-2</t>
  </si>
  <si>
    <t>26</t>
  </si>
  <si>
    <t>27</t>
  </si>
  <si>
    <t>K-3</t>
  </si>
  <si>
    <t>K-4</t>
  </si>
  <si>
    <t>K-5</t>
  </si>
  <si>
    <t>SP-1</t>
  </si>
  <si>
    <t>SP-2</t>
  </si>
  <si>
    <t>SP-1-3</t>
  </si>
  <si>
    <t>Sp 1</t>
  </si>
  <si>
    <t>Sp 2</t>
  </si>
  <si>
    <t>3,4-7,8</t>
  </si>
  <si>
    <t>60-63,5</t>
  </si>
  <si>
    <t>11-14</t>
  </si>
  <si>
    <t>sõel</t>
  </si>
  <si>
    <r>
      <rPr>
        <b/>
        <sz val="11"/>
        <color theme="1"/>
        <rFont val="Calibri"/>
        <family val="2"/>
        <charset val="186"/>
      </rPr>
      <t>˂</t>
    </r>
    <r>
      <rPr>
        <b/>
        <sz val="11"/>
        <color theme="1"/>
        <rFont val="Aptos Narrow"/>
        <family val="2"/>
        <charset val="186"/>
        <scheme val="minor"/>
      </rPr>
      <t>0,063</t>
    </r>
  </si>
  <si>
    <t>läbind (arvutuslikut teisendatud)</t>
  </si>
  <si>
    <t>täisjääk sõelal %</t>
  </si>
  <si>
    <t>osajääk sõelal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</si>
</sst>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Aptos Narrow"/>
      <family val="2"/>
      <charset val="186"/>
      <scheme val="minor"/>
    </font>
    <font>
      <b/>
      <sz val="11"/>
      <color theme="1"/>
      <name val="Aptos Narrow"/>
      <family val="2"/>
      <charset val="186"/>
      <scheme val="minor"/>
    </font>
    <font>
      <u/>
      <sz val="11"/>
      <color theme="10"/>
      <name val="Aptos Narrow"/>
      <family val="2"/>
      <charset val="186"/>
      <scheme val="minor"/>
    </font>
    <font>
      <sz val="11"/>
      <color theme="0" tint="-0.499984740745262"/>
      <name val="Aptos Narrow"/>
      <family val="2"/>
      <charset val="186"/>
      <scheme val="minor"/>
    </font>
    <font>
      <sz val="12"/>
      <color theme="1"/>
      <name val="Aptos Narrow"/>
      <family val="2"/>
      <charset val="186"/>
      <scheme val="minor"/>
    </font>
    <font>
      <b/>
      <sz val="11"/>
      <color theme="0" tint="-0.499984740745262"/>
      <name val="Aptos Narrow"/>
      <family val="2"/>
      <charset val="186"/>
      <scheme val="minor"/>
    </font>
    <font>
      <b/>
      <sz val="9"/>
      <color theme="0" tint="-0.499984740745262"/>
      <name val="Aptos Narrow"/>
      <family val="2"/>
      <charset val="186"/>
      <scheme val="minor"/>
    </font>
    <font>
      <sz val="8"/>
      <color theme="1"/>
      <name val="Aptos Narrow"/>
      <family val="2"/>
      <charset val="186"/>
      <scheme val="minor"/>
    </font>
    <font>
      <sz val="11"/>
      <name val="Aptos Narrow"/>
      <family val="2"/>
      <charset val="186"/>
      <scheme val="minor"/>
    </font>
    <font>
      <sz val="11"/>
      <color theme="0" tint="-0.249977111117893"/>
      <name val="Aptos Narrow"/>
      <family val="2"/>
      <charset val="186"/>
      <scheme val="minor"/>
    </font>
    <font>
      <b/>
      <sz val="12"/>
      <color theme="1"/>
      <name val="Aptos Narrow"/>
      <family val="2"/>
      <charset val="186"/>
      <scheme val="minor"/>
    </font>
    <font>
      <sz val="11"/>
      <color theme="0" tint="-0.34998626667073579"/>
      <name val="Times New Roman"/>
      <family val="1"/>
      <charset val="186"/>
    </font>
    <font>
      <sz val="11"/>
      <color theme="0" tint="-0.34998626667073579"/>
      <name val="Aptos Narrow"/>
      <family val="2"/>
      <charset val="186"/>
      <scheme val="minor"/>
    </font>
    <font>
      <sz val="11"/>
      <name val="Times New Roman"/>
      <family val="1"/>
      <charset val="186"/>
    </font>
    <font>
      <sz val="10"/>
      <name val="Arial"/>
      <family val="2"/>
      <charset val="186"/>
    </font>
    <font>
      <i/>
      <sz val="11"/>
      <name val="Times New Roman"/>
      <family val="1"/>
      <charset val="186"/>
    </font>
    <font>
      <i/>
      <sz val="10"/>
      <name val="Times New Roman"/>
      <family val="1"/>
      <charset val="186"/>
    </font>
    <font>
      <b/>
      <sz val="11"/>
      <color theme="1"/>
      <name val="Aptos Narrow"/>
      <family val="2"/>
      <scheme val="minor"/>
    </font>
    <font>
      <sz val="12"/>
      <name val="Times New Roman"/>
      <family val="1"/>
      <charset val="186"/>
    </font>
    <font>
      <b/>
      <i/>
      <sz val="12"/>
      <color rgb="FF0061AA"/>
      <name val="Times New Roman"/>
      <family val="1"/>
      <charset val="186"/>
    </font>
    <font>
      <b/>
      <i/>
      <sz val="12"/>
      <color rgb="FF202020"/>
      <name val="Times New Roman"/>
      <family val="1"/>
      <charset val="186"/>
    </font>
    <font>
      <sz val="12"/>
      <color theme="1"/>
      <name val="Times New Roman"/>
      <family val="1"/>
      <charset val="186"/>
    </font>
    <font>
      <b/>
      <i/>
      <sz val="12"/>
      <name val="Times New Roman"/>
      <family val="1"/>
      <charset val="186"/>
    </font>
    <font>
      <i/>
      <sz val="12"/>
      <color rgb="FF202020"/>
      <name val="Times New Roman"/>
      <family val="1"/>
      <charset val="186"/>
    </font>
    <font>
      <i/>
      <sz val="12"/>
      <color rgb="FF0061AA"/>
      <name val="Times New Roman"/>
      <family val="1"/>
      <charset val="186"/>
    </font>
    <font>
      <i/>
      <sz val="12"/>
      <name val="Times New Roman"/>
      <family val="1"/>
      <charset val="186"/>
    </font>
    <font>
      <sz val="12"/>
      <color rgb="FF363131"/>
      <name val="Times New Roman"/>
      <family val="1"/>
      <charset val="186"/>
    </font>
    <font>
      <sz val="11"/>
      <color theme="2" tint="-0.249977111117893"/>
      <name val="Aptos Narrow"/>
      <family val="2"/>
      <charset val="186"/>
      <scheme val="minor"/>
    </font>
    <font>
      <i/>
      <sz val="11"/>
      <color theme="2" tint="-0.249977111117893"/>
      <name val="Times New Roman"/>
      <family val="1"/>
      <charset val="186"/>
    </font>
    <font>
      <sz val="12"/>
      <color rgb="FF2A2626"/>
      <name val="Times New Roman"/>
      <family val="1"/>
      <charset val="186"/>
    </font>
    <font>
      <i/>
      <sz val="12"/>
      <color theme="1"/>
      <name val="Aptos Narrow"/>
      <family val="2"/>
      <charset val="186"/>
      <scheme val="minor"/>
    </font>
    <font>
      <sz val="12"/>
      <color rgb="FF070707"/>
      <name val="Times New Roman"/>
      <family val="1"/>
      <charset val="186"/>
    </font>
    <font>
      <sz val="12"/>
      <color rgb="FF1A1A1A"/>
      <name val="Times New Roman"/>
      <family val="1"/>
      <charset val="186"/>
    </font>
    <font>
      <sz val="11"/>
      <color theme="1"/>
      <name val="Times New Roman"/>
      <family val="1"/>
      <charset val="186"/>
    </font>
    <font>
      <b/>
      <sz val="10"/>
      <color rgb="FFFF0000"/>
      <name val="Times New Roman"/>
      <family val="1"/>
      <charset val="186"/>
    </font>
    <font>
      <b/>
      <sz val="11"/>
      <color theme="1"/>
      <name val="Calibri"/>
      <family val="2"/>
      <charset val="186"/>
    </font>
  </fonts>
  <fills count="15">
    <fill>
      <patternFill patternType="none"/>
    </fill>
    <fill>
      <patternFill patternType="gray125"/>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theme="0"/>
        <bgColor indexed="64"/>
      </patternFill>
    </fill>
    <fill>
      <patternFill patternType="solid">
        <fgColor theme="4" tint="0.39997558519241921"/>
        <bgColor indexed="64"/>
      </patternFill>
    </fill>
    <fill>
      <patternFill patternType="solid">
        <fgColor theme="8" tint="0.39997558519241921"/>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s>
  <cellStyleXfs count="6">
    <xf numFmtId="0" fontId="0" fillId="0" borderId="0"/>
    <xf numFmtId="0" fontId="2" fillId="0" borderId="0" applyNumberFormat="0" applyFill="0" applyBorder="0" applyAlignment="0" applyProtection="0"/>
    <xf numFmtId="0" fontId="14" fillId="0" borderId="0"/>
    <xf numFmtId="0" fontId="14" fillId="0" borderId="0"/>
    <xf numFmtId="0" fontId="14" fillId="0" borderId="0"/>
    <xf numFmtId="0" fontId="14" fillId="0" borderId="0"/>
  </cellStyleXfs>
  <cellXfs count="183">
    <xf numFmtId="0" fontId="0" fillId="0" borderId="0" xfId="0"/>
    <xf numFmtId="0" fontId="1" fillId="0" borderId="0" xfId="0" applyFont="1"/>
    <xf numFmtId="0" fontId="3" fillId="0" borderId="0" xfId="0" applyFont="1"/>
    <xf numFmtId="0" fontId="3" fillId="0" borderId="0" xfId="0" applyFont="1" applyAlignment="1">
      <alignment horizontal="center"/>
    </xf>
    <xf numFmtId="0" fontId="0" fillId="0" borderId="0" xfId="0" applyAlignment="1">
      <alignment horizontal="center"/>
    </xf>
    <xf numFmtId="0" fontId="2" fillId="0" borderId="0" xfId="1"/>
    <xf numFmtId="0" fontId="1" fillId="0" borderId="1" xfId="0" applyFont="1" applyBorder="1" applyAlignment="1">
      <alignment horizontal="center"/>
    </xf>
    <xf numFmtId="0" fontId="0" fillId="0" borderId="2" xfId="0" applyBorder="1" applyAlignment="1">
      <alignment horizontal="center"/>
    </xf>
    <xf numFmtId="0" fontId="1" fillId="0" borderId="2"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4" fillId="0" borderId="0" xfId="0" applyFont="1"/>
    <xf numFmtId="0" fontId="0" fillId="0" borderId="3" xfId="0" applyBorder="1" applyAlignment="1">
      <alignment horizontal="center"/>
    </xf>
    <xf numFmtId="0" fontId="0" fillId="2" borderId="3" xfId="0" applyFill="1" applyBorder="1"/>
    <xf numFmtId="0" fontId="1" fillId="0" borderId="4" xfId="0" applyFont="1" applyBorder="1" applyAlignment="1">
      <alignment horizontal="center"/>
    </xf>
    <xf numFmtId="0" fontId="1" fillId="3" borderId="3" xfId="0" applyFont="1" applyFill="1" applyBorder="1" applyAlignment="1">
      <alignment horizontal="center"/>
    </xf>
    <xf numFmtId="0" fontId="1" fillId="0" borderId="3" xfId="0" applyFont="1" applyBorder="1" applyAlignment="1">
      <alignment horizontal="center"/>
    </xf>
    <xf numFmtId="0" fontId="5" fillId="0" borderId="3" xfId="0" applyFont="1" applyBorder="1" applyAlignment="1">
      <alignment horizontal="center"/>
    </xf>
    <xf numFmtId="0" fontId="6" fillId="0" borderId="3" xfId="0" applyFont="1" applyBorder="1" applyAlignment="1">
      <alignment horizontal="center"/>
    </xf>
    <xf numFmtId="0" fontId="1" fillId="4" borderId="5" xfId="0" applyFont="1" applyFill="1" applyBorder="1" applyAlignment="1">
      <alignment horizontal="center"/>
    </xf>
    <xf numFmtId="2" fontId="0" fillId="0" borderId="3" xfId="0" applyNumberFormat="1" applyBorder="1" applyAlignment="1">
      <alignment horizontal="center"/>
    </xf>
    <xf numFmtId="0" fontId="7" fillId="0" borderId="0" xfId="0" applyFont="1" applyAlignment="1">
      <alignment horizontal="left" vertical="top" wrapText="1"/>
    </xf>
    <xf numFmtId="0" fontId="0" fillId="0" borderId="3" xfId="0" applyBorder="1"/>
    <xf numFmtId="0" fontId="0" fillId="0" borderId="4" xfId="0" applyBorder="1"/>
    <xf numFmtId="2" fontId="0" fillId="3" borderId="3" xfId="0" applyNumberFormat="1" applyFill="1" applyBorder="1" applyAlignment="1">
      <alignment horizontal="center"/>
    </xf>
    <xf numFmtId="2" fontId="3" fillId="0" borderId="3" xfId="0" applyNumberFormat="1" applyFont="1" applyBorder="1"/>
    <xf numFmtId="2" fontId="3" fillId="0" borderId="3" xfId="0" applyNumberFormat="1" applyFont="1" applyBorder="1" applyAlignment="1">
      <alignment horizontal="center"/>
    </xf>
    <xf numFmtId="164" fontId="0" fillId="4" borderId="5" xfId="0" applyNumberFormat="1" applyFill="1" applyBorder="1" applyAlignment="1">
      <alignment horizontal="center"/>
    </xf>
    <xf numFmtId="0" fontId="1" fillId="0" borderId="3" xfId="0" applyFont="1" applyBorder="1"/>
    <xf numFmtId="0" fontId="0" fillId="0" borderId="4" xfId="0" applyBorder="1" applyAlignment="1">
      <alignment horizontal="center"/>
    </xf>
    <xf numFmtId="0" fontId="8" fillId="0" borderId="3" xfId="0" applyFont="1" applyBorder="1" applyAlignment="1">
      <alignment horizontal="center"/>
    </xf>
    <xf numFmtId="0" fontId="0" fillId="5" borderId="0" xfId="0" applyFill="1" applyAlignment="1">
      <alignment horizontal="center"/>
    </xf>
    <xf numFmtId="0" fontId="4" fillId="5" borderId="0" xfId="0" applyFont="1" applyFill="1" applyAlignment="1">
      <alignment horizontal="center"/>
    </xf>
    <xf numFmtId="0" fontId="9" fillId="0" borderId="0" xfId="0" applyFont="1"/>
    <xf numFmtId="0" fontId="9" fillId="0" borderId="0" xfId="0" applyFont="1" applyAlignment="1">
      <alignment horizontal="center"/>
    </xf>
    <xf numFmtId="0" fontId="0" fillId="0" borderId="6" xfId="0" applyBorder="1" applyAlignment="1">
      <alignment horizontal="center"/>
    </xf>
    <xf numFmtId="0" fontId="0" fillId="0" borderId="7" xfId="0" applyBorder="1" applyAlignment="1">
      <alignment horizontal="center"/>
    </xf>
    <xf numFmtId="2" fontId="3" fillId="0" borderId="7" xfId="0" applyNumberFormat="1" applyFont="1" applyBorder="1"/>
    <xf numFmtId="2" fontId="3" fillId="0" borderId="7" xfId="0" applyNumberFormat="1" applyFont="1" applyBorder="1" applyAlignment="1">
      <alignment horizontal="center"/>
    </xf>
    <xf numFmtId="0" fontId="3" fillId="0" borderId="7" xfId="0" applyFont="1" applyBorder="1" applyAlignment="1">
      <alignment horizontal="center"/>
    </xf>
    <xf numFmtId="2" fontId="0" fillId="4" borderId="8" xfId="0" applyNumberFormat="1" applyFill="1" applyBorder="1" applyAlignment="1">
      <alignment horizontal="center"/>
    </xf>
    <xf numFmtId="0" fontId="7" fillId="0" borderId="0" xfId="0" applyFont="1" applyAlignment="1">
      <alignment horizontal="left" vertical="top"/>
    </xf>
    <xf numFmtId="0" fontId="8" fillId="0" borderId="0" xfId="0" applyFont="1"/>
    <xf numFmtId="0" fontId="8" fillId="0" borderId="0" xfId="0" applyFont="1" applyAlignment="1">
      <alignment horizontal="center"/>
    </xf>
    <xf numFmtId="0" fontId="10" fillId="0" borderId="0" xfId="0" applyFont="1" applyAlignment="1">
      <alignment horizontal="center"/>
    </xf>
    <xf numFmtId="0" fontId="1" fillId="0" borderId="0" xfId="0" applyFont="1" applyAlignment="1">
      <alignment horizontal="center"/>
    </xf>
    <xf numFmtId="0" fontId="11" fillId="0" borderId="0" xfId="0" applyFont="1" applyAlignment="1">
      <alignment horizontal="center"/>
    </xf>
    <xf numFmtId="164" fontId="12" fillId="0" borderId="0" xfId="0" applyNumberFormat="1" applyFont="1"/>
    <xf numFmtId="0" fontId="12" fillId="0" borderId="0" xfId="0" applyFont="1"/>
    <xf numFmtId="164" fontId="8" fillId="0" borderId="0" xfId="0" applyNumberFormat="1" applyFont="1"/>
    <xf numFmtId="2" fontId="11" fillId="0" borderId="0" xfId="0" applyNumberFormat="1" applyFont="1" applyAlignment="1">
      <alignment horizontal="center"/>
    </xf>
    <xf numFmtId="0" fontId="13" fillId="0" borderId="0" xfId="0" applyFont="1" applyAlignment="1">
      <alignment horizontal="center"/>
    </xf>
    <xf numFmtId="2" fontId="13" fillId="0" borderId="0" xfId="0" applyNumberFormat="1" applyFont="1" applyAlignment="1">
      <alignment horizontal="center"/>
    </xf>
    <xf numFmtId="0" fontId="18" fillId="10" borderId="3" xfId="3" applyFont="1" applyFill="1" applyBorder="1" applyAlignment="1">
      <alignment horizontal="center" vertical="center"/>
    </xf>
    <xf numFmtId="49" fontId="18" fillId="10" borderId="3" xfId="3" applyNumberFormat="1" applyFont="1" applyFill="1" applyBorder="1" applyAlignment="1">
      <alignment horizontal="center" vertical="center"/>
    </xf>
    <xf numFmtId="164" fontId="18" fillId="10" borderId="3" xfId="3" applyNumberFormat="1" applyFont="1" applyFill="1" applyBorder="1" applyAlignment="1">
      <alignment horizontal="center" vertical="center"/>
    </xf>
    <xf numFmtId="1" fontId="18" fillId="10" borderId="3" xfId="0" applyNumberFormat="1" applyFont="1" applyFill="1" applyBorder="1" applyAlignment="1">
      <alignment horizontal="center" vertical="center"/>
    </xf>
    <xf numFmtId="0" fontId="18" fillId="10" borderId="3" xfId="0" applyFont="1" applyFill="1" applyBorder="1" applyAlignment="1">
      <alignment horizontal="center" vertical="center" wrapText="1"/>
    </xf>
    <xf numFmtId="0" fontId="15" fillId="10" borderId="3" xfId="2" applyFont="1" applyFill="1" applyBorder="1" applyAlignment="1">
      <alignment horizontal="center" vertical="center"/>
    </xf>
    <xf numFmtId="0" fontId="8" fillId="0" borderId="3" xfId="0" applyFont="1" applyBorder="1"/>
    <xf numFmtId="0" fontId="8" fillId="10" borderId="3" xfId="0" applyFont="1" applyFill="1" applyBorder="1"/>
    <xf numFmtId="2" fontId="0" fillId="10" borderId="3" xfId="0" applyNumberFormat="1" applyFill="1" applyBorder="1" applyAlignment="1">
      <alignment horizontal="center"/>
    </xf>
    <xf numFmtId="164" fontId="0" fillId="10" borderId="3" xfId="0" applyNumberFormat="1" applyFill="1" applyBorder="1" applyAlignment="1">
      <alignment horizontal="center"/>
    </xf>
    <xf numFmtId="0" fontId="0" fillId="10" borderId="3" xfId="0" applyFill="1" applyBorder="1"/>
    <xf numFmtId="49" fontId="13" fillId="10" borderId="3" xfId="0" applyNumberFormat="1" applyFont="1" applyFill="1" applyBorder="1" applyAlignment="1">
      <alignment horizontal="center"/>
    </xf>
    <xf numFmtId="2" fontId="8" fillId="10" borderId="3" xfId="0" applyNumberFormat="1" applyFont="1" applyFill="1" applyBorder="1" applyAlignment="1">
      <alignment horizontal="center"/>
    </xf>
    <xf numFmtId="164" fontId="15" fillId="10" borderId="3" xfId="4" applyNumberFormat="1" applyFont="1" applyFill="1" applyBorder="1" applyAlignment="1">
      <alignment horizontal="center"/>
    </xf>
    <xf numFmtId="164" fontId="21" fillId="10" borderId="3" xfId="0" applyNumberFormat="1" applyFont="1" applyFill="1" applyBorder="1" applyAlignment="1">
      <alignment horizontal="center"/>
    </xf>
    <xf numFmtId="0" fontId="18" fillId="10" borderId="3" xfId="5" applyFont="1" applyFill="1" applyBorder="1" applyAlignment="1">
      <alignment horizontal="center"/>
    </xf>
    <xf numFmtId="49" fontId="18" fillId="10" borderId="3" xfId="5" applyNumberFormat="1" applyFont="1" applyFill="1" applyBorder="1" applyAlignment="1">
      <alignment horizontal="center"/>
    </xf>
    <xf numFmtId="164" fontId="18" fillId="10" borderId="3" xfId="0" applyNumberFormat="1" applyFont="1" applyFill="1" applyBorder="1" applyAlignment="1">
      <alignment horizontal="center"/>
    </xf>
    <xf numFmtId="0" fontId="18" fillId="10" borderId="3" xfId="3" applyFont="1" applyFill="1" applyBorder="1" applyAlignment="1">
      <alignment horizontal="center"/>
    </xf>
    <xf numFmtId="0" fontId="18" fillId="10" borderId="3" xfId="0" applyFont="1" applyFill="1" applyBorder="1" applyAlignment="1">
      <alignment horizontal="center" vertical="top" wrapText="1"/>
    </xf>
    <xf numFmtId="0" fontId="0" fillId="10" borderId="0" xfId="0" applyFill="1"/>
    <xf numFmtId="0" fontId="18" fillId="11" borderId="3" xfId="3" applyFont="1" applyFill="1" applyBorder="1" applyAlignment="1">
      <alignment horizontal="center"/>
    </xf>
    <xf numFmtId="49" fontId="18" fillId="11" borderId="3" xfId="3" applyNumberFormat="1" applyFont="1" applyFill="1" applyBorder="1" applyAlignment="1">
      <alignment horizontal="center" vertical="center"/>
    </xf>
    <xf numFmtId="0" fontId="18" fillId="11" borderId="3" xfId="0" applyFont="1" applyFill="1" applyBorder="1" applyAlignment="1">
      <alignment horizontal="center" vertical="top" wrapText="1"/>
    </xf>
    <xf numFmtId="2" fontId="0" fillId="11" borderId="0" xfId="0" applyNumberFormat="1" applyFill="1" applyAlignment="1">
      <alignment horizontal="center"/>
    </xf>
    <xf numFmtId="164" fontId="8" fillId="11" borderId="12" xfId="0" applyNumberFormat="1" applyFont="1" applyFill="1" applyBorder="1" applyAlignment="1">
      <alignment horizontal="center"/>
    </xf>
    <xf numFmtId="0" fontId="0" fillId="11" borderId="0" xfId="0" applyFill="1"/>
    <xf numFmtId="49" fontId="13" fillId="11" borderId="3" xfId="0" applyNumberFormat="1" applyFont="1" applyFill="1" applyBorder="1" applyAlignment="1">
      <alignment horizontal="center"/>
    </xf>
    <xf numFmtId="2" fontId="8" fillId="11" borderId="3" xfId="0" applyNumberFormat="1" applyFont="1" applyFill="1" applyBorder="1" applyAlignment="1">
      <alignment horizontal="center"/>
    </xf>
    <xf numFmtId="164" fontId="15" fillId="11" borderId="3" xfId="4" applyNumberFormat="1" applyFont="1" applyFill="1" applyBorder="1" applyAlignment="1">
      <alignment horizontal="center"/>
    </xf>
    <xf numFmtId="164" fontId="21" fillId="11" borderId="3" xfId="0" applyNumberFormat="1" applyFont="1" applyFill="1" applyBorder="1" applyAlignment="1">
      <alignment horizontal="center"/>
    </xf>
    <xf numFmtId="0" fontId="8" fillId="10" borderId="0" xfId="0" applyFont="1" applyFill="1"/>
    <xf numFmtId="0" fontId="18" fillId="2" borderId="3" xfId="3" applyFont="1" applyFill="1" applyBorder="1" applyAlignment="1">
      <alignment horizontal="center" vertical="center"/>
    </xf>
    <xf numFmtId="49" fontId="18" fillId="2" borderId="3" xfId="5" applyNumberFormat="1" applyFont="1" applyFill="1" applyBorder="1" applyAlignment="1">
      <alignment horizontal="center" vertical="center"/>
    </xf>
    <xf numFmtId="0" fontId="18" fillId="2" borderId="3" xfId="0" applyFont="1" applyFill="1" applyBorder="1" applyAlignment="1">
      <alignment horizontal="center" vertical="center" wrapText="1"/>
    </xf>
    <xf numFmtId="0" fontId="8" fillId="2" borderId="0" xfId="0" applyFont="1" applyFill="1"/>
    <xf numFmtId="0" fontId="15" fillId="2" borderId="3" xfId="2" applyFont="1" applyFill="1" applyBorder="1" applyAlignment="1">
      <alignment horizontal="center" vertical="center"/>
    </xf>
    <xf numFmtId="49" fontId="18" fillId="10" borderId="3" xfId="5" applyNumberFormat="1" applyFont="1" applyFill="1" applyBorder="1" applyAlignment="1">
      <alignment horizontal="center" vertical="center"/>
    </xf>
    <xf numFmtId="0" fontId="18" fillId="2" borderId="3" xfId="5" applyFont="1" applyFill="1" applyBorder="1" applyAlignment="1">
      <alignment horizontal="center"/>
    </xf>
    <xf numFmtId="49" fontId="13" fillId="2" borderId="3" xfId="0" applyNumberFormat="1" applyFont="1" applyFill="1" applyBorder="1" applyAlignment="1">
      <alignment horizontal="center"/>
    </xf>
    <xf numFmtId="2" fontId="8" fillId="2" borderId="3" xfId="0" applyNumberFormat="1" applyFont="1" applyFill="1" applyBorder="1" applyAlignment="1">
      <alignment horizontal="center"/>
    </xf>
    <xf numFmtId="164" fontId="15" fillId="2" borderId="3" xfId="4" applyNumberFormat="1" applyFont="1" applyFill="1" applyBorder="1" applyAlignment="1">
      <alignment horizontal="center"/>
    </xf>
    <xf numFmtId="164" fontId="18" fillId="2" borderId="3" xfId="0" applyNumberFormat="1" applyFont="1" applyFill="1" applyBorder="1" applyAlignment="1">
      <alignment horizontal="center"/>
    </xf>
    <xf numFmtId="0" fontId="18" fillId="2" borderId="3" xfId="3" applyFont="1" applyFill="1" applyBorder="1" applyAlignment="1">
      <alignment horizontal="center"/>
    </xf>
    <xf numFmtId="49" fontId="18" fillId="2" borderId="3" xfId="5" applyNumberFormat="1" applyFont="1" applyFill="1" applyBorder="1" applyAlignment="1">
      <alignment horizontal="center"/>
    </xf>
    <xf numFmtId="0" fontId="18" fillId="11" borderId="3" xfId="3" applyFont="1" applyFill="1" applyBorder="1" applyAlignment="1">
      <alignment horizontal="center" vertical="center"/>
    </xf>
    <xf numFmtId="49" fontId="18" fillId="11" borderId="3" xfId="5" applyNumberFormat="1" applyFont="1" applyFill="1" applyBorder="1" applyAlignment="1">
      <alignment horizontal="center" vertical="center"/>
    </xf>
    <xf numFmtId="0" fontId="8" fillId="11" borderId="0" xfId="0" applyFont="1" applyFill="1"/>
    <xf numFmtId="0" fontId="27" fillId="11" borderId="0" xfId="0" applyFont="1" applyFill="1"/>
    <xf numFmtId="0" fontId="27" fillId="0" borderId="0" xfId="0" applyFont="1"/>
    <xf numFmtId="1" fontId="29" fillId="10" borderId="3" xfId="0" applyNumberFormat="1" applyFont="1" applyFill="1" applyBorder="1" applyAlignment="1">
      <alignment horizontal="center" vertical="top" shrinkToFit="1"/>
    </xf>
    <xf numFmtId="1" fontId="29" fillId="11" borderId="3" xfId="0" applyNumberFormat="1" applyFont="1" applyFill="1" applyBorder="1" applyAlignment="1">
      <alignment horizontal="center" vertical="top" shrinkToFit="1"/>
    </xf>
    <xf numFmtId="0" fontId="21" fillId="11" borderId="3" xfId="0" applyFont="1" applyFill="1" applyBorder="1" applyAlignment="1">
      <alignment horizontal="center" vertical="top" wrapText="1"/>
    </xf>
    <xf numFmtId="0" fontId="21" fillId="2" borderId="3" xfId="0" applyFont="1" applyFill="1" applyBorder="1" applyAlignment="1">
      <alignment horizontal="center"/>
    </xf>
    <xf numFmtId="0" fontId="0" fillId="2" borderId="0" xfId="0" applyFill="1"/>
    <xf numFmtId="0" fontId="21" fillId="11" borderId="3" xfId="0" applyFont="1" applyFill="1" applyBorder="1" applyAlignment="1">
      <alignment horizontal="center"/>
    </xf>
    <xf numFmtId="0" fontId="8" fillId="11" borderId="3" xfId="0" applyFont="1" applyFill="1" applyBorder="1" applyAlignment="1">
      <alignment horizontal="center"/>
    </xf>
    <xf numFmtId="0" fontId="8" fillId="2" borderId="3" xfId="0" applyFont="1" applyFill="1" applyBorder="1" applyAlignment="1">
      <alignment horizontal="center"/>
    </xf>
    <xf numFmtId="164" fontId="21" fillId="2" borderId="3" xfId="0" applyNumberFormat="1" applyFont="1" applyFill="1" applyBorder="1" applyAlignment="1">
      <alignment horizontal="center"/>
    </xf>
    <xf numFmtId="0" fontId="21" fillId="2" borderId="3" xfId="0" applyFont="1" applyFill="1" applyBorder="1"/>
    <xf numFmtId="0" fontId="21" fillId="11" borderId="3" xfId="0" applyFont="1" applyFill="1" applyBorder="1" applyAlignment="1">
      <alignment horizontal="center" vertical="center"/>
    </xf>
    <xf numFmtId="0" fontId="0" fillId="10" borderId="3" xfId="0" applyFill="1" applyBorder="1" applyAlignment="1">
      <alignment horizontal="center"/>
    </xf>
    <xf numFmtId="0" fontId="33" fillId="10" borderId="3" xfId="0" applyFont="1" applyFill="1" applyBorder="1" applyAlignment="1">
      <alignment horizontal="center"/>
    </xf>
    <xf numFmtId="0" fontId="8" fillId="10" borderId="3" xfId="0" applyFont="1" applyFill="1" applyBorder="1" applyAlignment="1">
      <alignment horizontal="center"/>
    </xf>
    <xf numFmtId="0" fontId="0" fillId="11" borderId="3" xfId="0" applyFill="1" applyBorder="1"/>
    <xf numFmtId="0" fontId="21" fillId="11" borderId="0" xfId="0" applyFont="1" applyFill="1" applyAlignment="1">
      <alignment horizontal="center"/>
    </xf>
    <xf numFmtId="0" fontId="0" fillId="0" borderId="0" xfId="0" applyAlignment="1">
      <alignment wrapText="1"/>
    </xf>
    <xf numFmtId="0" fontId="34" fillId="12" borderId="0" xfId="0" applyFont="1" applyFill="1" applyAlignment="1">
      <alignment horizontal="center" vertical="center"/>
    </xf>
    <xf numFmtId="0" fontId="0" fillId="6" borderId="0" xfId="0" applyFill="1"/>
    <xf numFmtId="49" fontId="34" fillId="12" borderId="0" xfId="0" applyNumberFormat="1" applyFont="1" applyFill="1" applyAlignment="1">
      <alignment horizontal="center" vertical="center"/>
    </xf>
    <xf numFmtId="0" fontId="1" fillId="13" borderId="3" xfId="0" applyFont="1" applyFill="1" applyBorder="1"/>
    <xf numFmtId="0" fontId="1" fillId="13" borderId="5" xfId="0" applyFont="1" applyFill="1" applyBorder="1"/>
    <xf numFmtId="0" fontId="1" fillId="13" borderId="14" xfId="0" applyFont="1" applyFill="1" applyBorder="1"/>
    <xf numFmtId="0" fontId="1" fillId="13" borderId="13" xfId="0" applyFont="1" applyFill="1" applyBorder="1"/>
    <xf numFmtId="0" fontId="0" fillId="0" borderId="3" xfId="0" applyBorder="1" applyAlignment="1">
      <alignment wrapText="1"/>
    </xf>
    <xf numFmtId="0" fontId="0" fillId="14" borderId="3" xfId="0" applyFill="1" applyBorder="1"/>
    <xf numFmtId="0" fontId="4" fillId="2" borderId="0" xfId="0" applyFont="1" applyFill="1" applyAlignment="1">
      <alignment horizontal="center"/>
    </xf>
    <xf numFmtId="0" fontId="0" fillId="11" borderId="11" xfId="0" applyFill="1" applyBorder="1"/>
    <xf numFmtId="0" fontId="0" fillId="11" borderId="11" xfId="0" applyFill="1" applyBorder="1" applyAlignment="1">
      <alignment horizontal="center"/>
    </xf>
    <xf numFmtId="0" fontId="33" fillId="11" borderId="11" xfId="0" applyFont="1" applyFill="1" applyBorder="1" applyAlignment="1">
      <alignment horizontal="center"/>
    </xf>
    <xf numFmtId="0" fontId="8" fillId="11" borderId="11" xfId="0" applyFont="1" applyFill="1" applyBorder="1" applyAlignment="1">
      <alignment horizontal="center"/>
    </xf>
    <xf numFmtId="164" fontId="15" fillId="11" borderId="9" xfId="4" applyNumberFormat="1" applyFont="1" applyFill="1" applyBorder="1" applyAlignment="1">
      <alignment horizontal="center"/>
    </xf>
    <xf numFmtId="164" fontId="15" fillId="11" borderId="10" xfId="4" applyNumberFormat="1" applyFont="1" applyFill="1" applyBorder="1" applyAlignment="1">
      <alignment horizontal="center"/>
    </xf>
    <xf numFmtId="164" fontId="21" fillId="11" borderId="9" xfId="0" applyNumberFormat="1" applyFont="1" applyFill="1" applyBorder="1" applyAlignment="1">
      <alignment horizontal="center"/>
    </xf>
    <xf numFmtId="164" fontId="21" fillId="11" borderId="10" xfId="0" applyNumberFormat="1" applyFont="1" applyFill="1" applyBorder="1" applyAlignment="1">
      <alignment horizontal="center"/>
    </xf>
    <xf numFmtId="164" fontId="0" fillId="11" borderId="15" xfId="0" applyNumberFormat="1" applyFill="1" applyBorder="1" applyAlignment="1">
      <alignment horizontal="center"/>
    </xf>
    <xf numFmtId="0" fontId="17" fillId="8" borderId="3" xfId="0" applyFont="1" applyFill="1" applyBorder="1"/>
    <xf numFmtId="0" fontId="0" fillId="9" borderId="3" xfId="0" applyFill="1" applyBorder="1" applyAlignment="1">
      <alignment horizontal="center"/>
    </xf>
    <xf numFmtId="0" fontId="3" fillId="0" borderId="3" xfId="0" applyFont="1" applyBorder="1" applyAlignment="1">
      <alignment horizontal="center"/>
    </xf>
    <xf numFmtId="164" fontId="8" fillId="10" borderId="3" xfId="0" applyNumberFormat="1" applyFont="1" applyFill="1" applyBorder="1" applyAlignment="1">
      <alignment horizontal="center"/>
    </xf>
    <xf numFmtId="2" fontId="0" fillId="11" borderId="3" xfId="0" applyNumberFormat="1" applyFill="1" applyBorder="1" applyAlignment="1">
      <alignment horizontal="center"/>
    </xf>
    <xf numFmtId="164" fontId="8" fillId="11" borderId="3" xfId="0" applyNumberFormat="1" applyFont="1" applyFill="1" applyBorder="1" applyAlignment="1">
      <alignment horizontal="center"/>
    </xf>
    <xf numFmtId="164" fontId="0" fillId="11" borderId="3" xfId="0" applyNumberFormat="1" applyFill="1" applyBorder="1" applyAlignment="1">
      <alignment horizontal="center"/>
    </xf>
    <xf numFmtId="0" fontId="15" fillId="11" borderId="3" xfId="2" applyFont="1" applyFill="1" applyBorder="1" applyAlignment="1">
      <alignment horizontal="center" vertical="center"/>
    </xf>
    <xf numFmtId="164" fontId="8" fillId="2" borderId="3" xfId="0" applyNumberFormat="1" applyFont="1" applyFill="1" applyBorder="1" applyAlignment="1">
      <alignment horizontal="center"/>
    </xf>
    <xf numFmtId="1" fontId="18" fillId="10" borderId="3" xfId="0" applyNumberFormat="1" applyFont="1" applyFill="1" applyBorder="1" applyAlignment="1">
      <alignment horizontal="center" vertical="top" shrinkToFit="1"/>
    </xf>
    <xf numFmtId="1" fontId="18" fillId="2" borderId="3" xfId="0" applyNumberFormat="1" applyFont="1" applyFill="1" applyBorder="1" applyAlignment="1">
      <alignment horizontal="center" vertical="top" shrinkToFit="1"/>
    </xf>
    <xf numFmtId="0" fontId="18" fillId="2" borderId="3" xfId="0" applyFont="1" applyFill="1" applyBorder="1" applyAlignment="1">
      <alignment horizontal="center" vertical="top" wrapText="1"/>
    </xf>
    <xf numFmtId="0" fontId="18" fillId="11" borderId="3" xfId="0" applyFont="1" applyFill="1" applyBorder="1" applyAlignment="1">
      <alignment horizontal="center" vertical="center" wrapText="1"/>
    </xf>
    <xf numFmtId="164" fontId="18" fillId="11" borderId="3" xfId="0" applyNumberFormat="1" applyFont="1" applyFill="1" applyBorder="1" applyAlignment="1">
      <alignment horizontal="center"/>
    </xf>
    <xf numFmtId="1" fontId="26" fillId="10" borderId="3" xfId="0" applyNumberFormat="1" applyFont="1" applyFill="1" applyBorder="1" applyAlignment="1">
      <alignment horizontal="center" vertical="top" shrinkToFit="1"/>
    </xf>
    <xf numFmtId="1" fontId="26" fillId="11" borderId="3" xfId="0" applyNumberFormat="1" applyFont="1" applyFill="1" applyBorder="1" applyAlignment="1">
      <alignment horizontal="center" vertical="top" shrinkToFit="1"/>
    </xf>
    <xf numFmtId="164" fontId="27" fillId="11" borderId="3" xfId="0" applyNumberFormat="1" applyFont="1" applyFill="1" applyBorder="1" applyAlignment="1">
      <alignment horizontal="center"/>
    </xf>
    <xf numFmtId="0" fontId="13" fillId="11" borderId="3" xfId="0" applyFont="1" applyFill="1" applyBorder="1" applyAlignment="1">
      <alignment horizontal="center"/>
    </xf>
    <xf numFmtId="0" fontId="28" fillId="11" borderId="3" xfId="2" applyFont="1" applyFill="1" applyBorder="1" applyAlignment="1">
      <alignment horizontal="center" vertical="center"/>
    </xf>
    <xf numFmtId="0" fontId="30" fillId="10" borderId="3" xfId="0" applyFont="1" applyFill="1" applyBorder="1"/>
    <xf numFmtId="2" fontId="0" fillId="2" borderId="3" xfId="0" applyNumberFormat="1" applyFill="1" applyBorder="1" applyAlignment="1">
      <alignment horizontal="center"/>
    </xf>
    <xf numFmtId="164" fontId="31" fillId="2" borderId="3" xfId="0" applyNumberFormat="1" applyFont="1" applyFill="1" applyBorder="1" applyAlignment="1">
      <alignment horizontal="center" vertical="top" shrinkToFit="1"/>
    </xf>
    <xf numFmtId="164" fontId="0" fillId="2" borderId="3" xfId="0" applyNumberFormat="1" applyFill="1" applyBorder="1" applyAlignment="1">
      <alignment horizontal="center"/>
    </xf>
    <xf numFmtId="164" fontId="31" fillId="11" borderId="3" xfId="0" applyNumberFormat="1" applyFont="1" applyFill="1" applyBorder="1" applyAlignment="1">
      <alignment horizontal="center" vertical="top" shrinkToFit="1"/>
    </xf>
    <xf numFmtId="164" fontId="32" fillId="11" borderId="3" xfId="0" applyNumberFormat="1" applyFont="1" applyFill="1" applyBorder="1" applyAlignment="1">
      <alignment horizontal="center" vertical="top" shrinkToFit="1"/>
    </xf>
    <xf numFmtId="164" fontId="32" fillId="2" borderId="3" xfId="0" applyNumberFormat="1" applyFont="1" applyFill="1" applyBorder="1" applyAlignment="1">
      <alignment horizontal="center" vertical="top" shrinkToFit="1"/>
    </xf>
    <xf numFmtId="164" fontId="31" fillId="2" borderId="3" xfId="0" applyNumberFormat="1" applyFont="1" applyFill="1" applyBorder="1" applyAlignment="1">
      <alignment horizontal="center" vertical="center" shrinkToFit="1"/>
    </xf>
    <xf numFmtId="164" fontId="31" fillId="11" borderId="3" xfId="0" applyNumberFormat="1" applyFont="1" applyFill="1" applyBorder="1" applyAlignment="1">
      <alignment horizontal="center" vertical="center" shrinkToFit="1"/>
    </xf>
    <xf numFmtId="0" fontId="21" fillId="10" borderId="3" xfId="0" applyFont="1" applyFill="1" applyBorder="1" applyAlignment="1">
      <alignment horizontal="center"/>
    </xf>
    <xf numFmtId="0" fontId="0" fillId="0" borderId="0" xfId="0" applyAlignment="1">
      <alignment horizontal="left"/>
    </xf>
    <xf numFmtId="0" fontId="19" fillId="0" borderId="0" xfId="0" applyFont="1" applyAlignment="1">
      <alignment horizontal="left"/>
    </xf>
    <xf numFmtId="0" fontId="22" fillId="0" borderId="0" xfId="0" applyFont="1" applyAlignment="1">
      <alignment horizontal="left"/>
    </xf>
    <xf numFmtId="0" fontId="23" fillId="0" borderId="0" xfId="0" applyFont="1" applyAlignment="1">
      <alignment horizontal="left"/>
    </xf>
    <xf numFmtId="0" fontId="24" fillId="0" borderId="0" xfId="0" applyFont="1" applyAlignment="1">
      <alignment horizontal="left"/>
    </xf>
    <xf numFmtId="0" fontId="0" fillId="0" borderId="13" xfId="0" applyBorder="1" applyAlignment="1">
      <alignment horizontal="left"/>
    </xf>
    <xf numFmtId="0" fontId="8" fillId="0" borderId="0" xfId="0" applyFont="1" applyAlignment="1">
      <alignment horizontal="left"/>
    </xf>
    <xf numFmtId="0" fontId="25" fillId="0" borderId="0" xfId="0" applyFont="1" applyAlignment="1">
      <alignment horizontal="left"/>
    </xf>
    <xf numFmtId="0" fontId="27" fillId="0" borderId="0" xfId="0" applyFont="1" applyAlignment="1">
      <alignment horizontal="left"/>
    </xf>
    <xf numFmtId="0" fontId="7" fillId="0" borderId="0" xfId="0" applyFont="1" applyAlignment="1">
      <alignment horizontal="left" vertical="top" wrapText="1"/>
    </xf>
    <xf numFmtId="0" fontId="16" fillId="6" borderId="3"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0" borderId="3" xfId="0" applyFont="1" applyBorder="1" applyAlignment="1">
      <alignment horizontal="center" vertical="center" textRotation="90" wrapText="1"/>
    </xf>
    <xf numFmtId="0" fontId="0" fillId="0" borderId="3" xfId="0" applyBorder="1" applyAlignment="1">
      <alignment horizontal="center"/>
    </xf>
    <xf numFmtId="0" fontId="15" fillId="0" borderId="3" xfId="2" applyFont="1" applyBorder="1" applyAlignment="1">
      <alignment horizontal="center" vertical="top" wrapText="1"/>
    </xf>
  </cellXfs>
  <cellStyles count="6">
    <cellStyle name="Hyperlink" xfId="1" builtinId="8"/>
    <cellStyle name="Normal" xfId="0" builtinId="0"/>
    <cellStyle name="Normal 2 2" xfId="4" xr:uid="{ADE5724B-B2D7-419A-9C5E-46E66C1E8018}"/>
    <cellStyle name="Normal_Sheet1" xfId="5" xr:uid="{0CEBFCE2-8A7B-46AB-B561-71E3F915733E}"/>
    <cellStyle name="Normal_Sheet6" xfId="2" xr:uid="{9BF66F7E-CC26-4DF7-AE77-393B1E85551E}"/>
    <cellStyle name="Normal_Sheet7" xfId="3" xr:uid="{78A82E16-EA9B-4D92-BDA6-38FE4E71E1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21</xdr:col>
      <xdr:colOff>42334</xdr:colOff>
      <xdr:row>13</xdr:row>
      <xdr:rowOff>31749</xdr:rowOff>
    </xdr:from>
    <xdr:to>
      <xdr:col>25</xdr:col>
      <xdr:colOff>528109</xdr:colOff>
      <xdr:row>15</xdr:row>
      <xdr:rowOff>12699</xdr:rowOff>
    </xdr:to>
    <xdr:pic>
      <xdr:nvPicPr>
        <xdr:cNvPr id="2" name="Pilt 1">
          <a:extLst>
            <a:ext uri="{FF2B5EF4-FFF2-40B4-BE49-F238E27FC236}">
              <a16:creationId xmlns:a16="http://schemas.microsoft.com/office/drawing/2014/main" id="{E5484E2F-99B6-4320-872D-FF8CCF5E96A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48109" y="2536824"/>
          <a:ext cx="29241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xdr:row>
      <xdr:rowOff>0</xdr:rowOff>
    </xdr:from>
    <xdr:to>
      <xdr:col>27</xdr:col>
      <xdr:colOff>85725</xdr:colOff>
      <xdr:row>8</xdr:row>
      <xdr:rowOff>0</xdr:rowOff>
    </xdr:to>
    <xdr:pic>
      <xdr:nvPicPr>
        <xdr:cNvPr id="3" name="Pilt 2">
          <a:extLst>
            <a:ext uri="{FF2B5EF4-FFF2-40B4-BE49-F238E27FC236}">
              <a16:creationId xmlns:a16="http://schemas.microsoft.com/office/drawing/2014/main" id="{0AE91D02-7148-4E46-A741-787C64386387}"/>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53775" y="1352550"/>
          <a:ext cx="6953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8</xdr:row>
      <xdr:rowOff>0</xdr:rowOff>
    </xdr:from>
    <xdr:to>
      <xdr:col>30</xdr:col>
      <xdr:colOff>85725</xdr:colOff>
      <xdr:row>10</xdr:row>
      <xdr:rowOff>19050</xdr:rowOff>
    </xdr:to>
    <xdr:pic>
      <xdr:nvPicPr>
        <xdr:cNvPr id="4" name="Pilt 3">
          <a:extLst>
            <a:ext uri="{FF2B5EF4-FFF2-40B4-BE49-F238E27FC236}">
              <a16:creationId xmlns:a16="http://schemas.microsoft.com/office/drawing/2014/main" id="{481552AF-3692-403F-874F-0F28620C645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53775" y="1543050"/>
          <a:ext cx="2105025"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3</xdr:row>
      <xdr:rowOff>0</xdr:rowOff>
    </xdr:from>
    <xdr:to>
      <xdr:col>29</xdr:col>
      <xdr:colOff>257175</xdr:colOff>
      <xdr:row>4</xdr:row>
      <xdr:rowOff>171450</xdr:rowOff>
    </xdr:to>
    <xdr:pic>
      <xdr:nvPicPr>
        <xdr:cNvPr id="5" name="Pilt 4">
          <a:extLst>
            <a:ext uri="{FF2B5EF4-FFF2-40B4-BE49-F238E27FC236}">
              <a16:creationId xmlns:a16="http://schemas.microsoft.com/office/drawing/2014/main" id="{08A4A48F-6CCC-4184-9AF4-4B57BA63AD7E}"/>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53775" y="590550"/>
          <a:ext cx="182880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iigiteataja.ee/akt/114012020009?leiaKehti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605A7-04F5-4045-84AE-22656C75718B}">
  <dimension ref="A1:AS71"/>
  <sheetViews>
    <sheetView topLeftCell="H1" workbookViewId="0">
      <selection activeCell="AC25" sqref="AC25"/>
    </sheetView>
  </sheetViews>
  <sheetFormatPr defaultRowHeight="15" x14ac:dyDescent="0.25"/>
  <cols>
    <col min="1" max="1" width="0" hidden="1" customWidth="1"/>
    <col min="2" max="2" width="12.7109375" hidden="1" customWidth="1"/>
    <col min="3" max="4" width="0" hidden="1" customWidth="1"/>
    <col min="5" max="5" width="9.85546875" hidden="1" customWidth="1"/>
    <col min="6" max="6" width="12" hidden="1" customWidth="1"/>
    <col min="7" max="7" width="0" hidden="1" customWidth="1"/>
    <col min="10" max="10" width="11.5703125" customWidth="1"/>
    <col min="11" max="11" width="6.5703125" bestFit="1" customWidth="1"/>
    <col min="12" max="12" width="5.5703125" style="2" bestFit="1" customWidth="1"/>
    <col min="13" max="14" width="5.5703125" style="3" bestFit="1" customWidth="1"/>
    <col min="15" max="15" width="12" style="3" bestFit="1" customWidth="1"/>
    <col min="16" max="16" width="7.140625" style="3" bestFit="1" customWidth="1"/>
    <col min="17" max="17" width="7" style="3" bestFit="1" customWidth="1"/>
    <col min="18" max="18" width="14.85546875" style="4" customWidth="1"/>
    <col min="28" max="28" width="6.7109375" bestFit="1" customWidth="1"/>
    <col min="29" max="29" width="7.7109375" bestFit="1" customWidth="1"/>
    <col min="30" max="30" width="6.7109375" bestFit="1" customWidth="1"/>
    <col min="31" max="31" width="6.5703125" customWidth="1"/>
    <col min="32" max="32" width="7.28515625" customWidth="1"/>
    <col min="33" max="33" width="6.5703125" customWidth="1"/>
    <col min="34" max="34" width="7.42578125" customWidth="1"/>
    <col min="35" max="35" width="6.28515625" customWidth="1"/>
    <col min="36" max="36" width="8.28515625" bestFit="1" customWidth="1"/>
    <col min="37" max="37" width="6.28515625" customWidth="1"/>
    <col min="38" max="38" width="5.5703125" customWidth="1"/>
    <col min="39" max="39" width="5.28515625" customWidth="1"/>
    <col min="40" max="40" width="5.85546875" customWidth="1"/>
    <col min="41" max="41" width="5.42578125" customWidth="1"/>
    <col min="42" max="42" width="5.85546875" customWidth="1"/>
    <col min="43" max="43" width="7.140625" customWidth="1"/>
    <col min="44" max="44" width="6.7109375" customWidth="1"/>
    <col min="45" max="45" width="7.140625" customWidth="1"/>
  </cols>
  <sheetData>
    <row r="1" spans="1:44" x14ac:dyDescent="0.25">
      <c r="H1" s="1" t="s">
        <v>0</v>
      </c>
    </row>
    <row r="2" spans="1:44" ht="15.75" thickBot="1" x14ac:dyDescent="0.3">
      <c r="T2" t="s">
        <v>1</v>
      </c>
      <c r="Y2" s="5"/>
    </row>
    <row r="3" spans="1:44" ht="15.75" x14ac:dyDescent="0.25">
      <c r="I3" s="6" t="s">
        <v>2</v>
      </c>
      <c r="J3" s="7" t="s">
        <v>3</v>
      </c>
      <c r="K3" s="8" t="s">
        <v>4</v>
      </c>
      <c r="L3" s="9"/>
      <c r="M3" s="10"/>
      <c r="N3" s="10"/>
      <c r="O3" s="10"/>
      <c r="P3" s="10"/>
      <c r="Q3" s="10"/>
      <c r="R3" s="7" t="s">
        <v>5</v>
      </c>
      <c r="T3" s="5" t="s">
        <v>6</v>
      </c>
      <c r="AR3" s="11"/>
    </row>
    <row r="4" spans="1:44" x14ac:dyDescent="0.25">
      <c r="A4" s="12" t="s">
        <v>7</v>
      </c>
      <c r="B4" s="13">
        <v>1</v>
      </c>
      <c r="C4" t="s">
        <v>8</v>
      </c>
      <c r="I4" s="14" t="s">
        <v>9</v>
      </c>
      <c r="J4" s="15" t="s">
        <v>10</v>
      </c>
      <c r="K4" s="16" t="s">
        <v>7</v>
      </c>
      <c r="L4" s="17" t="s">
        <v>11</v>
      </c>
      <c r="M4" s="17" t="s">
        <v>12</v>
      </c>
      <c r="N4" s="17" t="s">
        <v>13</v>
      </c>
      <c r="O4" s="18" t="s">
        <v>14</v>
      </c>
      <c r="P4" s="18" t="s">
        <v>15</v>
      </c>
      <c r="Q4" s="18" t="s">
        <v>16</v>
      </c>
      <c r="R4" s="19" t="s">
        <v>17</v>
      </c>
      <c r="S4" s="20"/>
      <c r="T4" s="177" t="s">
        <v>18</v>
      </c>
      <c r="U4" s="177"/>
      <c r="V4" s="177"/>
      <c r="W4" s="177"/>
      <c r="X4" s="177"/>
      <c r="Y4" s="177"/>
      <c r="Z4" s="177"/>
    </row>
    <row r="5" spans="1:44" x14ac:dyDescent="0.25">
      <c r="A5" s="12" t="s">
        <v>19</v>
      </c>
      <c r="B5" s="13">
        <v>1.25</v>
      </c>
      <c r="E5" t="s">
        <v>14</v>
      </c>
      <c r="F5" s="22">
        <f>10^(LOG(B7,10)+((B4-B5)/(B6-B5))*(LOG(B8,10)-LOG(B7,10)))</f>
        <v>18.822728976117677</v>
      </c>
      <c r="I5" s="23"/>
      <c r="J5" s="24"/>
      <c r="K5" s="12">
        <v>125</v>
      </c>
      <c r="L5" s="25">
        <f>-LOG(K5,2)</f>
        <v>-6.9657842846620879</v>
      </c>
      <c r="M5" s="26">
        <f>-LOG(I7,2)</f>
        <v>-6.1292830169449672</v>
      </c>
      <c r="N5" s="26">
        <f>-LOG(I8,2)</f>
        <v>-5.3219280948873626</v>
      </c>
      <c r="O5" s="26">
        <f>10^(LOG(J7,10)+((K5-I7)/(I8-I7))*(LOG(J8,10)-LOG(J7,10)))</f>
        <v>123.8183430146497</v>
      </c>
      <c r="P5" s="26">
        <f>J7+(((-L5)-(-M5))/((-N5)-(-M5)))*(J8-J7)</f>
        <v>111.39711134904285</v>
      </c>
      <c r="Q5" s="26">
        <f>J7+((K5-I7)/(I8-I7))*(J8-J7)</f>
        <v>120.16666666666666</v>
      </c>
      <c r="R5" s="27">
        <f>IF(K5=20,"SISESTA KÄSITSI",IF(K5=40,"SISESTA KÄSITSI",IF(K5&lt;=0.125,O5,IF(K5&gt;63,Q5,P5))))</f>
        <v>120.16666666666666</v>
      </c>
      <c r="S5" s="20"/>
      <c r="T5" s="177"/>
      <c r="U5" s="177"/>
      <c r="V5" s="177"/>
      <c r="W5" s="177"/>
      <c r="X5" s="177"/>
      <c r="Y5" s="177"/>
      <c r="Z5" s="177"/>
    </row>
    <row r="6" spans="1:44" x14ac:dyDescent="0.25">
      <c r="A6" s="12" t="s">
        <v>20</v>
      </c>
      <c r="B6" s="13">
        <v>0.63</v>
      </c>
      <c r="E6" t="s">
        <v>15</v>
      </c>
      <c r="F6" s="22">
        <f>B7+(((-B9)-(-B10))/((-B11)-(-B10)))*(B8-B7)</f>
        <v>21.696261618427709</v>
      </c>
      <c r="I6" s="23"/>
      <c r="J6" s="24"/>
      <c r="K6" s="12">
        <v>80</v>
      </c>
      <c r="L6" s="25">
        <f t="shared" ref="L6:L21" si="0">-LOG(K6,2)</f>
        <v>-6.3219280948873617</v>
      </c>
      <c r="M6" s="26">
        <f>-LOG(I7,2)</f>
        <v>-6.1292830169449672</v>
      </c>
      <c r="N6" s="26">
        <f>-LOG(I8,2)</f>
        <v>-5.3219280948873626</v>
      </c>
      <c r="O6" s="26">
        <f>10^(LOG(J7,10)+((K6-I7)/(I8-I7))*(LOG(J8,10)-LOG(J7,10)))</f>
        <v>103.96089215044179</v>
      </c>
      <c r="P6" s="26">
        <f>J7+(((-L6)-(-M6))/((-N6)-(-M6)))*(J8-J7)</f>
        <v>102.62473888431332</v>
      </c>
      <c r="Q6" s="26">
        <f>J7+((K6-I7)/(I8-I7))*(J8-J7)</f>
        <v>103.66666666666667</v>
      </c>
      <c r="R6" s="27">
        <f>IF(K6=20,"SISESTA KÄSITSI",IF(K6=40,"SISESTA KÄSITSI",IF(K6&lt;=0.125,O6,IF(K6&gt;63,Q6,P6))))</f>
        <v>103.66666666666667</v>
      </c>
      <c r="S6" s="20"/>
      <c r="T6" s="177"/>
      <c r="U6" s="177"/>
      <c r="V6" s="177"/>
      <c r="W6" s="177"/>
      <c r="X6" s="177"/>
      <c r="Y6" s="177"/>
      <c r="Z6" s="177"/>
    </row>
    <row r="7" spans="1:44" x14ac:dyDescent="0.25">
      <c r="A7" s="12" t="s">
        <v>21</v>
      </c>
      <c r="B7" s="13">
        <v>26.78</v>
      </c>
      <c r="C7" t="s">
        <v>22</v>
      </c>
      <c r="E7" t="s">
        <v>16</v>
      </c>
      <c r="F7" s="28">
        <f>B7+((B4-B5)/(B6-B5))*(B8-B7)</f>
        <v>20.485645161290321</v>
      </c>
      <c r="I7" s="29">
        <v>70</v>
      </c>
      <c r="J7" s="24">
        <v>100</v>
      </c>
      <c r="K7" s="12">
        <v>63</v>
      </c>
      <c r="L7" s="25">
        <f t="shared" si="0"/>
        <v>-5.9772799234999168</v>
      </c>
      <c r="M7" s="26">
        <f t="shared" ref="M7" si="1">-LOG(I7,2)</f>
        <v>-6.1292830169449672</v>
      </c>
      <c r="N7" s="26">
        <f t="shared" ref="N7" si="2">-LOG(I8,2)</f>
        <v>-5.3219280948873626</v>
      </c>
      <c r="O7" s="26">
        <f t="shared" ref="O7" si="3">10^(LOG(J7,10)+((K7-I7)/(I8-I7))*(LOG(J8,10)-LOG(J7,10)))</f>
        <v>97.317512949081149</v>
      </c>
      <c r="P7" s="26">
        <f t="shared" ref="P7" si="4">J7+(((-L7)-(-M7))/((-N7)-(-M7)))*(J8-J7)</f>
        <v>97.928997542203305</v>
      </c>
      <c r="Q7" s="26">
        <f t="shared" ref="Q7" si="5">J7+((K7-I7)/(I8-I7))*(J8-J7)</f>
        <v>97.433333333333337</v>
      </c>
      <c r="R7" s="27">
        <f t="shared" ref="R7" si="6">IF(K7=20,"SISESTA KÄSITSI",IF(K7=40,"SISESTA KÄSITSI",IF(K7&lt;=0.125,O7,IF(K7&gt;63,Q7,P7))))</f>
        <v>97.928997542203305</v>
      </c>
      <c r="S7" s="20"/>
      <c r="T7" s="177" t="s">
        <v>23</v>
      </c>
      <c r="U7" s="177"/>
      <c r="V7" s="177"/>
      <c r="W7" s="177"/>
      <c r="X7" s="177"/>
      <c r="Y7" s="177"/>
      <c r="Z7" s="177"/>
      <c r="AA7" t="s">
        <v>24</v>
      </c>
      <c r="AF7" s="2"/>
    </row>
    <row r="8" spans="1:44" x14ac:dyDescent="0.25">
      <c r="A8" s="12" t="s">
        <v>25</v>
      </c>
      <c r="B8" s="13">
        <v>11.17</v>
      </c>
      <c r="C8" t="s">
        <v>22</v>
      </c>
      <c r="I8" s="29">
        <v>40</v>
      </c>
      <c r="J8" s="24">
        <v>89</v>
      </c>
      <c r="K8" s="12">
        <v>40</v>
      </c>
      <c r="L8" s="25">
        <f t="shared" si="0"/>
        <v>-5.3219280948873626</v>
      </c>
      <c r="M8" s="26">
        <f>-LOG(I8,2)</f>
        <v>-5.3219280948873626</v>
      </c>
      <c r="N8" s="26">
        <f>-LOG(I10,2)</f>
        <v>-4.3219280948873626</v>
      </c>
      <c r="O8" s="26">
        <f>10^(LOG(J8,10)+((K8-I8)/(I10-I8))*(LOG(J10,10)-LOG(J8,10)))</f>
        <v>88.999999999999986</v>
      </c>
      <c r="P8" s="26">
        <f>J8+(((-L8)-(-M8))/((-N8)-(-M8)))*(J10-J8)</f>
        <v>89</v>
      </c>
      <c r="Q8" s="26">
        <f>J8+((K8-I8)/(I10-I8))*(J10-J8)</f>
        <v>89</v>
      </c>
      <c r="R8" s="27">
        <f>J8</f>
        <v>89</v>
      </c>
      <c r="S8" s="20"/>
      <c r="T8" s="177"/>
      <c r="U8" s="177"/>
      <c r="V8" s="177"/>
      <c r="W8" s="177"/>
      <c r="X8" s="177"/>
      <c r="Y8" s="177"/>
      <c r="Z8" s="177"/>
      <c r="AF8" s="2"/>
    </row>
    <row r="9" spans="1:44" x14ac:dyDescent="0.25">
      <c r="A9" s="12" t="s">
        <v>11</v>
      </c>
      <c r="B9" s="22">
        <f>-LOG(B4,2)</f>
        <v>0</v>
      </c>
      <c r="I9" s="23"/>
      <c r="J9" s="24"/>
      <c r="K9" s="30">
        <v>31.5</v>
      </c>
      <c r="L9" s="25">
        <f t="shared" si="0"/>
        <v>-4.9772799234999168</v>
      </c>
      <c r="M9" s="26">
        <f>-LOG(I8,2)</f>
        <v>-5.3219280948873626</v>
      </c>
      <c r="N9" s="26">
        <f>-LOG(I10,2)</f>
        <v>-4.3219280948873626</v>
      </c>
      <c r="O9" s="26">
        <f>10^(LOG(J8,10)+((K9-I8)/(I10-I8))*(LOG(J10,10)-LOG(J8,10)))</f>
        <v>75.904689530707458</v>
      </c>
      <c r="P9" s="26">
        <f>J8+(((-L9)-(-M9))/((-N9)-(-M9)))*(J10-J8)</f>
        <v>79.418780835429004</v>
      </c>
      <c r="Q9" s="26">
        <f>J8+((K9-I8)/(I10-I8))*(J10-J8)</f>
        <v>77.185000000000002</v>
      </c>
      <c r="R9" s="27">
        <f t="shared" ref="R9:R21" si="7">IF(K9=20,"SISESTA KÄSITSI",IF(K9=40,"SISESTA KÄSITSI",IF(K9&lt;=0.125,O9,IF(K9&gt;63,Q9,P9))))</f>
        <v>79.418780835429004</v>
      </c>
      <c r="S9" s="20"/>
      <c r="T9" s="177"/>
      <c r="U9" s="177"/>
      <c r="V9" s="177"/>
      <c r="W9" s="177"/>
      <c r="X9" s="177"/>
      <c r="Y9" s="177"/>
      <c r="Z9" s="177"/>
      <c r="AF9" s="2"/>
    </row>
    <row r="10" spans="1:44" x14ac:dyDescent="0.25">
      <c r="A10" s="12" t="s">
        <v>12</v>
      </c>
      <c r="B10" s="22">
        <f>-LOG(B5,2)</f>
        <v>-0.32192809488736235</v>
      </c>
      <c r="I10" s="29">
        <v>20</v>
      </c>
      <c r="J10" s="24">
        <v>61.2</v>
      </c>
      <c r="K10" s="12">
        <v>20</v>
      </c>
      <c r="L10" s="25">
        <f t="shared" si="0"/>
        <v>-4.3219280948873626</v>
      </c>
      <c r="M10" s="26">
        <f>-LOG(I10,2)</f>
        <v>-4.3219280948873626</v>
      </c>
      <c r="N10" s="26">
        <f>-LOG(I13,2)</f>
        <v>-3.3219280948873626</v>
      </c>
      <c r="O10" s="26">
        <f>10^(LOG(J10,10)+((K10-I10)/(I13-I10))*(LOG(J13,10)-LOG(J10,10)))</f>
        <v>61.199999999999989</v>
      </c>
      <c r="P10" s="26">
        <f>J10+(((-L10)-(-M10))/((-N10)-(-M10)))*(J13-J10)</f>
        <v>61.2</v>
      </c>
      <c r="Q10" s="26">
        <f>J10+((K10-I10)/(I13-I10))*(J13-J10)</f>
        <v>61.2</v>
      </c>
      <c r="R10" s="27">
        <f>J10</f>
        <v>61.2</v>
      </c>
      <c r="S10" s="20"/>
      <c r="T10" s="177"/>
      <c r="U10" s="177"/>
      <c r="V10" s="177"/>
      <c r="W10" s="177"/>
      <c r="X10" s="177"/>
      <c r="Y10" s="177"/>
      <c r="Z10" s="177"/>
      <c r="AF10" s="2"/>
    </row>
    <row r="11" spans="1:44" x14ac:dyDescent="0.25">
      <c r="A11" s="12" t="s">
        <v>13</v>
      </c>
      <c r="B11" s="22">
        <f>-LOG(B6,2)</f>
        <v>0.66657626627480826</v>
      </c>
      <c r="I11" s="23"/>
      <c r="J11" s="24"/>
      <c r="K11" s="12">
        <v>16</v>
      </c>
      <c r="L11" s="25">
        <f t="shared" si="0"/>
        <v>-4</v>
      </c>
      <c r="M11" s="26">
        <f>-LOG(I10,2)</f>
        <v>-4.3219280948873626</v>
      </c>
      <c r="N11" s="26">
        <f>-LOG(I13,2)</f>
        <v>-3.3219280948873626</v>
      </c>
      <c r="O11" s="26">
        <f>10^(LOG(J10,10)+((K11-I10)/(I13-I10))*(LOG(J13,10)-LOG(J10,10)))</f>
        <v>55.300403116289402</v>
      </c>
      <c r="P11" s="26">
        <f>J10+(((-L11)-(-M11))/((-N11)-(-M11)))*(J13-J10)</f>
        <v>56.789585100043134</v>
      </c>
      <c r="Q11" s="26">
        <f>J10+((K11-I10)/(I13-I10))*(J13-J10)</f>
        <v>55.72</v>
      </c>
      <c r="R11" s="27">
        <f t="shared" si="7"/>
        <v>56.789585100043134</v>
      </c>
      <c r="S11" s="20"/>
      <c r="T11" s="177" t="s">
        <v>26</v>
      </c>
      <c r="U11" s="177"/>
      <c r="V11" s="177"/>
      <c r="W11" s="177"/>
      <c r="X11" s="177"/>
      <c r="Y11" s="177"/>
      <c r="Z11" s="177"/>
      <c r="AF11" s="2"/>
    </row>
    <row r="12" spans="1:44" x14ac:dyDescent="0.25">
      <c r="I12" s="23"/>
      <c r="J12" s="24"/>
      <c r="K12" s="12">
        <v>12.5</v>
      </c>
      <c r="L12" s="25">
        <f t="shared" si="0"/>
        <v>-3.6438561897747253</v>
      </c>
      <c r="M12" s="26">
        <f>-LOG(I10,2)</f>
        <v>-4.3219280948873626</v>
      </c>
      <c r="N12" s="26">
        <f>-LOG(I13,2)</f>
        <v>-3.3219280948873626</v>
      </c>
      <c r="O12" s="26">
        <f>10^(LOG(J10,10)+((K12-I10)/(I13-I10))*(LOG(J13,10)-LOG(J10,10)))</f>
        <v>50.606705165171817</v>
      </c>
      <c r="P12" s="26">
        <f>J10+(((-L12)-(-M12))/((-N12)-(-M12)))*(J13-J10)</f>
        <v>51.910414899956869</v>
      </c>
      <c r="Q12" s="26">
        <f>J10+((K12-I10)/(I13-I10))*(J13-J10)</f>
        <v>50.924999999999997</v>
      </c>
      <c r="R12" s="27">
        <f t="shared" si="7"/>
        <v>51.910414899956869</v>
      </c>
      <c r="S12" s="20"/>
      <c r="T12" s="177"/>
      <c r="U12" s="177"/>
      <c r="V12" s="177"/>
      <c r="W12" s="177"/>
      <c r="X12" s="177"/>
      <c r="Y12" s="177"/>
      <c r="Z12" s="177"/>
      <c r="AF12" s="2"/>
    </row>
    <row r="13" spans="1:44" ht="15.75" x14ac:dyDescent="0.25">
      <c r="A13" s="12" t="s">
        <v>17</v>
      </c>
      <c r="B13" s="22">
        <f>IF(B4=20,"SISESTA KÄSITSI",IF(B4=40,"SISESTA KÄSITSI",IF(B4&lt;=0.125,F5,IF(B4&gt;63,F7,F6))))</f>
        <v>21.696261618427709</v>
      </c>
      <c r="I13" s="29">
        <v>10</v>
      </c>
      <c r="J13" s="24">
        <v>47.5</v>
      </c>
      <c r="K13" s="12">
        <v>8</v>
      </c>
      <c r="L13" s="25">
        <f t="shared" si="0"/>
        <v>-3</v>
      </c>
      <c r="M13" s="26">
        <f>-LOG(I13,2)</f>
        <v>-3.3219280948873626</v>
      </c>
      <c r="N13" s="26">
        <f>-LOG(I15,2)</f>
        <v>-2.3219280948873622</v>
      </c>
      <c r="O13" s="26">
        <f>10^(LOG(J13,10)+((K13-I13)/(I15-I13))*(LOG(J15,10)-LOG(J13,10)))</f>
        <v>45.304479601086157</v>
      </c>
      <c r="P13" s="26">
        <f>J13+(((-L13)-(-M13))/((-N13)-(-M13)))*(J15-J13)</f>
        <v>45.793781097096982</v>
      </c>
      <c r="Q13" s="26">
        <f>J13+((K13-I13)/(I15-I13))*(J15-J13)</f>
        <v>45.38</v>
      </c>
      <c r="R13" s="27">
        <f t="shared" si="7"/>
        <v>45.793781097096982</v>
      </c>
      <c r="S13" s="20"/>
      <c r="AA13" s="31" t="s">
        <v>27</v>
      </c>
      <c r="AB13" s="31">
        <v>100</v>
      </c>
      <c r="AC13" s="31">
        <v>100</v>
      </c>
      <c r="AD13" s="31">
        <v>100</v>
      </c>
      <c r="AE13" s="31">
        <v>100</v>
      </c>
      <c r="AF13" s="31">
        <v>99.5</v>
      </c>
      <c r="AG13" s="31">
        <v>98.4</v>
      </c>
      <c r="AH13" s="31">
        <v>89.9</v>
      </c>
      <c r="AI13" s="31">
        <v>61.900000000000006</v>
      </c>
      <c r="AJ13" s="31">
        <v>41.000000000000007</v>
      </c>
      <c r="AK13" s="31">
        <v>28.800000000000008</v>
      </c>
      <c r="AL13" s="32">
        <v>4.4000000000000092</v>
      </c>
      <c r="AM13" s="31">
        <v>8.8817841970012523E-15</v>
      </c>
    </row>
    <row r="14" spans="1:44" ht="15.75" x14ac:dyDescent="0.25">
      <c r="I14" s="23"/>
      <c r="J14" s="24"/>
      <c r="K14" s="12">
        <v>6.3</v>
      </c>
      <c r="L14" s="25">
        <f t="shared" si="0"/>
        <v>-2.6553518286125541</v>
      </c>
      <c r="M14" s="26">
        <f>-LOG(I13,2)</f>
        <v>-3.3219280948873626</v>
      </c>
      <c r="N14" s="26">
        <f>-LOG(I15,2)</f>
        <v>-2.3219280948873622</v>
      </c>
      <c r="O14" s="26">
        <f>10^(LOG(J13,10)+((K14-I13)/(I15-I13))*(LOG(J15,10)-LOG(J13,10)))</f>
        <v>43.518262972769676</v>
      </c>
      <c r="P14" s="26">
        <f>J13+(((-L14)-(-M14))/((-N14)-(-M14)))*(J15-J13)</f>
        <v>43.967145788743522</v>
      </c>
      <c r="Q14" s="26">
        <f>J13+((K14-I13)/(I15-I13))*(J15-J13)</f>
        <v>43.578000000000003</v>
      </c>
      <c r="R14" s="27">
        <f t="shared" si="7"/>
        <v>43.967145788743522</v>
      </c>
      <c r="S14" s="20"/>
      <c r="AA14" s="31" t="s">
        <v>28</v>
      </c>
      <c r="AB14" s="31">
        <v>100</v>
      </c>
      <c r="AC14" s="31">
        <v>87.4</v>
      </c>
      <c r="AD14" s="31">
        <v>82.2</v>
      </c>
      <c r="AE14" s="31">
        <v>76.100000000000009</v>
      </c>
      <c r="AF14" s="31">
        <v>70.000000000000014</v>
      </c>
      <c r="AG14" s="31">
        <v>64.300000000000011</v>
      </c>
      <c r="AH14" s="31">
        <v>57.800000000000011</v>
      </c>
      <c r="AI14" s="31">
        <v>53.20000000000001</v>
      </c>
      <c r="AJ14" s="31">
        <v>46.100000000000009</v>
      </c>
      <c r="AK14" s="31">
        <v>26.600000000000009</v>
      </c>
      <c r="AL14" s="32">
        <v>4.8000000000000078</v>
      </c>
      <c r="AM14" s="31">
        <v>7.9936057773011271E-15</v>
      </c>
    </row>
    <row r="15" spans="1:44" ht="15.75" x14ac:dyDescent="0.25">
      <c r="I15" s="29">
        <v>5</v>
      </c>
      <c r="J15" s="24">
        <v>42.2</v>
      </c>
      <c r="K15" s="12">
        <v>4</v>
      </c>
      <c r="L15" s="25">
        <f t="shared" si="0"/>
        <v>-2</v>
      </c>
      <c r="M15" s="26">
        <f>-LOG(I15,2)</f>
        <v>-2.3219280948873622</v>
      </c>
      <c r="N15" s="26">
        <f>-LOG(I16,2)</f>
        <v>-1.3219280948873624</v>
      </c>
      <c r="O15" s="26">
        <f>10^(LOG(J15,10)+((K15-I15)/(I16-I15))*(LOG(J16,10)-LOG(J15,10)))</f>
        <v>41.015167617185966</v>
      </c>
      <c r="P15" s="26">
        <f>J15+(((-L15)-(-M15))/((-N15)-(-M15)))*(J16-J15)</f>
        <v>41.266408524826652</v>
      </c>
      <c r="Q15" s="26">
        <f>J15+((K15-I15)/(I16-I15))*(J16-J15)</f>
        <v>41.04</v>
      </c>
      <c r="R15" s="27">
        <f t="shared" si="7"/>
        <v>41.266408524826652</v>
      </c>
      <c r="S15" s="26"/>
      <c r="AA15" s="31">
        <v>34</v>
      </c>
      <c r="AB15" s="31">
        <v>100</v>
      </c>
      <c r="AC15" s="31">
        <v>97.4</v>
      </c>
      <c r="AD15" s="31">
        <v>81.7</v>
      </c>
      <c r="AE15" s="31">
        <v>72.100000000000009</v>
      </c>
      <c r="AF15" s="31">
        <v>66.100000000000009</v>
      </c>
      <c r="AG15" s="31">
        <v>63.400000000000006</v>
      </c>
      <c r="AH15" s="31">
        <v>59.300000000000004</v>
      </c>
      <c r="AI15" s="31">
        <v>56.7</v>
      </c>
      <c r="AJ15" s="31">
        <v>49.300000000000004</v>
      </c>
      <c r="AK15" s="31">
        <v>23.600000000000005</v>
      </c>
      <c r="AL15" s="32">
        <v>3.5000000000000036</v>
      </c>
      <c r="AM15" s="31">
        <v>3.5527136788005009E-15</v>
      </c>
      <c r="AN15" s="33"/>
    </row>
    <row r="16" spans="1:44" x14ac:dyDescent="0.25">
      <c r="I16" s="29">
        <v>2.5</v>
      </c>
      <c r="J16" s="24">
        <v>39.299999999999997</v>
      </c>
      <c r="K16" s="12">
        <v>2</v>
      </c>
      <c r="L16" s="25">
        <f t="shared" si="0"/>
        <v>-1</v>
      </c>
      <c r="M16" s="26">
        <f>-LOG(I16,2)</f>
        <v>-1.3219280948873624</v>
      </c>
      <c r="N16" s="26">
        <f>-LOG(I17,2)</f>
        <v>-0.32192809488736235</v>
      </c>
      <c r="O16" s="26">
        <f t="shared" ref="O16:O20" si="8">10^(LOG(J16,10)+((K16-I16)/(I17-I16))*(LOG(J17,10)-LOG(J16,10)))</f>
        <v>38.071341512940066</v>
      </c>
      <c r="P16" s="26">
        <f t="shared" ref="P16:P20" si="9">J16+(((-L16)-(-M16))/((-N16)-(-M16)))*(J17-J16)</f>
        <v>38.334215715337912</v>
      </c>
      <c r="Q16" s="26">
        <f t="shared" ref="Q16:Q20" si="10">J16+((K16-I16)/(I17-I16))*(J17-J16)</f>
        <v>38.099999999999994</v>
      </c>
      <c r="R16" s="27">
        <f t="shared" si="7"/>
        <v>38.334215715337912</v>
      </c>
      <c r="AA16" s="31">
        <v>36</v>
      </c>
      <c r="AB16" s="31">
        <v>100</v>
      </c>
      <c r="AC16" s="31">
        <v>88.8</v>
      </c>
      <c r="AD16" s="31">
        <v>71.400000000000006</v>
      </c>
      <c r="AE16" s="31">
        <v>56.900000000000006</v>
      </c>
      <c r="AF16" s="31">
        <v>44.100000000000009</v>
      </c>
      <c r="AG16" s="31">
        <v>33.000000000000007</v>
      </c>
      <c r="AH16" s="31">
        <v>22.800000000000008</v>
      </c>
      <c r="AI16" s="31">
        <v>18.400000000000006</v>
      </c>
      <c r="AJ16" s="31">
        <v>15.500000000000005</v>
      </c>
      <c r="AK16" s="31">
        <v>12.300000000000004</v>
      </c>
      <c r="AL16" s="31">
        <v>4.4000000000000039</v>
      </c>
      <c r="AM16" s="31">
        <v>0</v>
      </c>
    </row>
    <row r="17" spans="8:45" x14ac:dyDescent="0.25">
      <c r="I17" s="29">
        <v>1.25</v>
      </c>
      <c r="J17" s="24">
        <v>36.299999999999997</v>
      </c>
      <c r="K17" s="12">
        <v>1</v>
      </c>
      <c r="L17" s="25">
        <f t="shared" si="0"/>
        <v>0</v>
      </c>
      <c r="M17" s="26">
        <f t="shared" ref="M17:M20" si="11">-LOG(I17,2)</f>
        <v>-0.32192809488736235</v>
      </c>
      <c r="N17" s="26">
        <f t="shared" ref="N17:N20" si="12">-LOG(I18,2)</f>
        <v>0.66657626627480826</v>
      </c>
      <c r="O17" s="26">
        <f t="shared" si="8"/>
        <v>34.238338611084679</v>
      </c>
      <c r="P17" s="26">
        <f t="shared" si="9"/>
        <v>34.704207682914522</v>
      </c>
      <c r="Q17" s="26">
        <f t="shared" si="10"/>
        <v>34.324193548387093</v>
      </c>
      <c r="R17" s="27">
        <f t="shared" si="7"/>
        <v>34.704207682914522</v>
      </c>
      <c r="AA17" s="31">
        <v>2</v>
      </c>
      <c r="AB17" s="31">
        <v>100</v>
      </c>
      <c r="AC17" s="31">
        <v>100</v>
      </c>
      <c r="AD17" s="31">
        <v>100</v>
      </c>
      <c r="AE17" s="31">
        <v>100</v>
      </c>
      <c r="AF17" s="31">
        <v>100</v>
      </c>
      <c r="AG17" s="31">
        <v>100</v>
      </c>
      <c r="AH17" s="31">
        <v>100</v>
      </c>
      <c r="AI17" s="31">
        <v>100</v>
      </c>
      <c r="AJ17" s="31">
        <v>99.4</v>
      </c>
      <c r="AK17" s="31">
        <v>80.800000000000011</v>
      </c>
      <c r="AL17" s="31">
        <v>4.8000000000000114</v>
      </c>
      <c r="AM17" s="31">
        <v>1.1546319456101628E-14</v>
      </c>
    </row>
    <row r="18" spans="8:45" x14ac:dyDescent="0.25">
      <c r="I18" s="29">
        <v>0.63</v>
      </c>
      <c r="J18" s="24">
        <v>31.4</v>
      </c>
      <c r="K18" s="12">
        <v>0.5</v>
      </c>
      <c r="L18" s="25">
        <f t="shared" si="0"/>
        <v>1</v>
      </c>
      <c r="M18" s="26">
        <f t="shared" si="11"/>
        <v>0.66657626627480826</v>
      </c>
      <c r="N18" s="26">
        <f t="shared" si="12"/>
        <v>1.6665762662748083</v>
      </c>
      <c r="O18" s="26">
        <f t="shared" si="8"/>
        <v>28.815493264933483</v>
      </c>
      <c r="P18" s="26">
        <f t="shared" si="9"/>
        <v>29.432799971021367</v>
      </c>
      <c r="Q18" s="26">
        <f t="shared" si="10"/>
        <v>28.965079365079365</v>
      </c>
      <c r="R18" s="27">
        <f t="shared" si="7"/>
        <v>29.432799971021367</v>
      </c>
      <c r="AA18" s="31">
        <v>7</v>
      </c>
      <c r="AB18" s="31">
        <v>100</v>
      </c>
      <c r="AC18" s="31">
        <v>100</v>
      </c>
      <c r="AD18" s="31">
        <v>100</v>
      </c>
      <c r="AE18" s="31">
        <v>95.9</v>
      </c>
      <c r="AF18" s="31">
        <v>91.4</v>
      </c>
      <c r="AG18" s="31">
        <v>85.7</v>
      </c>
      <c r="AH18" s="31">
        <v>81</v>
      </c>
      <c r="AI18" s="31">
        <v>72.3</v>
      </c>
      <c r="AJ18" s="31">
        <v>66.5</v>
      </c>
      <c r="AK18" s="31">
        <v>47.3</v>
      </c>
      <c r="AL18" s="31">
        <v>3.7999999999999972</v>
      </c>
      <c r="AM18" s="31">
        <v>0</v>
      </c>
      <c r="AN18" s="33"/>
      <c r="AO18" s="33"/>
    </row>
    <row r="19" spans="8:45" ht="15" customHeight="1" x14ac:dyDescent="0.25">
      <c r="I19" s="29">
        <v>0.315</v>
      </c>
      <c r="J19" s="24">
        <v>25.5</v>
      </c>
      <c r="K19" s="12">
        <v>0.25</v>
      </c>
      <c r="L19" s="25">
        <f t="shared" si="0"/>
        <v>2</v>
      </c>
      <c r="M19" s="26">
        <f t="shared" si="11"/>
        <v>1.6665762662748083</v>
      </c>
      <c r="N19" s="26">
        <f t="shared" si="12"/>
        <v>2.6438561897747248</v>
      </c>
      <c r="O19" s="26">
        <f t="shared" si="8"/>
        <v>16.165427614141834</v>
      </c>
      <c r="P19" s="26">
        <f t="shared" si="9"/>
        <v>19.734138076043038</v>
      </c>
      <c r="Q19" s="26">
        <f t="shared" si="10"/>
        <v>18.412903225806453</v>
      </c>
      <c r="R19" s="27">
        <f t="shared" si="7"/>
        <v>19.734138076043038</v>
      </c>
      <c r="T19" s="177" t="s">
        <v>29</v>
      </c>
      <c r="U19" s="177"/>
      <c r="V19" s="177"/>
      <c r="W19" s="177"/>
      <c r="X19" s="177"/>
      <c r="Y19" s="177"/>
      <c r="Z19" s="177"/>
      <c r="AA19" s="4" t="s">
        <v>30</v>
      </c>
      <c r="AB19" s="4">
        <v>100</v>
      </c>
      <c r="AC19" s="4">
        <v>89</v>
      </c>
      <c r="AD19" s="4">
        <v>61.2</v>
      </c>
      <c r="AE19" s="4">
        <v>47.5</v>
      </c>
      <c r="AF19" s="4">
        <v>42.2</v>
      </c>
      <c r="AG19" s="4">
        <v>39.300000000000004</v>
      </c>
      <c r="AH19" s="4">
        <v>36.300000000000004</v>
      </c>
      <c r="AI19" s="4">
        <v>31.400000000000006</v>
      </c>
      <c r="AJ19" s="4">
        <v>25.500000000000007</v>
      </c>
      <c r="AK19" s="4">
        <v>8.6000000000000085</v>
      </c>
      <c r="AL19" s="4">
        <v>6.0000000000000089</v>
      </c>
      <c r="AM19" s="4">
        <v>8.8817841970012523E-15</v>
      </c>
    </row>
    <row r="20" spans="8:45" ht="15" customHeight="1" x14ac:dyDescent="0.25">
      <c r="I20" s="29">
        <v>0.16</v>
      </c>
      <c r="J20" s="24">
        <v>8.6</v>
      </c>
      <c r="K20" s="12">
        <v>0.125</v>
      </c>
      <c r="L20" s="25">
        <f t="shared" si="0"/>
        <v>3</v>
      </c>
      <c r="M20" s="26">
        <f t="shared" si="11"/>
        <v>2.6438561897747248</v>
      </c>
      <c r="N20" s="26">
        <f t="shared" si="12"/>
        <v>4.3219280948873626</v>
      </c>
      <c r="O20" s="26">
        <f t="shared" si="8"/>
        <v>7.6692273893146012</v>
      </c>
      <c r="P20" s="26">
        <f t="shared" si="9"/>
        <v>8.0481917587890486</v>
      </c>
      <c r="Q20" s="26">
        <f t="shared" si="10"/>
        <v>7.7727272727272725</v>
      </c>
      <c r="R20" s="27">
        <f t="shared" si="7"/>
        <v>7.6692273893146012</v>
      </c>
      <c r="T20" s="177"/>
      <c r="U20" s="177"/>
      <c r="V20" s="177"/>
      <c r="W20" s="177"/>
      <c r="X20" s="177"/>
      <c r="Y20" s="177"/>
      <c r="Z20" s="177"/>
      <c r="AA20" s="34"/>
      <c r="AB20" s="34"/>
      <c r="AC20" s="34"/>
      <c r="AD20" s="34"/>
      <c r="AE20" s="34"/>
      <c r="AF20" s="34"/>
      <c r="AG20" s="34"/>
      <c r="AH20" s="34"/>
      <c r="AI20" s="34"/>
      <c r="AJ20" s="34"/>
      <c r="AK20" s="34"/>
      <c r="AL20" s="34"/>
      <c r="AM20" s="34"/>
      <c r="AN20" s="33"/>
    </row>
    <row r="21" spans="8:45" ht="15.75" thickBot="1" x14ac:dyDescent="0.3">
      <c r="I21" s="35">
        <v>0.05</v>
      </c>
      <c r="J21" s="24">
        <v>6</v>
      </c>
      <c r="K21" s="36">
        <v>6.3E-2</v>
      </c>
      <c r="L21" s="37">
        <f t="shared" si="0"/>
        <v>3.9885043611621707</v>
      </c>
      <c r="M21" s="38">
        <f>-LOG(I20,2)</f>
        <v>2.6438561897747248</v>
      </c>
      <c r="N21" s="38">
        <f>-LOG(I21,2)</f>
        <v>4.3219280948873626</v>
      </c>
      <c r="O21" s="39">
        <f>10^(LOG(J20,10)+((K21-I20)/(I21-I20))*(LOG(J21,10)-LOG(J20,10)))</f>
        <v>6.260782935663789</v>
      </c>
      <c r="P21" s="38">
        <f>J20+(((-L21)-(-M21))/((-N21)-(-M21)))*(J21-J20)</f>
        <v>6.5166058170953702</v>
      </c>
      <c r="Q21" s="38">
        <f>J20+((K21-I20)/(I21-I20))*(J21-J20)</f>
        <v>6.3072727272727267</v>
      </c>
      <c r="R21" s="40">
        <f t="shared" si="7"/>
        <v>6.260782935663789</v>
      </c>
      <c r="T21" s="177"/>
      <c r="U21" s="177"/>
      <c r="V21" s="177"/>
      <c r="W21" s="177"/>
      <c r="X21" s="177"/>
      <c r="Y21" s="177"/>
      <c r="Z21" s="177"/>
      <c r="AA21" s="34"/>
      <c r="AB21" s="34"/>
      <c r="AC21" s="34"/>
      <c r="AD21" s="34"/>
      <c r="AE21" s="34"/>
      <c r="AF21" s="34"/>
      <c r="AG21" s="34"/>
      <c r="AH21" s="34"/>
      <c r="AI21" s="34"/>
      <c r="AJ21" s="34"/>
      <c r="AK21" s="34"/>
      <c r="AL21" s="34"/>
      <c r="AM21" s="34"/>
    </row>
    <row r="22" spans="8:45" x14ac:dyDescent="0.25">
      <c r="I22" s="4"/>
      <c r="J22" s="4"/>
      <c r="K22" s="4"/>
      <c r="T22" s="41"/>
      <c r="U22" s="41"/>
      <c r="V22" s="41"/>
      <c r="W22" s="41"/>
      <c r="X22" s="41"/>
      <c r="Y22" s="41"/>
      <c r="Z22" s="41"/>
      <c r="AA22" s="34"/>
      <c r="AB22" s="34"/>
      <c r="AC22" s="34"/>
      <c r="AD22" s="34"/>
      <c r="AE22" s="34"/>
      <c r="AF22" s="34"/>
      <c r="AG22" s="34"/>
      <c r="AH22" s="34"/>
      <c r="AI22" s="34"/>
      <c r="AJ22" s="34"/>
      <c r="AK22" s="34"/>
      <c r="AL22" s="34"/>
      <c r="AM22" s="34"/>
      <c r="AN22" s="42"/>
      <c r="AO22" s="42"/>
      <c r="AP22" s="42"/>
      <c r="AQ22" s="42"/>
      <c r="AR22" s="42"/>
    </row>
    <row r="23" spans="8:45" x14ac:dyDescent="0.25">
      <c r="AA23" s="34"/>
      <c r="AB23" s="34"/>
      <c r="AC23" s="34"/>
      <c r="AD23" s="34"/>
      <c r="AE23" s="34"/>
      <c r="AF23" s="34"/>
      <c r="AG23" s="34"/>
      <c r="AH23" s="34"/>
      <c r="AI23" s="34"/>
      <c r="AJ23" s="34"/>
      <c r="AK23" s="34"/>
      <c r="AL23" s="34"/>
      <c r="AM23" s="34"/>
      <c r="AN23" s="42"/>
      <c r="AO23" s="42"/>
      <c r="AP23" s="42"/>
      <c r="AQ23" s="42"/>
      <c r="AR23" s="42"/>
    </row>
    <row r="24" spans="8:45" ht="15" customHeight="1" x14ac:dyDescent="0.25">
      <c r="H24" s="177" t="s">
        <v>31</v>
      </c>
      <c r="I24" s="177"/>
      <c r="J24" s="177"/>
      <c r="K24" s="177"/>
      <c r="L24" s="177"/>
      <c r="M24" s="177"/>
      <c r="N24" s="177"/>
      <c r="O24" s="177"/>
      <c r="P24" s="177"/>
      <c r="Q24" s="177"/>
      <c r="R24" s="177"/>
      <c r="S24" s="177"/>
      <c r="T24" s="177"/>
      <c r="U24" s="177"/>
      <c r="V24" s="177"/>
      <c r="W24" s="177"/>
      <c r="X24" s="177"/>
      <c r="Y24" s="177"/>
      <c r="Z24" s="177"/>
      <c r="AA24" s="34"/>
      <c r="AB24" s="34"/>
      <c r="AC24" s="34"/>
      <c r="AD24" s="34"/>
      <c r="AE24" s="34"/>
      <c r="AF24" s="34"/>
      <c r="AG24" s="34"/>
      <c r="AH24" s="34"/>
      <c r="AI24" s="34"/>
      <c r="AJ24" s="34"/>
      <c r="AK24" s="34"/>
      <c r="AL24" s="34"/>
      <c r="AM24" s="34"/>
      <c r="AN24" s="33"/>
      <c r="AO24" s="33"/>
      <c r="AP24" s="42"/>
      <c r="AQ24" s="42"/>
      <c r="AR24" s="42"/>
    </row>
    <row r="25" spans="8:45" x14ac:dyDescent="0.25">
      <c r="H25" s="177"/>
      <c r="I25" s="177"/>
      <c r="J25" s="177"/>
      <c r="K25" s="177"/>
      <c r="L25" s="177"/>
      <c r="M25" s="177"/>
      <c r="N25" s="177"/>
      <c r="O25" s="177"/>
      <c r="P25" s="177"/>
      <c r="Q25" s="177"/>
      <c r="R25" s="177"/>
      <c r="S25" s="177"/>
      <c r="T25" s="177"/>
      <c r="U25" s="177"/>
      <c r="V25" s="177"/>
      <c r="W25" s="177"/>
      <c r="X25" s="177"/>
      <c r="Y25" s="177"/>
      <c r="Z25" s="177"/>
      <c r="AA25" s="34"/>
      <c r="AB25" s="34"/>
      <c r="AC25" s="34"/>
      <c r="AD25" s="34"/>
      <c r="AE25" s="34"/>
      <c r="AF25" s="34"/>
      <c r="AG25" s="34"/>
      <c r="AH25" s="34"/>
      <c r="AI25" s="34"/>
      <c r="AJ25" s="34"/>
      <c r="AK25" s="34"/>
      <c r="AL25" s="34"/>
      <c r="AM25" s="34"/>
      <c r="AN25" s="42"/>
      <c r="AO25" s="42"/>
      <c r="AP25" s="42"/>
      <c r="AQ25" s="42"/>
      <c r="AR25" s="42"/>
    </row>
    <row r="26" spans="8:45" x14ac:dyDescent="0.25">
      <c r="H26" s="177"/>
      <c r="I26" s="177"/>
      <c r="J26" s="177"/>
      <c r="K26" s="177"/>
      <c r="L26" s="177"/>
      <c r="M26" s="177"/>
      <c r="N26" s="177"/>
      <c r="O26" s="177"/>
      <c r="P26" s="177"/>
      <c r="Q26" s="177"/>
      <c r="R26" s="177"/>
      <c r="S26" s="177"/>
      <c r="T26" s="177"/>
      <c r="U26" s="177"/>
      <c r="V26" s="177"/>
      <c r="W26" s="177"/>
      <c r="X26" s="177"/>
      <c r="Y26" s="177"/>
      <c r="Z26" s="177"/>
      <c r="AA26" s="43"/>
      <c r="AB26" s="43"/>
      <c r="AC26" s="43"/>
      <c r="AD26" s="43"/>
      <c r="AE26" s="43"/>
      <c r="AF26" s="43"/>
      <c r="AG26" s="43"/>
      <c r="AH26" s="43"/>
      <c r="AI26" s="43"/>
      <c r="AJ26" s="43"/>
      <c r="AK26" s="43"/>
      <c r="AL26" s="43"/>
      <c r="AM26" s="43"/>
      <c r="AN26" s="42"/>
      <c r="AO26" s="42"/>
      <c r="AP26" s="42"/>
      <c r="AQ26" s="42"/>
      <c r="AR26" s="42"/>
    </row>
    <row r="27" spans="8:45" ht="15.75" x14ac:dyDescent="0.25">
      <c r="H27" s="177"/>
      <c r="I27" s="177"/>
      <c r="J27" s="177"/>
      <c r="K27" s="177"/>
      <c r="L27" s="177"/>
      <c r="M27" s="177"/>
      <c r="N27" s="177"/>
      <c r="O27" s="177"/>
      <c r="P27" s="177"/>
      <c r="Q27" s="177"/>
      <c r="R27" s="177"/>
      <c r="S27" s="177"/>
      <c r="T27" s="177"/>
      <c r="U27" s="177"/>
      <c r="V27" s="177"/>
      <c r="W27" s="177"/>
      <c r="X27" s="177"/>
      <c r="Y27" s="177"/>
      <c r="Z27" s="177"/>
      <c r="AA27" s="44"/>
      <c r="AB27" s="11"/>
      <c r="AC27" s="11"/>
      <c r="AD27" s="11"/>
      <c r="AE27" s="11"/>
      <c r="AF27" s="11"/>
      <c r="AG27" s="11"/>
      <c r="AH27" s="11"/>
      <c r="AI27" s="11"/>
      <c r="AJ27" s="11"/>
      <c r="AK27" s="11"/>
      <c r="AL27" s="11"/>
      <c r="AM27" s="42"/>
      <c r="AN27" s="42"/>
      <c r="AO27" s="42"/>
      <c r="AP27" s="42"/>
      <c r="AQ27" s="42"/>
      <c r="AR27" s="42"/>
    </row>
    <row r="28" spans="8:45" x14ac:dyDescent="0.25">
      <c r="H28" s="177"/>
      <c r="I28" s="177"/>
      <c r="J28" s="177"/>
      <c r="K28" s="177"/>
      <c r="L28" s="177"/>
      <c r="M28" s="177"/>
      <c r="N28" s="177"/>
      <c r="O28" s="177"/>
      <c r="P28" s="177"/>
      <c r="Q28" s="177"/>
      <c r="R28" s="177"/>
      <c r="S28" s="177"/>
      <c r="T28" s="177"/>
      <c r="U28" s="177"/>
      <c r="V28" s="177"/>
      <c r="W28" s="177"/>
      <c r="X28" s="177"/>
      <c r="Y28" s="177"/>
      <c r="Z28" s="177"/>
      <c r="AA28" s="45"/>
      <c r="AF28" s="42"/>
      <c r="AG28" s="42"/>
      <c r="AH28" s="42"/>
      <c r="AI28" s="42"/>
      <c r="AJ28" s="42"/>
      <c r="AK28" s="42"/>
      <c r="AL28" s="42"/>
      <c r="AM28" s="42"/>
      <c r="AN28" s="42"/>
      <c r="AO28" s="42"/>
      <c r="AP28" s="42"/>
      <c r="AQ28" s="42"/>
      <c r="AR28" s="42"/>
    </row>
    <row r="29" spans="8:45" x14ac:dyDescent="0.25">
      <c r="H29" s="177"/>
      <c r="I29" s="177"/>
      <c r="J29" s="177"/>
      <c r="K29" s="177"/>
      <c r="L29" s="177"/>
      <c r="M29" s="177"/>
      <c r="N29" s="177"/>
      <c r="O29" s="177"/>
      <c r="P29" s="177"/>
      <c r="Q29" s="177"/>
      <c r="R29" s="177"/>
      <c r="S29" s="177"/>
      <c r="T29" s="177"/>
      <c r="U29" s="177"/>
      <c r="V29" s="177"/>
      <c r="W29" s="177"/>
      <c r="X29" s="177"/>
      <c r="Y29" s="177"/>
      <c r="Z29" s="177"/>
      <c r="AF29" s="42"/>
      <c r="AG29" s="42"/>
      <c r="AH29" s="42"/>
      <c r="AI29" s="42"/>
      <c r="AJ29" s="42"/>
      <c r="AK29" s="42"/>
      <c r="AL29" s="42"/>
      <c r="AM29" s="42"/>
      <c r="AN29" s="42"/>
      <c r="AO29" s="42"/>
      <c r="AP29" s="42"/>
      <c r="AQ29" s="42"/>
      <c r="AR29" s="42"/>
    </row>
    <row r="30" spans="8:45" x14ac:dyDescent="0.25">
      <c r="H30" s="177"/>
      <c r="I30" s="177"/>
      <c r="J30" s="177"/>
      <c r="K30" s="177"/>
      <c r="L30" s="177"/>
      <c r="M30" s="177"/>
      <c r="N30" s="177"/>
      <c r="O30" s="177"/>
      <c r="P30" s="177"/>
      <c r="Q30" s="177"/>
      <c r="R30" s="177"/>
      <c r="S30" s="177"/>
      <c r="T30" s="177"/>
      <c r="U30" s="177"/>
      <c r="V30" s="177"/>
      <c r="W30" s="177"/>
      <c r="X30" s="177"/>
      <c r="Y30" s="177"/>
      <c r="Z30" s="177"/>
    </row>
    <row r="31" spans="8:45" x14ac:dyDescent="0.25">
      <c r="H31" s="177"/>
      <c r="I31" s="177"/>
      <c r="J31" s="177"/>
      <c r="K31" s="177"/>
      <c r="L31" s="177"/>
      <c r="M31" s="177"/>
      <c r="N31" s="177"/>
      <c r="O31" s="177"/>
      <c r="P31" s="177"/>
      <c r="Q31" s="177"/>
      <c r="R31" s="177"/>
      <c r="S31" s="177"/>
      <c r="T31" s="177"/>
      <c r="U31" s="177"/>
      <c r="V31" s="177"/>
      <c r="W31" s="177"/>
      <c r="X31" s="177"/>
      <c r="Y31" s="177"/>
      <c r="Z31" s="177"/>
    </row>
    <row r="32" spans="8:45" ht="15.75" x14ac:dyDescent="0.25">
      <c r="H32" s="177"/>
      <c r="I32" s="177"/>
      <c r="J32" s="177"/>
      <c r="K32" s="177"/>
      <c r="L32" s="177"/>
      <c r="M32" s="177"/>
      <c r="N32" s="177"/>
      <c r="O32" s="177"/>
      <c r="P32" s="177"/>
      <c r="Q32" s="177"/>
      <c r="R32" s="177"/>
      <c r="S32" s="177"/>
      <c r="T32" s="177"/>
      <c r="U32" s="177"/>
      <c r="V32" s="177"/>
      <c r="W32" s="177"/>
      <c r="X32" s="177"/>
      <c r="Y32" s="177"/>
      <c r="Z32" s="177"/>
      <c r="AA32" s="11"/>
      <c r="AB32" s="4" t="s">
        <v>27</v>
      </c>
      <c r="AC32" s="11">
        <v>100</v>
      </c>
      <c r="AD32" s="11">
        <v>100</v>
      </c>
      <c r="AE32" s="11">
        <v>100</v>
      </c>
      <c r="AF32" s="11">
        <v>100</v>
      </c>
      <c r="AG32">
        <v>100</v>
      </c>
      <c r="AH32">
        <v>100</v>
      </c>
      <c r="AI32">
        <v>100</v>
      </c>
      <c r="AJ32">
        <v>100</v>
      </c>
      <c r="AK32">
        <v>99.839035952556316</v>
      </c>
      <c r="AL32">
        <v>99.666711866862599</v>
      </c>
      <c r="AM32">
        <v>99.145879095623897</v>
      </c>
      <c r="AN32">
        <v>95.663611193457427</v>
      </c>
      <c r="AO32">
        <v>80.781186759511584</v>
      </c>
      <c r="AP32">
        <v>54.931443965143494</v>
      </c>
      <c r="AQ32">
        <v>36.837661806374264</v>
      </c>
      <c r="AR32">
        <v>15.840733043993286</v>
      </c>
      <c r="AS32">
        <v>5.4939148865352037</v>
      </c>
    </row>
    <row r="33" spans="8:45" ht="15.75" x14ac:dyDescent="0.25">
      <c r="H33" s="177"/>
      <c r="I33" s="177"/>
      <c r="J33" s="177"/>
      <c r="K33" s="177"/>
      <c r="L33" s="177"/>
      <c r="M33" s="177"/>
      <c r="N33" s="177"/>
      <c r="O33" s="177"/>
      <c r="P33" s="177"/>
      <c r="Q33" s="177"/>
      <c r="R33" s="177"/>
      <c r="S33" s="177"/>
      <c r="T33" s="177"/>
      <c r="U33" s="177"/>
      <c r="V33" s="177"/>
      <c r="W33" s="177"/>
      <c r="X33" s="177"/>
      <c r="Y33" s="177"/>
      <c r="Z33" s="177"/>
      <c r="AA33" s="11"/>
      <c r="AB33" s="4" t="s">
        <v>28</v>
      </c>
      <c r="AC33" s="11">
        <v>123.1</v>
      </c>
      <c r="AD33" s="11">
        <v>104.2</v>
      </c>
      <c r="AE33" s="11">
        <v>97.627760821069245</v>
      </c>
      <c r="AF33" s="11">
        <v>87.4</v>
      </c>
      <c r="AG33">
        <v>85.607829508785287</v>
      </c>
      <c r="AH33">
        <v>82.2</v>
      </c>
      <c r="AI33">
        <v>80.236238621187084</v>
      </c>
      <c r="AJ33">
        <v>78.063761378812913</v>
      </c>
      <c r="AK33">
        <v>74.13623862118709</v>
      </c>
      <c r="AL33">
        <v>72.033884775723664</v>
      </c>
      <c r="AM33">
        <v>68.165009859142032</v>
      </c>
      <c r="AN33">
        <v>62.207467383232142</v>
      </c>
      <c r="AO33">
        <v>56.301909253348327</v>
      </c>
      <c r="AP33">
        <v>50.832691490551142</v>
      </c>
      <c r="AQ33">
        <v>39.447082395434279</v>
      </c>
      <c r="AR33">
        <v>15.426548976900063</v>
      </c>
      <c r="AS33">
        <v>5.8765983904166239</v>
      </c>
    </row>
    <row r="34" spans="8:45" ht="15.75" x14ac:dyDescent="0.25">
      <c r="H34" s="177"/>
      <c r="I34" s="177"/>
      <c r="J34" s="177"/>
      <c r="K34" s="177"/>
      <c r="L34" s="177"/>
      <c r="M34" s="177"/>
      <c r="N34" s="177"/>
      <c r="O34" s="177"/>
      <c r="P34" s="177"/>
      <c r="Q34" s="177"/>
      <c r="R34" s="177"/>
      <c r="S34" s="177"/>
      <c r="T34" s="177"/>
      <c r="U34" s="177"/>
      <c r="V34" s="177"/>
      <c r="W34" s="177"/>
      <c r="X34" s="177"/>
      <c r="Y34" s="177"/>
      <c r="Z34" s="177"/>
      <c r="AA34" s="11"/>
      <c r="AB34" s="4">
        <v>34</v>
      </c>
      <c r="AC34" s="11">
        <v>104.76666666666665</v>
      </c>
      <c r="AD34" s="11">
        <v>100.86666666666666</v>
      </c>
      <c r="AE34" s="11">
        <v>99.510490328157147</v>
      </c>
      <c r="AF34" s="11">
        <v>97.4</v>
      </c>
      <c r="AG34">
        <v>91.989023709217108</v>
      </c>
      <c r="AH34">
        <v>81.7</v>
      </c>
      <c r="AI34">
        <v>78.609490289081322</v>
      </c>
      <c r="AJ34">
        <v>75.190509710918676</v>
      </c>
      <c r="AK34">
        <v>70.168431430675824</v>
      </c>
      <c r="AL34">
        <v>68.100542402351152</v>
      </c>
      <c r="AM34">
        <v>65.230794143804118</v>
      </c>
      <c r="AN34">
        <v>62.08009481096181</v>
      </c>
      <c r="AO34">
        <v>58.453253056240364</v>
      </c>
      <c r="AP34">
        <v>54.232664370433582</v>
      </c>
      <c r="AQ34">
        <v>40.531795772444148</v>
      </c>
      <c r="AR34">
        <v>12.858459023662983</v>
      </c>
      <c r="AS34">
        <v>4.3855324653961114</v>
      </c>
    </row>
    <row r="35" spans="8:45" ht="15.75" x14ac:dyDescent="0.25">
      <c r="H35" s="177"/>
      <c r="I35" s="177"/>
      <c r="J35" s="177"/>
      <c r="K35" s="177"/>
      <c r="L35" s="177"/>
      <c r="M35" s="177"/>
      <c r="N35" s="177"/>
      <c r="O35" s="177"/>
      <c r="P35" s="177"/>
      <c r="Q35" s="177"/>
      <c r="R35" s="177"/>
      <c r="S35" s="177"/>
      <c r="T35" s="177"/>
      <c r="U35" s="177"/>
      <c r="V35" s="177"/>
      <c r="W35" s="177"/>
      <c r="X35" s="177"/>
      <c r="Y35" s="177"/>
      <c r="Z35" s="177"/>
      <c r="AA35" s="11"/>
      <c r="AB35" s="4">
        <v>36</v>
      </c>
      <c r="AC35" s="11">
        <v>120.53333333333333</v>
      </c>
      <c r="AD35" s="11">
        <v>103.73333333333333</v>
      </c>
      <c r="AE35" s="11">
        <v>97.891342952061549</v>
      </c>
      <c r="AF35" s="11">
        <v>88.8</v>
      </c>
      <c r="AG35">
        <v>82.80312181785844</v>
      </c>
      <c r="AH35">
        <v>71.400000000000006</v>
      </c>
      <c r="AI35">
        <v>66.732042624133243</v>
      </c>
      <c r="AJ35">
        <v>61.567957375866762</v>
      </c>
      <c r="AK35">
        <v>52.779320385441757</v>
      </c>
      <c r="AL35">
        <v>48.367823791682454</v>
      </c>
      <c r="AM35">
        <v>40.526598146750281</v>
      </c>
      <c r="AN35">
        <v>29.716333432148904</v>
      </c>
      <c r="AO35">
        <v>21.367043633637536</v>
      </c>
      <c r="AP35">
        <v>17.433071172196943</v>
      </c>
      <c r="AQ35">
        <v>14.408239162327677</v>
      </c>
      <c r="AR35">
        <v>8.8685386681745442</v>
      </c>
      <c r="AS35">
        <v>4.9683849432820342</v>
      </c>
    </row>
    <row r="36" spans="8:45" ht="15.75" x14ac:dyDescent="0.25">
      <c r="H36" s="177"/>
      <c r="I36" s="177"/>
      <c r="J36" s="177"/>
      <c r="K36" s="177"/>
      <c r="L36" s="177"/>
      <c r="M36" s="177"/>
      <c r="N36" s="177"/>
      <c r="O36" s="177"/>
      <c r="P36" s="177"/>
      <c r="Q36" s="177"/>
      <c r="R36" s="177"/>
      <c r="S36" s="177"/>
      <c r="T36" s="177"/>
      <c r="U36" s="177"/>
      <c r="V36" s="177"/>
      <c r="W36" s="177"/>
      <c r="X36" s="177"/>
      <c r="Y36" s="177"/>
      <c r="Z36" s="177"/>
      <c r="AB36" s="4">
        <v>2</v>
      </c>
      <c r="AC36" s="11">
        <v>100</v>
      </c>
      <c r="AD36" s="11">
        <v>100</v>
      </c>
      <c r="AE36" s="11">
        <v>100</v>
      </c>
      <c r="AF36" s="11">
        <v>100</v>
      </c>
      <c r="AG36">
        <v>100</v>
      </c>
      <c r="AH36">
        <v>100</v>
      </c>
      <c r="AI36">
        <v>100</v>
      </c>
      <c r="AJ36">
        <v>100</v>
      </c>
      <c r="AK36">
        <v>100</v>
      </c>
      <c r="AL36">
        <v>100</v>
      </c>
      <c r="AM36">
        <v>100</v>
      </c>
      <c r="AN36">
        <v>100</v>
      </c>
      <c r="AO36">
        <v>100</v>
      </c>
      <c r="AP36">
        <v>99.799945759764881</v>
      </c>
      <c r="AQ36">
        <v>93.054140131029627</v>
      </c>
      <c r="AR36">
        <v>32.905335372946311</v>
      </c>
      <c r="AS36">
        <v>6.701194941046607</v>
      </c>
    </row>
    <row r="37" spans="8:45" ht="15.75" x14ac:dyDescent="0.25">
      <c r="H37" s="177"/>
      <c r="I37" s="177"/>
      <c r="J37" s="177"/>
      <c r="K37" s="177"/>
      <c r="L37" s="177"/>
      <c r="M37" s="177"/>
      <c r="N37" s="177"/>
      <c r="O37" s="177"/>
      <c r="P37" s="177"/>
      <c r="Q37" s="177"/>
      <c r="R37" s="177"/>
      <c r="S37" s="177"/>
      <c r="T37" s="177"/>
      <c r="U37" s="177"/>
      <c r="V37" s="177"/>
      <c r="W37" s="177"/>
      <c r="X37" s="177"/>
      <c r="Y37" s="177"/>
      <c r="Z37" s="177"/>
      <c r="AB37" s="4">
        <v>7</v>
      </c>
      <c r="AC37" s="11">
        <v>100</v>
      </c>
      <c r="AD37" s="11">
        <v>100</v>
      </c>
      <c r="AE37" s="11">
        <v>100</v>
      </c>
      <c r="AF37" s="11">
        <v>100</v>
      </c>
      <c r="AG37">
        <v>100</v>
      </c>
      <c r="AH37">
        <v>100</v>
      </c>
      <c r="AI37">
        <v>98.680094810961819</v>
      </c>
      <c r="AJ37">
        <v>97.219905189038187</v>
      </c>
      <c r="AK37">
        <v>94.451323573006874</v>
      </c>
      <c r="AL37">
        <v>92.900406801763367</v>
      </c>
      <c r="AM37">
        <v>89.565009859142037</v>
      </c>
      <c r="AN37">
        <v>84.186937954029403</v>
      </c>
      <c r="AO37">
        <v>78.166654457419668</v>
      </c>
      <c r="AP37">
        <v>70.366142344393893</v>
      </c>
      <c r="AQ37">
        <v>59.949434973966056</v>
      </c>
      <c r="AR37">
        <v>21.204467795116887</v>
      </c>
      <c r="AS37">
        <v>5.1191971082004315</v>
      </c>
    </row>
    <row r="38" spans="8:45" ht="15.75" x14ac:dyDescent="0.25">
      <c r="AB38" s="4" t="s">
        <v>30</v>
      </c>
      <c r="AC38" s="11">
        <v>120.16666666666666</v>
      </c>
      <c r="AD38" s="11">
        <v>103.66666666666667</v>
      </c>
      <c r="AE38" s="11">
        <v>97.928997542203305</v>
      </c>
      <c r="AF38" s="11">
        <v>89</v>
      </c>
      <c r="AG38">
        <v>79.418780835429004</v>
      </c>
      <c r="AH38">
        <v>61.2</v>
      </c>
      <c r="AI38">
        <v>56.789585100043134</v>
      </c>
      <c r="AJ38">
        <v>51.910414899956869</v>
      </c>
      <c r="AK38">
        <v>45.793781097096982</v>
      </c>
      <c r="AL38">
        <v>43.967145788743522</v>
      </c>
      <c r="AM38">
        <v>41.266408524826652</v>
      </c>
      <c r="AN38">
        <v>38.334215715337912</v>
      </c>
      <c r="AO38">
        <v>34.704207682914522</v>
      </c>
      <c r="AP38">
        <v>29.432799971021367</v>
      </c>
      <c r="AQ38">
        <v>19.734138076043038</v>
      </c>
      <c r="AR38">
        <v>7.6692273893146012</v>
      </c>
      <c r="AS38">
        <v>6.260782935663789</v>
      </c>
    </row>
    <row r="39" spans="8:45" ht="15.75" x14ac:dyDescent="0.25">
      <c r="AB39" s="43"/>
      <c r="AC39" s="11"/>
      <c r="AD39" s="11"/>
      <c r="AE39" s="11"/>
      <c r="AF39" s="11"/>
    </row>
    <row r="40" spans="8:45" ht="15.75" x14ac:dyDescent="0.25">
      <c r="AB40" s="43"/>
      <c r="AC40" s="11"/>
      <c r="AD40" s="11"/>
      <c r="AE40" s="11"/>
      <c r="AF40" s="11"/>
    </row>
    <row r="41" spans="8:45" ht="15.75" x14ac:dyDescent="0.25">
      <c r="AB41" s="43"/>
      <c r="AC41" s="11"/>
      <c r="AD41" s="11"/>
      <c r="AE41" s="11"/>
      <c r="AF41" s="11"/>
    </row>
    <row r="42" spans="8:45" ht="15.75" x14ac:dyDescent="0.25">
      <c r="AB42" s="43"/>
      <c r="AC42" s="11"/>
      <c r="AD42" s="11"/>
      <c r="AE42" s="11"/>
      <c r="AF42" s="11"/>
    </row>
    <row r="43" spans="8:45" ht="15.75" x14ac:dyDescent="0.25">
      <c r="AB43" s="43"/>
      <c r="AC43" s="11"/>
      <c r="AD43" s="11"/>
      <c r="AE43" s="11"/>
      <c r="AF43" s="11"/>
    </row>
    <row r="44" spans="8:45" ht="15.75" x14ac:dyDescent="0.25">
      <c r="AB44" s="43"/>
      <c r="AC44" s="11"/>
      <c r="AD44" s="11"/>
      <c r="AE44" s="11"/>
      <c r="AF44" s="11"/>
    </row>
    <row r="45" spans="8:45" ht="15.75" x14ac:dyDescent="0.25">
      <c r="AB45" s="43"/>
      <c r="AC45" s="11"/>
      <c r="AD45" s="11"/>
      <c r="AE45" s="11"/>
      <c r="AF45" s="11"/>
    </row>
    <row r="46" spans="8:45" ht="15.75" x14ac:dyDescent="0.25">
      <c r="AB46" s="43"/>
      <c r="AC46" s="11"/>
      <c r="AD46" s="11"/>
      <c r="AE46" s="11"/>
      <c r="AF46" s="11"/>
    </row>
    <row r="47" spans="8:45" ht="15.75" x14ac:dyDescent="0.25">
      <c r="AB47" s="43"/>
      <c r="AC47" s="11"/>
      <c r="AD47" s="11"/>
      <c r="AE47" s="11"/>
      <c r="AF47" s="11"/>
    </row>
    <row r="49" spans="27:40" x14ac:dyDescent="0.25">
      <c r="AA49" s="46"/>
      <c r="AB49" s="47"/>
      <c r="AC49" s="47"/>
      <c r="AD49" s="47"/>
      <c r="AE49" s="47"/>
      <c r="AF49" s="47"/>
      <c r="AG49" s="47"/>
      <c r="AH49" s="47"/>
      <c r="AI49" s="47"/>
      <c r="AJ49" s="47"/>
      <c r="AK49" s="47"/>
      <c r="AL49" s="47"/>
      <c r="AM49" s="47"/>
    </row>
    <row r="50" spans="27:40" x14ac:dyDescent="0.25">
      <c r="AA50" s="46"/>
      <c r="AB50" s="47"/>
      <c r="AC50" s="47"/>
      <c r="AD50" s="47"/>
      <c r="AE50" s="47"/>
      <c r="AF50" s="47"/>
      <c r="AG50" s="47"/>
      <c r="AH50" s="47"/>
      <c r="AI50" s="47"/>
      <c r="AJ50" s="47"/>
      <c r="AK50" s="47"/>
      <c r="AL50" s="47"/>
      <c r="AM50" s="47"/>
      <c r="AN50" s="48"/>
    </row>
    <row r="51" spans="27:40" x14ac:dyDescent="0.25">
      <c r="AA51" s="46"/>
      <c r="AB51" s="47"/>
      <c r="AC51" s="47"/>
      <c r="AD51" s="47"/>
      <c r="AE51" s="47"/>
      <c r="AF51" s="47"/>
      <c r="AG51" s="47"/>
      <c r="AH51" s="47"/>
      <c r="AI51" s="47"/>
      <c r="AJ51" s="47"/>
      <c r="AK51" s="47"/>
      <c r="AL51" s="47"/>
      <c r="AM51" s="47"/>
    </row>
    <row r="52" spans="27:40" x14ac:dyDescent="0.25">
      <c r="AA52" s="46"/>
      <c r="AB52" s="47"/>
      <c r="AC52" s="47"/>
      <c r="AD52" s="47"/>
      <c r="AE52" s="47"/>
      <c r="AF52" s="47"/>
      <c r="AG52" s="47"/>
      <c r="AH52" s="47"/>
      <c r="AI52" s="47"/>
      <c r="AJ52" s="47"/>
      <c r="AK52" s="47"/>
      <c r="AL52" s="47"/>
      <c r="AM52" s="47"/>
    </row>
    <row r="53" spans="27:40" x14ac:dyDescent="0.25">
      <c r="AA53" s="46"/>
      <c r="AB53" s="47"/>
      <c r="AC53" s="47"/>
      <c r="AD53" s="47"/>
      <c r="AE53" s="47"/>
      <c r="AF53" s="47"/>
      <c r="AG53" s="47"/>
      <c r="AH53" s="47"/>
      <c r="AI53" s="47"/>
      <c r="AJ53" s="47"/>
      <c r="AK53" s="47"/>
      <c r="AL53" s="47"/>
      <c r="AM53" s="49"/>
    </row>
    <row r="54" spans="27:40" x14ac:dyDescent="0.25">
      <c r="AA54" s="46"/>
      <c r="AB54" s="47"/>
      <c r="AC54" s="47"/>
      <c r="AD54" s="47"/>
      <c r="AE54" s="47"/>
      <c r="AF54" s="47"/>
      <c r="AG54" s="47"/>
      <c r="AH54" s="47"/>
      <c r="AI54" s="47"/>
      <c r="AJ54" s="47"/>
      <c r="AK54" s="47"/>
      <c r="AL54" s="47"/>
      <c r="AM54" s="49"/>
    </row>
    <row r="55" spans="27:40" x14ac:dyDescent="0.25">
      <c r="AA55" s="46"/>
      <c r="AB55" s="47"/>
      <c r="AC55" s="47"/>
      <c r="AD55" s="47"/>
      <c r="AE55" s="47"/>
      <c r="AF55" s="47"/>
      <c r="AG55" s="47"/>
      <c r="AH55" s="47"/>
      <c r="AI55" s="47"/>
      <c r="AJ55" s="47"/>
      <c r="AK55" s="47"/>
      <c r="AL55" s="47"/>
      <c r="AM55" s="47"/>
    </row>
    <row r="56" spans="27:40" x14ac:dyDescent="0.25">
      <c r="AA56" s="50"/>
      <c r="AB56" s="47"/>
      <c r="AC56" s="47"/>
      <c r="AD56" s="47"/>
      <c r="AE56" s="47"/>
      <c r="AF56" s="47"/>
      <c r="AG56" s="47"/>
      <c r="AH56" s="47"/>
      <c r="AI56" s="47"/>
      <c r="AJ56" s="47"/>
      <c r="AK56" s="47"/>
      <c r="AL56" s="47"/>
      <c r="AM56" s="47"/>
    </row>
    <row r="57" spans="27:40" x14ac:dyDescent="0.25">
      <c r="AA57" s="46"/>
      <c r="AB57" s="47"/>
      <c r="AC57" s="47"/>
      <c r="AD57" s="47"/>
      <c r="AE57" s="47"/>
      <c r="AF57" s="47"/>
      <c r="AG57" s="47"/>
      <c r="AH57" s="47"/>
      <c r="AI57" s="47"/>
      <c r="AJ57" s="47"/>
      <c r="AK57" s="47"/>
      <c r="AL57" s="47"/>
      <c r="AM57" s="49"/>
    </row>
    <row r="58" spans="27:40" x14ac:dyDescent="0.25">
      <c r="AA58" s="46"/>
      <c r="AB58" s="47"/>
      <c r="AC58" s="47"/>
      <c r="AD58" s="47"/>
      <c r="AE58" s="47"/>
      <c r="AF58" s="47"/>
      <c r="AG58" s="47"/>
      <c r="AH58" s="47"/>
      <c r="AI58" s="47"/>
      <c r="AJ58" s="47"/>
      <c r="AK58" s="47"/>
      <c r="AL58" s="47"/>
      <c r="AM58" s="47"/>
    </row>
    <row r="59" spans="27:40" x14ac:dyDescent="0.25">
      <c r="AA59" s="46"/>
      <c r="AB59" s="47"/>
      <c r="AC59" s="47"/>
      <c r="AD59" s="47"/>
      <c r="AE59" s="47"/>
      <c r="AF59" s="47"/>
      <c r="AG59" s="47"/>
      <c r="AH59" s="47"/>
      <c r="AI59" s="47"/>
      <c r="AJ59" s="47"/>
      <c r="AK59" s="47"/>
      <c r="AL59" s="47"/>
      <c r="AM59" s="49"/>
    </row>
    <row r="61" spans="27:40" x14ac:dyDescent="0.25">
      <c r="AA61" s="51"/>
    </row>
    <row r="62" spans="27:40" x14ac:dyDescent="0.25">
      <c r="AA62" s="51"/>
    </row>
    <row r="63" spans="27:40" x14ac:dyDescent="0.25">
      <c r="AA63" s="51"/>
    </row>
    <row r="64" spans="27:40" x14ac:dyDescent="0.25">
      <c r="AA64" s="51"/>
    </row>
    <row r="65" spans="27:27" x14ac:dyDescent="0.25">
      <c r="AA65" s="51"/>
    </row>
    <row r="66" spans="27:27" x14ac:dyDescent="0.25">
      <c r="AA66" s="51"/>
    </row>
    <row r="67" spans="27:27" x14ac:dyDescent="0.25">
      <c r="AA67" s="51"/>
    </row>
    <row r="68" spans="27:27" x14ac:dyDescent="0.25">
      <c r="AA68" s="52"/>
    </row>
    <row r="69" spans="27:27" x14ac:dyDescent="0.25">
      <c r="AA69" s="51"/>
    </row>
    <row r="70" spans="27:27" x14ac:dyDescent="0.25">
      <c r="AA70" s="51"/>
    </row>
    <row r="71" spans="27:27" x14ac:dyDescent="0.25">
      <c r="AA71" s="51"/>
    </row>
  </sheetData>
  <mergeCells count="5">
    <mergeCell ref="T4:Z6"/>
    <mergeCell ref="T7:Z10"/>
    <mergeCell ref="T11:Z12"/>
    <mergeCell ref="T19:Z21"/>
    <mergeCell ref="H24:Z37"/>
  </mergeCells>
  <hyperlinks>
    <hyperlink ref="T3" r:id="rId1" xr:uid="{0BB75901-F695-41B8-B4E7-B9BD3937430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26CDC-BE2B-44CC-97E6-04C9B4249483}">
  <dimension ref="A1:BB56"/>
  <sheetViews>
    <sheetView tabSelected="1" zoomScale="70" zoomScaleNormal="70" workbookViewId="0">
      <selection activeCell="Y61" sqref="Y61"/>
    </sheetView>
  </sheetViews>
  <sheetFormatPr defaultRowHeight="15" x14ac:dyDescent="0.25"/>
  <cols>
    <col min="1" max="1" width="10.7109375" customWidth="1"/>
    <col min="3" max="3" width="7.28515625" customWidth="1"/>
    <col min="4" max="4" width="7.5703125" customWidth="1"/>
    <col min="5" max="5" width="5.85546875" customWidth="1"/>
    <col min="6" max="6" width="6.42578125" customWidth="1"/>
    <col min="20" max="20" width="9.42578125" bestFit="1" customWidth="1"/>
    <col min="21" max="21" width="8.28515625" customWidth="1"/>
    <col min="31" max="31" width="9.5703125" customWidth="1"/>
    <col min="42" max="42" width="9.140625" style="168"/>
  </cols>
  <sheetData>
    <row r="1" spans="1:54" ht="15.75" customHeight="1" x14ac:dyDescent="0.2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182" t="s">
        <v>32</v>
      </c>
      <c r="AH1" s="182" t="s">
        <v>33</v>
      </c>
      <c r="AI1" s="182" t="s">
        <v>34</v>
      </c>
      <c r="AJ1" s="180" t="s">
        <v>35</v>
      </c>
      <c r="AK1" s="178" t="s">
        <v>36</v>
      </c>
      <c r="AL1" s="179" t="s">
        <v>37</v>
      </c>
      <c r="AM1" s="178" t="s">
        <v>38</v>
      </c>
      <c r="AN1" s="179" t="s">
        <v>39</v>
      </c>
      <c r="AO1" s="180" t="s">
        <v>40</v>
      </c>
    </row>
    <row r="2" spans="1:54" x14ac:dyDescent="0.25">
      <c r="A2" s="22"/>
      <c r="B2" s="22"/>
      <c r="C2" s="139" t="s">
        <v>41</v>
      </c>
      <c r="D2" s="139"/>
      <c r="E2" s="139"/>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182"/>
      <c r="AH2" s="182"/>
      <c r="AI2" s="182"/>
      <c r="AJ2" s="180"/>
      <c r="AK2" s="178"/>
      <c r="AL2" s="179"/>
      <c r="AM2" s="178"/>
      <c r="AN2" s="179"/>
      <c r="AO2" s="180"/>
    </row>
    <row r="3" spans="1:54" ht="15" customHeight="1" x14ac:dyDescent="0.25">
      <c r="A3" s="22" t="s">
        <v>42</v>
      </c>
      <c r="B3" s="22" t="s">
        <v>43</v>
      </c>
      <c r="C3" s="181" t="s">
        <v>44</v>
      </c>
      <c r="D3" s="181"/>
      <c r="E3" s="181"/>
      <c r="F3" s="22" t="s">
        <v>45</v>
      </c>
      <c r="G3" s="22" t="s">
        <v>46</v>
      </c>
      <c r="H3" s="22" t="s">
        <v>47</v>
      </c>
      <c r="I3" s="22" t="s">
        <v>48</v>
      </c>
      <c r="J3" s="22" t="s">
        <v>49</v>
      </c>
      <c r="K3" s="22" t="s">
        <v>50</v>
      </c>
      <c r="L3" s="22" t="s">
        <v>51</v>
      </c>
      <c r="M3" s="22" t="s">
        <v>52</v>
      </c>
      <c r="N3" s="22" t="s">
        <v>53</v>
      </c>
      <c r="O3" s="22" t="s">
        <v>54</v>
      </c>
      <c r="P3" s="22" t="s">
        <v>55</v>
      </c>
      <c r="Q3" s="22" t="s">
        <v>56</v>
      </c>
      <c r="R3" s="22" t="s">
        <v>57</v>
      </c>
      <c r="S3" s="22" t="s">
        <v>58</v>
      </c>
      <c r="T3" s="12" t="s">
        <v>43</v>
      </c>
      <c r="U3" s="12" t="s">
        <v>45</v>
      </c>
      <c r="V3" s="12" t="s">
        <v>46</v>
      </c>
      <c r="W3" s="140" t="s">
        <v>47</v>
      </c>
      <c r="X3" s="12" t="s">
        <v>48</v>
      </c>
      <c r="Y3" s="12" t="s">
        <v>49</v>
      </c>
      <c r="Z3" s="12" t="s">
        <v>50</v>
      </c>
      <c r="AA3" s="12" t="s">
        <v>51</v>
      </c>
      <c r="AB3" s="12" t="s">
        <v>52</v>
      </c>
      <c r="AC3" s="12" t="s">
        <v>53</v>
      </c>
      <c r="AD3" s="12" t="s">
        <v>54</v>
      </c>
      <c r="AE3" s="12" t="s">
        <v>55</v>
      </c>
      <c r="AF3" s="141"/>
      <c r="AG3" s="182"/>
      <c r="AH3" s="182"/>
      <c r="AI3" s="182"/>
      <c r="AJ3" s="180"/>
      <c r="AK3" s="178"/>
      <c r="AL3" s="179"/>
      <c r="AM3" s="178"/>
      <c r="AN3" s="179"/>
      <c r="AO3" s="180"/>
    </row>
    <row r="4" spans="1:54" s="60" customFormat="1" ht="15.75" x14ac:dyDescent="0.25">
      <c r="A4" s="53" t="s">
        <v>59</v>
      </c>
      <c r="B4" s="54">
        <v>1</v>
      </c>
      <c r="C4" s="55">
        <v>2</v>
      </c>
      <c r="D4" s="65">
        <v>3</v>
      </c>
      <c r="E4" s="65">
        <f t="shared" ref="E4:E48" si="0">D4-C4</f>
        <v>1</v>
      </c>
      <c r="F4" s="56">
        <v>0</v>
      </c>
      <c r="G4" s="56">
        <v>0</v>
      </c>
      <c r="H4" s="57">
        <v>0</v>
      </c>
      <c r="I4" s="57">
        <v>0.8</v>
      </c>
      <c r="J4" s="57">
        <v>0.7</v>
      </c>
      <c r="K4" s="57">
        <v>0.4</v>
      </c>
      <c r="L4" s="57">
        <v>0.9</v>
      </c>
      <c r="M4" s="57">
        <v>2</v>
      </c>
      <c r="N4" s="57">
        <v>6.2</v>
      </c>
      <c r="O4" s="57">
        <v>28.8</v>
      </c>
      <c r="P4" s="57">
        <v>44.4</v>
      </c>
      <c r="Q4" s="57">
        <v>15.8</v>
      </c>
      <c r="R4" s="142">
        <f>SUM(F4:J4)</f>
        <v>1.5</v>
      </c>
      <c r="S4" s="142"/>
      <c r="T4" s="64">
        <v>1</v>
      </c>
      <c r="U4" s="65">
        <v>100</v>
      </c>
      <c r="V4" s="65">
        <v>100</v>
      </c>
      <c r="W4" s="65">
        <v>100</v>
      </c>
      <c r="X4" s="65">
        <v>99.2</v>
      </c>
      <c r="Y4" s="65">
        <v>98.5</v>
      </c>
      <c r="Z4" s="65">
        <v>98.1</v>
      </c>
      <c r="AA4" s="65">
        <v>97.199999999999989</v>
      </c>
      <c r="AB4" s="65">
        <v>95.199999999999989</v>
      </c>
      <c r="AC4" s="65">
        <v>88.999999999999986</v>
      </c>
      <c r="AD4" s="65">
        <v>60.199999999999989</v>
      </c>
      <c r="AE4" s="65">
        <v>15.79999999999999</v>
      </c>
      <c r="AF4" s="65"/>
      <c r="AG4" s="66">
        <f>SUM(F4:J4)</f>
        <v>1.5</v>
      </c>
      <c r="AH4" s="66">
        <f>SUM(K4:P4)</f>
        <v>82.699999999999989</v>
      </c>
      <c r="AI4" s="66">
        <f t="shared" ref="AI4:AI48" si="1">SUM(Q4)</f>
        <v>15.8</v>
      </c>
      <c r="AJ4" s="58" t="s">
        <v>60</v>
      </c>
      <c r="AK4" s="70">
        <f>AE4</f>
        <v>15.79999999999999</v>
      </c>
      <c r="AL4" s="70">
        <f>AD4</f>
        <v>60.199999999999989</v>
      </c>
      <c r="AM4" s="70">
        <f>W4</f>
        <v>100</v>
      </c>
      <c r="AN4" s="142">
        <f t="shared" ref="AN4:AN48" si="2">V4</f>
        <v>100</v>
      </c>
      <c r="AO4" s="58" t="s">
        <v>60</v>
      </c>
      <c r="AP4" s="169" t="s">
        <v>61</v>
      </c>
      <c r="AQ4" s="59"/>
      <c r="AR4" s="59"/>
      <c r="AS4" s="59"/>
      <c r="AT4" s="59"/>
      <c r="AU4" s="59"/>
      <c r="AV4" s="59"/>
      <c r="AW4" s="59"/>
      <c r="AX4" s="59"/>
      <c r="AY4" s="59"/>
      <c r="AZ4" s="59"/>
      <c r="BA4" s="59"/>
      <c r="BB4" s="59"/>
    </row>
    <row r="5" spans="1:54" s="63" customFormat="1" ht="15.75" x14ac:dyDescent="0.25">
      <c r="A5" s="53"/>
      <c r="B5" s="54">
        <v>2</v>
      </c>
      <c r="C5" s="55">
        <v>3</v>
      </c>
      <c r="D5" s="61">
        <v>5</v>
      </c>
      <c r="E5" s="61">
        <f t="shared" si="0"/>
        <v>2</v>
      </c>
      <c r="F5" s="56">
        <v>0</v>
      </c>
      <c r="G5" s="56">
        <v>0</v>
      </c>
      <c r="H5" s="57">
        <v>4.9000000000000004</v>
      </c>
      <c r="I5" s="57">
        <v>10.1</v>
      </c>
      <c r="J5" s="57">
        <v>6.1</v>
      </c>
      <c r="K5" s="57">
        <v>2.1</v>
      </c>
      <c r="L5" s="57">
        <v>2.6</v>
      </c>
      <c r="M5" s="57">
        <v>2.8</v>
      </c>
      <c r="N5" s="57">
        <v>8</v>
      </c>
      <c r="O5" s="57">
        <v>17</v>
      </c>
      <c r="P5" s="57">
        <v>26.9</v>
      </c>
      <c r="Q5" s="57">
        <v>19.5</v>
      </c>
      <c r="R5" s="142">
        <f t="shared" ref="R5:R48" si="3">SUM(F5:J5)</f>
        <v>21.1</v>
      </c>
      <c r="S5" s="62"/>
      <c r="T5" s="64">
        <v>2</v>
      </c>
      <c r="U5" s="65">
        <v>100</v>
      </c>
      <c r="V5" s="65">
        <v>100</v>
      </c>
      <c r="W5" s="65">
        <v>95.1</v>
      </c>
      <c r="X5" s="65">
        <v>85</v>
      </c>
      <c r="Y5" s="65">
        <v>78.900000000000006</v>
      </c>
      <c r="Z5" s="65">
        <v>76.800000000000011</v>
      </c>
      <c r="AA5" s="65">
        <v>74.200000000000017</v>
      </c>
      <c r="AB5" s="65">
        <v>71.40000000000002</v>
      </c>
      <c r="AC5" s="65">
        <v>63.40000000000002</v>
      </c>
      <c r="AD5" s="65">
        <v>46.40000000000002</v>
      </c>
      <c r="AE5" s="65">
        <v>19.500000000000021</v>
      </c>
      <c r="AF5" s="65"/>
      <c r="AG5" s="66">
        <f>SUM(F5:J5)</f>
        <v>21.1</v>
      </c>
      <c r="AH5" s="66">
        <f>SUM(K5:P5)</f>
        <v>59.4</v>
      </c>
      <c r="AI5" s="66">
        <f t="shared" si="1"/>
        <v>19.5</v>
      </c>
      <c r="AJ5" s="58" t="s">
        <v>60</v>
      </c>
      <c r="AK5" s="67">
        <f t="shared" ref="AK5:AK7" si="4">AE5</f>
        <v>19.500000000000021</v>
      </c>
      <c r="AL5" s="67">
        <f t="shared" ref="AL5:AL48" si="5">AD5</f>
        <v>46.40000000000002</v>
      </c>
      <c r="AM5" s="67">
        <f t="shared" ref="AM5:AM48" si="6">W5</f>
        <v>95.1</v>
      </c>
      <c r="AN5" s="62">
        <f t="shared" si="2"/>
        <v>100</v>
      </c>
      <c r="AO5" s="58" t="s">
        <v>60</v>
      </c>
      <c r="AP5" s="170" t="s">
        <v>62</v>
      </c>
      <c r="AQ5" s="22"/>
      <c r="AR5" s="22"/>
      <c r="AS5" s="22"/>
      <c r="AT5" s="22"/>
      <c r="AU5" s="22"/>
      <c r="AV5" s="22"/>
      <c r="AW5" s="22"/>
      <c r="AX5" s="22"/>
      <c r="AY5" s="22"/>
      <c r="AZ5" s="22"/>
      <c r="BA5" s="22"/>
      <c r="BB5" s="22"/>
    </row>
    <row r="6" spans="1:54" s="63" customFormat="1" ht="15.75" x14ac:dyDescent="0.25">
      <c r="A6" s="53"/>
      <c r="B6" s="54">
        <v>3</v>
      </c>
      <c r="C6" s="55">
        <v>5</v>
      </c>
      <c r="D6" s="61">
        <v>7</v>
      </c>
      <c r="E6" s="61">
        <f t="shared" si="0"/>
        <v>2</v>
      </c>
      <c r="F6" s="56">
        <v>0</v>
      </c>
      <c r="G6" s="56">
        <v>0</v>
      </c>
      <c r="H6" s="57">
        <v>0.2</v>
      </c>
      <c r="I6" s="57">
        <v>8.5</v>
      </c>
      <c r="J6" s="57">
        <v>20.8</v>
      </c>
      <c r="K6" s="57">
        <v>17.399999999999999</v>
      </c>
      <c r="L6" s="57">
        <v>12.7</v>
      </c>
      <c r="M6" s="57">
        <v>6.6</v>
      </c>
      <c r="N6" s="57">
        <v>6.9</v>
      </c>
      <c r="O6" s="57">
        <v>6.7</v>
      </c>
      <c r="P6" s="57">
        <v>9.1999999999999993</v>
      </c>
      <c r="Q6" s="57">
        <v>11</v>
      </c>
      <c r="R6" s="142">
        <f t="shared" si="3"/>
        <v>29.5</v>
      </c>
      <c r="S6" s="62"/>
      <c r="T6" s="64">
        <v>3</v>
      </c>
      <c r="U6" s="65">
        <v>100</v>
      </c>
      <c r="V6" s="65">
        <v>100</v>
      </c>
      <c r="W6" s="65">
        <v>99.8</v>
      </c>
      <c r="X6" s="65">
        <v>91.3</v>
      </c>
      <c r="Y6" s="65">
        <v>70.5</v>
      </c>
      <c r="Z6" s="65">
        <v>53.1</v>
      </c>
      <c r="AA6" s="65">
        <v>40.400000000000006</v>
      </c>
      <c r="AB6" s="65">
        <v>33.800000000000004</v>
      </c>
      <c r="AC6" s="65">
        <v>26.900000000000006</v>
      </c>
      <c r="AD6" s="65">
        <v>20.200000000000006</v>
      </c>
      <c r="AE6" s="65">
        <v>11.000000000000007</v>
      </c>
      <c r="AF6" s="65"/>
      <c r="AG6" s="66">
        <f>SUM(F6:J6)</f>
        <v>29.5</v>
      </c>
      <c r="AH6" s="66">
        <f>SUM(K6:P6)</f>
        <v>59.5</v>
      </c>
      <c r="AI6" s="66">
        <f t="shared" si="1"/>
        <v>11</v>
      </c>
      <c r="AJ6" s="58" t="s">
        <v>60</v>
      </c>
      <c r="AK6" s="67">
        <f t="shared" si="4"/>
        <v>11.000000000000007</v>
      </c>
      <c r="AL6" s="67">
        <f t="shared" si="5"/>
        <v>20.200000000000006</v>
      </c>
      <c r="AM6" s="67">
        <f t="shared" si="6"/>
        <v>99.8</v>
      </c>
      <c r="AN6" s="62">
        <f t="shared" si="2"/>
        <v>100</v>
      </c>
      <c r="AO6" s="58" t="s">
        <v>60</v>
      </c>
      <c r="AP6" s="171" t="s">
        <v>63</v>
      </c>
      <c r="AQ6" s="22"/>
      <c r="AR6" s="22"/>
      <c r="AS6" s="22"/>
      <c r="AT6" s="22"/>
      <c r="AU6" s="22"/>
      <c r="AV6" s="22"/>
      <c r="AW6" s="22"/>
      <c r="AX6" s="22"/>
      <c r="AY6" s="22"/>
      <c r="AZ6" s="22"/>
      <c r="BA6" s="22"/>
      <c r="BB6" s="22"/>
    </row>
    <row r="7" spans="1:54" s="63" customFormat="1" ht="15.75" x14ac:dyDescent="0.25">
      <c r="A7" s="53"/>
      <c r="B7" s="54">
        <v>4</v>
      </c>
      <c r="C7" s="55">
        <v>7</v>
      </c>
      <c r="D7" s="61">
        <v>9</v>
      </c>
      <c r="E7" s="61">
        <f t="shared" si="0"/>
        <v>2</v>
      </c>
      <c r="F7" s="56">
        <v>0</v>
      </c>
      <c r="G7" s="56">
        <v>0</v>
      </c>
      <c r="H7" s="57">
        <v>18.3</v>
      </c>
      <c r="I7" s="57">
        <v>39</v>
      </c>
      <c r="J7" s="57">
        <v>8.1999999999999993</v>
      </c>
      <c r="K7" s="57">
        <v>3.1</v>
      </c>
      <c r="L7" s="57">
        <v>2.9</v>
      </c>
      <c r="M7" s="57">
        <v>2.5</v>
      </c>
      <c r="N7" s="57">
        <v>3.4</v>
      </c>
      <c r="O7" s="57">
        <v>5.3</v>
      </c>
      <c r="P7" s="57">
        <v>8</v>
      </c>
      <c r="Q7" s="57">
        <v>9.3000000000000007</v>
      </c>
      <c r="R7" s="142">
        <f t="shared" si="3"/>
        <v>65.5</v>
      </c>
      <c r="S7" s="62"/>
      <c r="T7" s="64">
        <v>4</v>
      </c>
      <c r="U7" s="65">
        <v>100</v>
      </c>
      <c r="V7" s="65">
        <v>100</v>
      </c>
      <c r="W7" s="65">
        <v>81.7</v>
      </c>
      <c r="X7" s="65">
        <v>42.7</v>
      </c>
      <c r="Y7" s="65">
        <v>34.5</v>
      </c>
      <c r="Z7" s="65">
        <v>31.4</v>
      </c>
      <c r="AA7" s="65">
        <v>28.5</v>
      </c>
      <c r="AB7" s="65">
        <v>26</v>
      </c>
      <c r="AC7" s="65">
        <v>22.6</v>
      </c>
      <c r="AD7" s="65">
        <v>17.3</v>
      </c>
      <c r="AE7" s="65">
        <v>9.3000000000000007</v>
      </c>
      <c r="AF7" s="65"/>
      <c r="AG7" s="66">
        <f>SUM(F7:J7)</f>
        <v>65.5</v>
      </c>
      <c r="AH7" s="66">
        <f>SUM(K7:P7)</f>
        <v>25.2</v>
      </c>
      <c r="AI7" s="66">
        <f t="shared" si="1"/>
        <v>9.3000000000000007</v>
      </c>
      <c r="AJ7" s="58" t="s">
        <v>64</v>
      </c>
      <c r="AK7" s="67">
        <f t="shared" si="4"/>
        <v>9.3000000000000007</v>
      </c>
      <c r="AL7" s="67">
        <f t="shared" si="5"/>
        <v>17.3</v>
      </c>
      <c r="AM7" s="67">
        <f t="shared" si="6"/>
        <v>81.7</v>
      </c>
      <c r="AN7" s="62">
        <f t="shared" si="2"/>
        <v>100</v>
      </c>
      <c r="AO7" s="58" t="s">
        <v>60</v>
      </c>
      <c r="AP7" s="170" t="s">
        <v>65</v>
      </c>
      <c r="AQ7" s="22"/>
      <c r="AR7" s="22"/>
      <c r="AS7" s="22"/>
      <c r="AT7" s="22"/>
      <c r="AU7" s="22"/>
      <c r="AV7" s="22"/>
      <c r="AW7" s="22"/>
      <c r="AX7" s="22"/>
      <c r="AY7" s="22"/>
      <c r="AZ7" s="22"/>
      <c r="BA7" s="22"/>
      <c r="BB7" s="22"/>
    </row>
    <row r="8" spans="1:54" s="63" customFormat="1" ht="15.75" x14ac:dyDescent="0.25">
      <c r="A8" s="53" t="s">
        <v>66</v>
      </c>
      <c r="B8" s="54" t="s">
        <v>67</v>
      </c>
      <c r="C8" s="53">
        <v>0.4</v>
      </c>
      <c r="D8" s="61">
        <v>3</v>
      </c>
      <c r="E8" s="61">
        <f t="shared" si="0"/>
        <v>2.6</v>
      </c>
      <c r="F8" s="57">
        <v>0</v>
      </c>
      <c r="G8" s="56">
        <v>0</v>
      </c>
      <c r="H8" s="56">
        <v>0</v>
      </c>
      <c r="I8" s="57">
        <v>0</v>
      </c>
      <c r="J8" s="57">
        <v>0.1</v>
      </c>
      <c r="K8" s="57">
        <v>0</v>
      </c>
      <c r="L8" s="57">
        <v>0</v>
      </c>
      <c r="M8" s="57">
        <v>0.3</v>
      </c>
      <c r="N8" s="57">
        <v>0.5</v>
      </c>
      <c r="O8" s="57">
        <v>3.2</v>
      </c>
      <c r="P8" s="57">
        <v>59.2</v>
      </c>
      <c r="Q8" s="57">
        <v>36.700000000000003</v>
      </c>
      <c r="R8" s="142">
        <f t="shared" si="3"/>
        <v>0.1</v>
      </c>
      <c r="S8" s="62"/>
      <c r="T8" s="64" t="s">
        <v>67</v>
      </c>
      <c r="U8" s="65">
        <v>100</v>
      </c>
      <c r="V8" s="65">
        <v>100</v>
      </c>
      <c r="W8" s="65">
        <v>100</v>
      </c>
      <c r="X8" s="65">
        <v>100</v>
      </c>
      <c r="Y8" s="65">
        <v>99.9</v>
      </c>
      <c r="Z8" s="65">
        <v>99.9</v>
      </c>
      <c r="AA8" s="65">
        <v>99.9</v>
      </c>
      <c r="AB8" s="65">
        <v>99.600000000000009</v>
      </c>
      <c r="AC8" s="65">
        <v>99.100000000000009</v>
      </c>
      <c r="AD8" s="65">
        <v>95.9</v>
      </c>
      <c r="AE8" s="65">
        <v>36.700000000000003</v>
      </c>
      <c r="AF8" s="65"/>
      <c r="AG8" s="66">
        <f>SUM(F8:J8)</f>
        <v>0.1</v>
      </c>
      <c r="AH8" s="66">
        <f>SUM(K8:P8)</f>
        <v>63.2</v>
      </c>
      <c r="AI8" s="66">
        <f t="shared" si="1"/>
        <v>36.700000000000003</v>
      </c>
      <c r="AJ8" s="58" t="s">
        <v>60</v>
      </c>
      <c r="AK8" s="67">
        <f>AE8</f>
        <v>36.700000000000003</v>
      </c>
      <c r="AL8" s="67">
        <f t="shared" si="5"/>
        <v>95.9</v>
      </c>
      <c r="AM8" s="67">
        <f t="shared" si="6"/>
        <v>100</v>
      </c>
      <c r="AN8" s="62">
        <f t="shared" si="2"/>
        <v>100</v>
      </c>
      <c r="AO8" s="58" t="s">
        <v>60</v>
      </c>
      <c r="AP8" s="172" t="s">
        <v>68</v>
      </c>
      <c r="AQ8" s="22"/>
      <c r="AR8" s="22"/>
      <c r="AS8" s="22"/>
      <c r="AT8" s="22"/>
      <c r="AU8" s="22"/>
      <c r="AV8" s="22"/>
      <c r="AW8" s="22"/>
      <c r="AX8" s="22"/>
      <c r="AY8" s="22"/>
      <c r="AZ8" s="22"/>
      <c r="BA8" s="22"/>
      <c r="BB8" s="22"/>
    </row>
    <row r="9" spans="1:54" s="63" customFormat="1" ht="15.75" x14ac:dyDescent="0.25">
      <c r="A9" s="53"/>
      <c r="B9" s="54" t="s">
        <v>69</v>
      </c>
      <c r="C9" s="53">
        <v>3</v>
      </c>
      <c r="D9" s="61">
        <v>6</v>
      </c>
      <c r="E9" s="61">
        <f t="shared" si="0"/>
        <v>3</v>
      </c>
      <c r="F9" s="57">
        <v>0</v>
      </c>
      <c r="G9" s="56">
        <v>0</v>
      </c>
      <c r="H9" s="56">
        <v>0</v>
      </c>
      <c r="I9" s="57">
        <v>0</v>
      </c>
      <c r="J9" s="57">
        <v>0.2</v>
      </c>
      <c r="K9" s="57">
        <v>0.2</v>
      </c>
      <c r="L9" s="57">
        <v>0.4</v>
      </c>
      <c r="M9" s="57">
        <v>0.8</v>
      </c>
      <c r="N9" s="57">
        <v>1</v>
      </c>
      <c r="O9" s="57">
        <v>3.4</v>
      </c>
      <c r="P9" s="57">
        <v>56.9</v>
      </c>
      <c r="Q9" s="57">
        <v>37.1</v>
      </c>
      <c r="R9" s="142">
        <f t="shared" si="3"/>
        <v>0.2</v>
      </c>
      <c r="S9" s="62"/>
      <c r="T9" s="64" t="s">
        <v>69</v>
      </c>
      <c r="U9" s="65">
        <v>100</v>
      </c>
      <c r="V9" s="65">
        <v>100</v>
      </c>
      <c r="W9" s="65">
        <v>100</v>
      </c>
      <c r="X9" s="65">
        <v>100</v>
      </c>
      <c r="Y9" s="65">
        <v>99.8</v>
      </c>
      <c r="Z9" s="65">
        <v>99.6</v>
      </c>
      <c r="AA9" s="65">
        <v>99.199999999999989</v>
      </c>
      <c r="AB9" s="65">
        <v>98.399999999999991</v>
      </c>
      <c r="AC9" s="65">
        <v>97.399999999999991</v>
      </c>
      <c r="AD9" s="65">
        <v>93.999999999999986</v>
      </c>
      <c r="AE9" s="65">
        <v>37.099999999999987</v>
      </c>
      <c r="AF9" s="65"/>
      <c r="AG9" s="66">
        <f>SUM(F9:J9)</f>
        <v>0.2</v>
      </c>
      <c r="AH9" s="66">
        <f>SUM(K9:P9)</f>
        <v>62.7</v>
      </c>
      <c r="AI9" s="66">
        <f t="shared" si="1"/>
        <v>37.1</v>
      </c>
      <c r="AJ9" s="58" t="s">
        <v>60</v>
      </c>
      <c r="AK9" s="67">
        <f>AE9</f>
        <v>37.099999999999987</v>
      </c>
      <c r="AL9" s="67">
        <f t="shared" si="5"/>
        <v>93.999999999999986</v>
      </c>
      <c r="AM9" s="67">
        <f t="shared" si="6"/>
        <v>100</v>
      </c>
      <c r="AN9" s="62">
        <f t="shared" si="2"/>
        <v>100</v>
      </c>
      <c r="AO9" s="58" t="s">
        <v>60</v>
      </c>
      <c r="AP9" s="168"/>
      <c r="AQ9" s="22"/>
      <c r="AR9" s="22"/>
      <c r="AS9" s="22"/>
      <c r="AT9" s="22"/>
      <c r="AU9" s="22"/>
      <c r="AV9" s="22"/>
      <c r="AW9" s="22"/>
      <c r="AX9" s="22"/>
      <c r="AY9" s="22"/>
      <c r="AZ9" s="22"/>
      <c r="BA9" s="22"/>
      <c r="BB9" s="22"/>
    </row>
    <row r="10" spans="1:54" s="63" customFormat="1" ht="15.75" x14ac:dyDescent="0.25">
      <c r="A10" s="53"/>
      <c r="B10" s="54" t="s">
        <v>70</v>
      </c>
      <c r="C10" s="53">
        <v>6</v>
      </c>
      <c r="D10" s="61">
        <v>9</v>
      </c>
      <c r="E10" s="61">
        <f t="shared" si="0"/>
        <v>3</v>
      </c>
      <c r="F10" s="57">
        <v>0</v>
      </c>
      <c r="G10" s="56">
        <v>0</v>
      </c>
      <c r="H10" s="56">
        <v>0</v>
      </c>
      <c r="I10" s="57">
        <v>0.1</v>
      </c>
      <c r="J10" s="57">
        <v>0.4</v>
      </c>
      <c r="K10" s="57">
        <v>0.3</v>
      </c>
      <c r="L10" s="57">
        <v>0.9</v>
      </c>
      <c r="M10" s="57">
        <v>1.4</v>
      </c>
      <c r="N10" s="57">
        <v>2.1</v>
      </c>
      <c r="O10" s="57">
        <v>5.7</v>
      </c>
      <c r="P10" s="57">
        <v>54.5</v>
      </c>
      <c r="Q10" s="57">
        <v>34.6</v>
      </c>
      <c r="R10" s="142">
        <f t="shared" si="3"/>
        <v>0.5</v>
      </c>
      <c r="S10" s="62"/>
      <c r="T10" s="64" t="s">
        <v>70</v>
      </c>
      <c r="U10" s="65">
        <v>100</v>
      </c>
      <c r="V10" s="65">
        <v>100</v>
      </c>
      <c r="W10" s="65">
        <v>100</v>
      </c>
      <c r="X10" s="65">
        <v>99.9</v>
      </c>
      <c r="Y10" s="65">
        <v>99.5</v>
      </c>
      <c r="Z10" s="65">
        <v>99.2</v>
      </c>
      <c r="AA10" s="65">
        <v>98.3</v>
      </c>
      <c r="AB10" s="65">
        <v>96.899999999999991</v>
      </c>
      <c r="AC10" s="65">
        <v>94.8</v>
      </c>
      <c r="AD10" s="65">
        <v>89.1</v>
      </c>
      <c r="AE10" s="65">
        <v>34.599999999999994</v>
      </c>
      <c r="AF10" s="65"/>
      <c r="AG10" s="66">
        <f>SUM(F10:J10)</f>
        <v>0.5</v>
      </c>
      <c r="AH10" s="66">
        <f>SUM(K10:P10)</f>
        <v>64.900000000000006</v>
      </c>
      <c r="AI10" s="66">
        <f t="shared" si="1"/>
        <v>34.6</v>
      </c>
      <c r="AJ10" s="58" t="s">
        <v>60</v>
      </c>
      <c r="AK10" s="67">
        <f t="shared" ref="AK10:AK48" si="7">AE10</f>
        <v>34.599999999999994</v>
      </c>
      <c r="AL10" s="67">
        <f t="shared" si="5"/>
        <v>89.1</v>
      </c>
      <c r="AM10" s="67">
        <f t="shared" si="6"/>
        <v>100</v>
      </c>
      <c r="AN10" s="62">
        <f t="shared" si="2"/>
        <v>100</v>
      </c>
      <c r="AO10" s="58" t="s">
        <v>60</v>
      </c>
      <c r="AP10" s="173"/>
      <c r="AQ10" s="22"/>
      <c r="AR10" s="22"/>
      <c r="AS10" s="22"/>
      <c r="AT10" s="22"/>
      <c r="AU10" s="22"/>
      <c r="AV10" s="22"/>
      <c r="AW10" s="22"/>
      <c r="AX10" s="22"/>
      <c r="AY10" s="22"/>
      <c r="AZ10" s="22"/>
      <c r="BA10" s="22"/>
      <c r="BB10" s="22"/>
    </row>
    <row r="11" spans="1:54" s="63" customFormat="1" ht="15.75" x14ac:dyDescent="0.25">
      <c r="A11" s="68" t="s">
        <v>71</v>
      </c>
      <c r="B11" s="69" t="s">
        <v>72</v>
      </c>
      <c r="C11" s="68">
        <v>0.2</v>
      </c>
      <c r="D11" s="61">
        <v>4</v>
      </c>
      <c r="E11" s="61">
        <f t="shared" si="0"/>
        <v>3.8</v>
      </c>
      <c r="F11" s="57">
        <v>0</v>
      </c>
      <c r="G11" s="56">
        <v>0</v>
      </c>
      <c r="H11" s="56">
        <v>0</v>
      </c>
      <c r="I11" s="70">
        <v>0.1</v>
      </c>
      <c r="J11" s="70">
        <v>0.4</v>
      </c>
      <c r="K11" s="70">
        <v>0.7</v>
      </c>
      <c r="L11" s="70">
        <v>1.3</v>
      </c>
      <c r="M11" s="70">
        <v>2.1</v>
      </c>
      <c r="N11" s="70">
        <v>6</v>
      </c>
      <c r="O11" s="70">
        <v>26</v>
      </c>
      <c r="P11" s="70">
        <v>39.200000000000003</v>
      </c>
      <c r="Q11" s="70">
        <v>24.2</v>
      </c>
      <c r="R11" s="142">
        <f t="shared" si="3"/>
        <v>0.5</v>
      </c>
      <c r="S11" s="62"/>
      <c r="T11" s="64" t="s">
        <v>72</v>
      </c>
      <c r="U11" s="65">
        <v>100</v>
      </c>
      <c r="V11" s="65">
        <v>100</v>
      </c>
      <c r="W11" s="65">
        <v>100</v>
      </c>
      <c r="X11" s="65">
        <v>99.9</v>
      </c>
      <c r="Y11" s="65">
        <v>99.5</v>
      </c>
      <c r="Z11" s="65">
        <v>98.8</v>
      </c>
      <c r="AA11" s="65">
        <v>97.5</v>
      </c>
      <c r="AB11" s="65">
        <v>95.4</v>
      </c>
      <c r="AC11" s="65">
        <v>89.4</v>
      </c>
      <c r="AD11" s="65">
        <v>63.400000000000006</v>
      </c>
      <c r="AE11" s="65">
        <v>24.200000000000003</v>
      </c>
      <c r="AF11" s="65"/>
      <c r="AG11" s="66">
        <f>SUM(F11:J11)</f>
        <v>0.5</v>
      </c>
      <c r="AH11" s="66">
        <f>SUM(K11:P11)</f>
        <v>75.300000000000011</v>
      </c>
      <c r="AI11" s="66">
        <f t="shared" si="1"/>
        <v>24.2</v>
      </c>
      <c r="AJ11" s="58" t="s">
        <v>60</v>
      </c>
      <c r="AK11" s="67">
        <f t="shared" si="7"/>
        <v>24.200000000000003</v>
      </c>
      <c r="AL11" s="67">
        <f t="shared" si="5"/>
        <v>63.400000000000006</v>
      </c>
      <c r="AM11" s="67">
        <f t="shared" si="6"/>
        <v>100</v>
      </c>
      <c r="AN11" s="62">
        <f t="shared" si="2"/>
        <v>100</v>
      </c>
      <c r="AO11" s="58" t="s">
        <v>60</v>
      </c>
      <c r="AP11" s="173"/>
      <c r="AQ11" s="22"/>
      <c r="AR11" s="22"/>
      <c r="AS11" s="22"/>
      <c r="AT11" s="22"/>
      <c r="AU11" s="22"/>
      <c r="AV11" s="22"/>
      <c r="AW11" s="22"/>
      <c r="AX11" s="22"/>
      <c r="AY11" s="22"/>
      <c r="AZ11" s="22"/>
      <c r="BA11" s="22"/>
      <c r="BB11" s="22"/>
    </row>
    <row r="12" spans="1:54" s="73" customFormat="1" ht="15.75" x14ac:dyDescent="0.25">
      <c r="A12" s="71" t="s">
        <v>73</v>
      </c>
      <c r="B12" s="54" t="s">
        <v>74</v>
      </c>
      <c r="C12" s="72">
        <v>1.5</v>
      </c>
      <c r="D12" s="61">
        <v>3.5</v>
      </c>
      <c r="E12" s="61">
        <f t="shared" si="0"/>
        <v>2</v>
      </c>
      <c r="F12" s="72">
        <v>0</v>
      </c>
      <c r="G12" s="72">
        <v>0</v>
      </c>
      <c r="H12" s="72">
        <v>0</v>
      </c>
      <c r="I12" s="72">
        <v>0</v>
      </c>
      <c r="J12" s="72">
        <v>0.6</v>
      </c>
      <c r="K12" s="72">
        <v>0.9</v>
      </c>
      <c r="L12" s="72">
        <v>2.6</v>
      </c>
      <c r="M12" s="72">
        <v>2.4</v>
      </c>
      <c r="N12" s="72">
        <v>6.9</v>
      </c>
      <c r="O12" s="72">
        <v>18.5</v>
      </c>
      <c r="P12" s="72">
        <v>32.1</v>
      </c>
      <c r="Q12" s="72">
        <v>36</v>
      </c>
      <c r="R12" s="142">
        <f t="shared" si="3"/>
        <v>0.6</v>
      </c>
      <c r="S12" s="62"/>
      <c r="T12" s="64" t="s">
        <v>74</v>
      </c>
      <c r="U12" s="65">
        <v>100</v>
      </c>
      <c r="V12" s="65">
        <v>100</v>
      </c>
      <c r="W12" s="65">
        <v>100</v>
      </c>
      <c r="X12" s="65">
        <v>100</v>
      </c>
      <c r="Y12" s="65">
        <v>99.4</v>
      </c>
      <c r="Z12" s="65">
        <v>98.5</v>
      </c>
      <c r="AA12" s="65">
        <v>95.9</v>
      </c>
      <c r="AB12" s="65">
        <v>93.5</v>
      </c>
      <c r="AC12" s="65">
        <v>86.6</v>
      </c>
      <c r="AD12" s="65">
        <v>68.099999999999994</v>
      </c>
      <c r="AE12" s="65">
        <v>35.999999999999993</v>
      </c>
      <c r="AF12" s="65"/>
      <c r="AG12" s="66">
        <f>SUM(F12:J12)</f>
        <v>0.6</v>
      </c>
      <c r="AH12" s="66">
        <f>SUM(K12:P12)</f>
        <v>63.400000000000006</v>
      </c>
      <c r="AI12" s="66">
        <f t="shared" si="1"/>
        <v>36</v>
      </c>
      <c r="AJ12" s="58" t="s">
        <v>60</v>
      </c>
      <c r="AK12" s="67">
        <f t="shared" si="7"/>
        <v>35.999999999999993</v>
      </c>
      <c r="AL12" s="67">
        <f t="shared" si="5"/>
        <v>68.099999999999994</v>
      </c>
      <c r="AM12" s="67">
        <f t="shared" si="6"/>
        <v>100</v>
      </c>
      <c r="AN12" s="62">
        <f t="shared" si="2"/>
        <v>100</v>
      </c>
      <c r="AO12" s="58" t="s">
        <v>60</v>
      </c>
      <c r="AP12" s="168"/>
      <c r="AQ12"/>
      <c r="AR12"/>
      <c r="AS12"/>
      <c r="AT12"/>
      <c r="AU12"/>
      <c r="AV12"/>
      <c r="AW12"/>
      <c r="AX12"/>
      <c r="AY12"/>
      <c r="AZ12"/>
      <c r="BA12"/>
      <c r="BB12"/>
    </row>
    <row r="13" spans="1:54" s="73" customFormat="1" ht="15.75" x14ac:dyDescent="0.25">
      <c r="A13" s="71"/>
      <c r="B13" s="69" t="s">
        <v>75</v>
      </c>
      <c r="C13" s="72">
        <v>7.5</v>
      </c>
      <c r="D13" s="61">
        <v>9.5</v>
      </c>
      <c r="E13" s="61">
        <f t="shared" si="0"/>
        <v>2</v>
      </c>
      <c r="F13" s="72">
        <v>0</v>
      </c>
      <c r="G13" s="72">
        <v>0</v>
      </c>
      <c r="H13" s="72">
        <v>0</v>
      </c>
      <c r="I13" s="72">
        <v>0.9</v>
      </c>
      <c r="J13" s="72">
        <v>4.8</v>
      </c>
      <c r="K13" s="72">
        <v>5</v>
      </c>
      <c r="L13" s="72">
        <v>5.9</v>
      </c>
      <c r="M13" s="72">
        <v>7.6</v>
      </c>
      <c r="N13" s="72">
        <v>14.5</v>
      </c>
      <c r="O13" s="72">
        <v>23.9</v>
      </c>
      <c r="P13" s="72">
        <v>18.5</v>
      </c>
      <c r="Q13" s="72">
        <v>18.899999999999999</v>
      </c>
      <c r="R13" s="142">
        <f t="shared" si="3"/>
        <v>5.7</v>
      </c>
      <c r="S13" s="62"/>
      <c r="T13" s="64" t="s">
        <v>75</v>
      </c>
      <c r="U13" s="65">
        <v>100</v>
      </c>
      <c r="V13" s="65">
        <v>100</v>
      </c>
      <c r="W13" s="65">
        <v>100</v>
      </c>
      <c r="X13" s="65">
        <v>99.1</v>
      </c>
      <c r="Y13" s="65">
        <v>94.3</v>
      </c>
      <c r="Z13" s="65">
        <v>89.3</v>
      </c>
      <c r="AA13" s="65">
        <v>83.399999999999991</v>
      </c>
      <c r="AB13" s="65">
        <v>75.8</v>
      </c>
      <c r="AC13" s="65">
        <v>61.3</v>
      </c>
      <c r="AD13" s="65">
        <v>37.4</v>
      </c>
      <c r="AE13" s="65">
        <v>18.899999999999999</v>
      </c>
      <c r="AF13" s="65"/>
      <c r="AG13" s="66">
        <f>SUM(F13:J13)</f>
        <v>5.7</v>
      </c>
      <c r="AH13" s="66">
        <f>SUM(K13:P13)</f>
        <v>75.400000000000006</v>
      </c>
      <c r="AI13" s="66">
        <f t="shared" si="1"/>
        <v>18.899999999999999</v>
      </c>
      <c r="AJ13" s="58" t="s">
        <v>60</v>
      </c>
      <c r="AK13" s="67">
        <f t="shared" si="7"/>
        <v>18.899999999999999</v>
      </c>
      <c r="AL13" s="67">
        <f t="shared" si="5"/>
        <v>37.4</v>
      </c>
      <c r="AM13" s="67">
        <f t="shared" si="6"/>
        <v>100</v>
      </c>
      <c r="AN13" s="62">
        <f t="shared" si="2"/>
        <v>100</v>
      </c>
      <c r="AO13" s="58" t="s">
        <v>60</v>
      </c>
      <c r="AP13" s="168"/>
      <c r="AQ13"/>
      <c r="AR13"/>
      <c r="AS13"/>
      <c r="AT13"/>
      <c r="AU13"/>
      <c r="AV13"/>
      <c r="AW13"/>
      <c r="AX13"/>
      <c r="AY13"/>
      <c r="AZ13"/>
      <c r="BA13"/>
      <c r="BB13"/>
    </row>
    <row r="14" spans="1:54" s="73" customFormat="1" ht="15.75" x14ac:dyDescent="0.25">
      <c r="A14" s="71"/>
      <c r="B14" s="69" t="s">
        <v>76</v>
      </c>
      <c r="C14" s="72">
        <v>9.5</v>
      </c>
      <c r="D14" s="61">
        <v>12</v>
      </c>
      <c r="E14" s="61">
        <f t="shared" si="0"/>
        <v>2.5</v>
      </c>
      <c r="F14" s="72">
        <v>0</v>
      </c>
      <c r="G14" s="72">
        <v>0</v>
      </c>
      <c r="H14" s="72">
        <v>0</v>
      </c>
      <c r="I14" s="72">
        <v>0.1</v>
      </c>
      <c r="J14" s="72">
        <v>2.5</v>
      </c>
      <c r="K14" s="72">
        <v>4.3</v>
      </c>
      <c r="L14" s="72">
        <v>3.3</v>
      </c>
      <c r="M14" s="72">
        <v>1.8</v>
      </c>
      <c r="N14" s="72">
        <v>12.9</v>
      </c>
      <c r="O14" s="72">
        <v>43.6</v>
      </c>
      <c r="P14" s="72">
        <v>18.100000000000001</v>
      </c>
      <c r="Q14" s="72">
        <v>13.4</v>
      </c>
      <c r="R14" s="142">
        <f t="shared" si="3"/>
        <v>2.6</v>
      </c>
      <c r="S14" s="62"/>
      <c r="T14" s="64" t="s">
        <v>76</v>
      </c>
      <c r="U14" s="65">
        <v>100</v>
      </c>
      <c r="V14" s="65">
        <v>100</v>
      </c>
      <c r="W14" s="65">
        <v>100</v>
      </c>
      <c r="X14" s="65">
        <v>99.9</v>
      </c>
      <c r="Y14" s="65">
        <v>97.4</v>
      </c>
      <c r="Z14" s="65">
        <v>93.100000000000009</v>
      </c>
      <c r="AA14" s="65">
        <v>89.800000000000011</v>
      </c>
      <c r="AB14" s="65">
        <v>88.000000000000014</v>
      </c>
      <c r="AC14" s="65">
        <v>75.100000000000009</v>
      </c>
      <c r="AD14" s="65">
        <v>31.500000000000007</v>
      </c>
      <c r="AE14" s="65">
        <v>13.400000000000006</v>
      </c>
      <c r="AF14" s="65"/>
      <c r="AG14" s="66">
        <f>SUM(F14:J14)</f>
        <v>2.6</v>
      </c>
      <c r="AH14" s="66">
        <f>SUM(K14:P14)</f>
        <v>84</v>
      </c>
      <c r="AI14" s="66">
        <f t="shared" si="1"/>
        <v>13.4</v>
      </c>
      <c r="AJ14" s="58" t="s">
        <v>60</v>
      </c>
      <c r="AK14" s="67">
        <f t="shared" si="7"/>
        <v>13.400000000000006</v>
      </c>
      <c r="AL14" s="67">
        <f t="shared" si="5"/>
        <v>31.500000000000007</v>
      </c>
      <c r="AM14" s="67">
        <f t="shared" si="6"/>
        <v>100</v>
      </c>
      <c r="AN14" s="62">
        <f t="shared" si="2"/>
        <v>100</v>
      </c>
      <c r="AO14" s="58" t="s">
        <v>60</v>
      </c>
      <c r="AP14" s="168"/>
      <c r="AQ14"/>
      <c r="AR14"/>
      <c r="AS14"/>
      <c r="AT14"/>
      <c r="AU14"/>
      <c r="AV14"/>
      <c r="AW14"/>
      <c r="AX14"/>
      <c r="AY14"/>
      <c r="AZ14"/>
      <c r="BA14"/>
      <c r="BB14"/>
    </row>
    <row r="15" spans="1:54" s="79" customFormat="1" ht="15.75" x14ac:dyDescent="0.25">
      <c r="A15" s="74"/>
      <c r="B15" s="75" t="s">
        <v>27</v>
      </c>
      <c r="C15" s="76">
        <v>12</v>
      </c>
      <c r="D15" s="143">
        <v>14</v>
      </c>
      <c r="E15" s="143">
        <f t="shared" si="0"/>
        <v>2</v>
      </c>
      <c r="F15" s="76">
        <v>0</v>
      </c>
      <c r="G15" s="76">
        <v>0</v>
      </c>
      <c r="H15" s="76">
        <v>0</v>
      </c>
      <c r="I15" s="76">
        <v>0</v>
      </c>
      <c r="J15" s="76">
        <v>0.5</v>
      </c>
      <c r="K15" s="76">
        <v>1.1000000000000001</v>
      </c>
      <c r="L15" s="76">
        <v>8.5</v>
      </c>
      <c r="M15" s="76">
        <v>28</v>
      </c>
      <c r="N15" s="76">
        <v>20.9</v>
      </c>
      <c r="O15" s="76">
        <v>12.2</v>
      </c>
      <c r="P15" s="76">
        <v>24.4</v>
      </c>
      <c r="Q15" s="76">
        <v>4.4000000000000004</v>
      </c>
      <c r="R15" s="144">
        <f t="shared" si="3"/>
        <v>0.5</v>
      </c>
      <c r="S15" s="145"/>
      <c r="T15" s="80" t="s">
        <v>27</v>
      </c>
      <c r="U15" s="81">
        <v>100</v>
      </c>
      <c r="V15" s="81">
        <v>100</v>
      </c>
      <c r="W15" s="81">
        <v>100</v>
      </c>
      <c r="X15" s="81">
        <v>100</v>
      </c>
      <c r="Y15" s="81">
        <v>99.5</v>
      </c>
      <c r="Z15" s="81">
        <v>98.4</v>
      </c>
      <c r="AA15" s="81">
        <v>89.9</v>
      </c>
      <c r="AB15" s="81">
        <v>61.900000000000006</v>
      </c>
      <c r="AC15" s="81">
        <v>41.000000000000007</v>
      </c>
      <c r="AD15" s="81">
        <v>28.800000000000008</v>
      </c>
      <c r="AE15" s="81">
        <v>4.4000000000000092</v>
      </c>
      <c r="AF15" s="81"/>
      <c r="AG15" s="82">
        <f>SUM(F15:J15)</f>
        <v>0.5</v>
      </c>
      <c r="AH15" s="82">
        <f>SUM(K15:P15)</f>
        <v>95.1</v>
      </c>
      <c r="AI15" s="82">
        <f t="shared" si="1"/>
        <v>4.4000000000000004</v>
      </c>
      <c r="AJ15" s="146" t="s">
        <v>60</v>
      </c>
      <c r="AK15" s="83">
        <f t="shared" si="7"/>
        <v>4.4000000000000092</v>
      </c>
      <c r="AL15" s="83">
        <f t="shared" si="5"/>
        <v>28.800000000000008</v>
      </c>
      <c r="AM15" s="83">
        <f t="shared" si="6"/>
        <v>100</v>
      </c>
      <c r="AN15" s="145">
        <f t="shared" si="2"/>
        <v>100</v>
      </c>
      <c r="AO15" s="146"/>
      <c r="AP15" s="168"/>
      <c r="AQ15"/>
      <c r="AR15"/>
      <c r="AS15"/>
      <c r="AT15"/>
      <c r="AU15"/>
      <c r="AV15"/>
      <c r="AW15"/>
      <c r="AX15"/>
      <c r="AY15"/>
      <c r="AZ15"/>
      <c r="BA15"/>
      <c r="BB15"/>
    </row>
    <row r="16" spans="1:54" s="73" customFormat="1" ht="15.75" x14ac:dyDescent="0.25">
      <c r="A16" s="71"/>
      <c r="B16" s="69" t="s">
        <v>77</v>
      </c>
      <c r="C16" s="72">
        <v>14</v>
      </c>
      <c r="D16" s="61">
        <v>16</v>
      </c>
      <c r="E16" s="61">
        <f t="shared" si="0"/>
        <v>2</v>
      </c>
      <c r="F16" s="72">
        <v>0</v>
      </c>
      <c r="G16" s="72">
        <v>0</v>
      </c>
      <c r="H16" s="72">
        <v>2.6</v>
      </c>
      <c r="I16" s="72">
        <v>0.7</v>
      </c>
      <c r="J16" s="72">
        <v>0.6</v>
      </c>
      <c r="K16" s="72">
        <v>1.5</v>
      </c>
      <c r="L16" s="72">
        <v>3.3</v>
      </c>
      <c r="M16" s="72">
        <v>12.3</v>
      </c>
      <c r="N16" s="72">
        <v>25.2</v>
      </c>
      <c r="O16" s="72">
        <v>16.3</v>
      </c>
      <c r="P16" s="72">
        <v>31.3</v>
      </c>
      <c r="Q16" s="72">
        <v>6.2</v>
      </c>
      <c r="R16" s="142">
        <f t="shared" si="3"/>
        <v>3.9</v>
      </c>
      <c r="S16" s="62"/>
      <c r="T16" s="64" t="s">
        <v>77</v>
      </c>
      <c r="U16" s="65">
        <v>100</v>
      </c>
      <c r="V16" s="65">
        <v>100</v>
      </c>
      <c r="W16" s="65">
        <v>97.4</v>
      </c>
      <c r="X16" s="65">
        <v>96.7</v>
      </c>
      <c r="Y16" s="65">
        <v>96.100000000000009</v>
      </c>
      <c r="Z16" s="65">
        <v>94.600000000000009</v>
      </c>
      <c r="AA16" s="65">
        <v>91.300000000000011</v>
      </c>
      <c r="AB16" s="65">
        <v>79.000000000000014</v>
      </c>
      <c r="AC16" s="65">
        <v>53.800000000000011</v>
      </c>
      <c r="AD16" s="65">
        <v>37.500000000000014</v>
      </c>
      <c r="AE16" s="65">
        <v>6.2000000000000135</v>
      </c>
      <c r="AF16" s="65"/>
      <c r="AG16" s="66">
        <f>SUM(F16:J16)</f>
        <v>3.9</v>
      </c>
      <c r="AH16" s="66">
        <f>SUM(K16:P16)</f>
        <v>89.899999999999991</v>
      </c>
      <c r="AI16" s="66">
        <f t="shared" si="1"/>
        <v>6.2</v>
      </c>
      <c r="AJ16" s="58" t="s">
        <v>60</v>
      </c>
      <c r="AK16" s="67">
        <f t="shared" si="7"/>
        <v>6.2000000000000135</v>
      </c>
      <c r="AL16" s="67">
        <f t="shared" si="5"/>
        <v>37.500000000000014</v>
      </c>
      <c r="AM16" s="67">
        <f t="shared" si="6"/>
        <v>97.4</v>
      </c>
      <c r="AN16" s="62">
        <f t="shared" si="2"/>
        <v>100</v>
      </c>
      <c r="AO16" s="58" t="s">
        <v>60</v>
      </c>
      <c r="AP16" s="168"/>
      <c r="AQ16"/>
      <c r="AR16"/>
      <c r="AS16"/>
      <c r="AT16"/>
      <c r="AU16"/>
      <c r="AV16"/>
      <c r="AW16"/>
      <c r="AX16"/>
      <c r="AY16"/>
      <c r="AZ16"/>
      <c r="BA16"/>
      <c r="BB16"/>
    </row>
    <row r="17" spans="1:54" s="84" customFormat="1" ht="15.75" x14ac:dyDescent="0.25">
      <c r="A17" s="68" t="s">
        <v>78</v>
      </c>
      <c r="B17" s="69" t="s">
        <v>79</v>
      </c>
      <c r="C17" s="68">
        <v>3</v>
      </c>
      <c r="D17" s="65">
        <v>6</v>
      </c>
      <c r="E17" s="65">
        <f t="shared" si="0"/>
        <v>3</v>
      </c>
      <c r="F17" s="72">
        <v>0</v>
      </c>
      <c r="G17" s="72">
        <v>0</v>
      </c>
      <c r="H17" s="70">
        <v>31.4</v>
      </c>
      <c r="I17" s="70">
        <v>14.6</v>
      </c>
      <c r="J17" s="70">
        <v>2.8</v>
      </c>
      <c r="K17" s="70">
        <v>1</v>
      </c>
      <c r="L17" s="70">
        <v>2.4</v>
      </c>
      <c r="M17" s="70">
        <v>1.9</v>
      </c>
      <c r="N17" s="70">
        <v>2.6</v>
      </c>
      <c r="O17" s="70">
        <v>6.9</v>
      </c>
      <c r="P17" s="70">
        <v>23.3</v>
      </c>
      <c r="Q17" s="70">
        <v>13.1</v>
      </c>
      <c r="R17" s="142">
        <f t="shared" si="3"/>
        <v>48.8</v>
      </c>
      <c r="S17" s="142"/>
      <c r="T17" s="64" t="s">
        <v>79</v>
      </c>
      <c r="U17" s="65">
        <v>100</v>
      </c>
      <c r="V17" s="65">
        <v>100</v>
      </c>
      <c r="W17" s="65">
        <v>68.599999999999994</v>
      </c>
      <c r="X17" s="65">
        <v>53.999999999999993</v>
      </c>
      <c r="Y17" s="65">
        <v>51.199999999999996</v>
      </c>
      <c r="Z17" s="65">
        <v>50.199999999999996</v>
      </c>
      <c r="AA17" s="65">
        <v>47.8</v>
      </c>
      <c r="AB17" s="65">
        <v>45.9</v>
      </c>
      <c r="AC17" s="65">
        <v>43.3</v>
      </c>
      <c r="AD17" s="65">
        <v>36.4</v>
      </c>
      <c r="AE17" s="65">
        <v>13.099999999999998</v>
      </c>
      <c r="AF17" s="65"/>
      <c r="AG17" s="66">
        <f>SUM(F17:J17)</f>
        <v>48.8</v>
      </c>
      <c r="AH17" s="66">
        <f>SUM(K17:P17)</f>
        <v>38.1</v>
      </c>
      <c r="AI17" s="66">
        <f t="shared" si="1"/>
        <v>13.1</v>
      </c>
      <c r="AJ17" s="58" t="s">
        <v>64</v>
      </c>
      <c r="AK17" s="70">
        <f t="shared" si="7"/>
        <v>13.099999999999998</v>
      </c>
      <c r="AL17" s="70">
        <f t="shared" si="5"/>
        <v>36.4</v>
      </c>
      <c r="AM17" s="70">
        <f t="shared" si="6"/>
        <v>68.599999999999994</v>
      </c>
      <c r="AN17" s="142">
        <f t="shared" si="2"/>
        <v>100</v>
      </c>
      <c r="AO17" s="58" t="s">
        <v>60</v>
      </c>
      <c r="AP17" s="174"/>
      <c r="AQ17" s="42"/>
      <c r="AR17" s="42"/>
      <c r="AS17" s="42"/>
      <c r="AT17" s="42"/>
      <c r="AU17" s="42"/>
      <c r="AV17" s="42"/>
      <c r="AW17" s="42"/>
      <c r="AX17" s="42"/>
      <c r="AY17" s="42"/>
      <c r="AZ17" s="42"/>
      <c r="BA17" s="42"/>
      <c r="BB17" s="42"/>
    </row>
    <row r="18" spans="1:54" s="88" customFormat="1" ht="15.75" x14ac:dyDescent="0.25">
      <c r="A18" s="85" t="s">
        <v>80</v>
      </c>
      <c r="B18" s="86" t="s">
        <v>81</v>
      </c>
      <c r="C18" s="87">
        <v>3</v>
      </c>
      <c r="D18" s="93">
        <v>4.5</v>
      </c>
      <c r="E18" s="93">
        <f t="shared" si="0"/>
        <v>1.5</v>
      </c>
      <c r="F18" s="87">
        <v>0</v>
      </c>
      <c r="G18" s="87">
        <v>3.1</v>
      </c>
      <c r="H18" s="87">
        <v>42.7</v>
      </c>
      <c r="I18" s="87">
        <v>28.4</v>
      </c>
      <c r="J18" s="87">
        <v>9.9</v>
      </c>
      <c r="K18" s="87">
        <v>4.4000000000000004</v>
      </c>
      <c r="L18" s="87">
        <v>3.3</v>
      </c>
      <c r="M18" s="87">
        <v>0.7</v>
      </c>
      <c r="N18" s="87">
        <v>0.9</v>
      </c>
      <c r="O18" s="87">
        <v>2.1</v>
      </c>
      <c r="P18" s="87">
        <v>3.4</v>
      </c>
      <c r="Q18" s="87">
        <v>1.1000000000000001</v>
      </c>
      <c r="R18" s="147">
        <f t="shared" si="3"/>
        <v>84.100000000000009</v>
      </c>
      <c r="S18" s="147"/>
      <c r="T18" s="92" t="s">
        <v>81</v>
      </c>
      <c r="U18" s="93">
        <v>100</v>
      </c>
      <c r="V18" s="93">
        <v>96.9</v>
      </c>
      <c r="W18" s="93">
        <v>54.2</v>
      </c>
      <c r="X18" s="93">
        <v>25.800000000000004</v>
      </c>
      <c r="Y18" s="93">
        <v>15.900000000000004</v>
      </c>
      <c r="Z18" s="93">
        <v>11.500000000000004</v>
      </c>
      <c r="AA18" s="93">
        <v>8.2000000000000028</v>
      </c>
      <c r="AB18" s="93">
        <v>7.5000000000000027</v>
      </c>
      <c r="AC18" s="93">
        <v>6.6000000000000023</v>
      </c>
      <c r="AD18" s="93">
        <v>4.5000000000000018</v>
      </c>
      <c r="AE18" s="93">
        <v>1.1000000000000019</v>
      </c>
      <c r="AF18" s="93"/>
      <c r="AG18" s="94">
        <f>SUM(F18:J18)</f>
        <v>84.100000000000009</v>
      </c>
      <c r="AH18" s="94">
        <f>SUM(K18:P18)</f>
        <v>14.8</v>
      </c>
      <c r="AI18" s="94">
        <f t="shared" si="1"/>
        <v>1.1000000000000001</v>
      </c>
      <c r="AJ18" s="89" t="s">
        <v>64</v>
      </c>
      <c r="AK18" s="95">
        <f t="shared" si="7"/>
        <v>1.1000000000000019</v>
      </c>
      <c r="AL18" s="95">
        <f t="shared" si="5"/>
        <v>4.5000000000000018</v>
      </c>
      <c r="AM18" s="95">
        <f t="shared" si="6"/>
        <v>54.2</v>
      </c>
      <c r="AN18" s="147">
        <f t="shared" si="2"/>
        <v>96.9</v>
      </c>
      <c r="AO18" s="89" t="s">
        <v>82</v>
      </c>
      <c r="AP18" s="174"/>
      <c r="AQ18" s="42"/>
      <c r="AR18" s="42"/>
      <c r="AS18" s="42"/>
      <c r="AT18" s="42"/>
      <c r="AU18" s="42"/>
      <c r="AV18" s="42"/>
      <c r="AW18" s="42"/>
      <c r="AX18" s="42"/>
      <c r="AY18" s="42"/>
      <c r="AZ18" s="42"/>
      <c r="BA18" s="42"/>
      <c r="BB18" s="42"/>
    </row>
    <row r="19" spans="1:54" s="84" customFormat="1" ht="15.75" x14ac:dyDescent="0.25">
      <c r="A19" s="53"/>
      <c r="B19" s="90" t="s">
        <v>83</v>
      </c>
      <c r="C19" s="57">
        <v>4.5</v>
      </c>
      <c r="D19" s="65">
        <v>6</v>
      </c>
      <c r="E19" s="65">
        <f t="shared" si="0"/>
        <v>1.5</v>
      </c>
      <c r="F19" s="57">
        <v>0</v>
      </c>
      <c r="G19" s="57">
        <v>0</v>
      </c>
      <c r="H19" s="57">
        <v>22.3</v>
      </c>
      <c r="I19" s="57">
        <v>31.6</v>
      </c>
      <c r="J19" s="57">
        <v>5.4</v>
      </c>
      <c r="K19" s="57">
        <v>2.5</v>
      </c>
      <c r="L19" s="57">
        <v>2.5</v>
      </c>
      <c r="M19" s="57">
        <v>1.5</v>
      </c>
      <c r="N19" s="57">
        <v>2</v>
      </c>
      <c r="O19" s="57">
        <v>4.8</v>
      </c>
      <c r="P19" s="57">
        <v>17.600000000000001</v>
      </c>
      <c r="Q19" s="57">
        <v>9.8000000000000007</v>
      </c>
      <c r="R19" s="142">
        <f t="shared" si="3"/>
        <v>59.300000000000004</v>
      </c>
      <c r="S19" s="142"/>
      <c r="T19" s="64" t="s">
        <v>83</v>
      </c>
      <c r="U19" s="65">
        <v>100</v>
      </c>
      <c r="V19" s="65">
        <v>100</v>
      </c>
      <c r="W19" s="65">
        <v>77.7</v>
      </c>
      <c r="X19" s="65">
        <v>46.1</v>
      </c>
      <c r="Y19" s="65">
        <v>40.700000000000003</v>
      </c>
      <c r="Z19" s="65">
        <v>38.200000000000003</v>
      </c>
      <c r="AA19" s="65">
        <v>35.700000000000003</v>
      </c>
      <c r="AB19" s="65">
        <v>34.200000000000003</v>
      </c>
      <c r="AC19" s="65">
        <v>32.200000000000003</v>
      </c>
      <c r="AD19" s="65">
        <v>27.400000000000002</v>
      </c>
      <c r="AE19" s="65">
        <v>9.8000000000000007</v>
      </c>
      <c r="AF19" s="65"/>
      <c r="AG19" s="66">
        <f>SUM(F19:J19)</f>
        <v>59.300000000000004</v>
      </c>
      <c r="AH19" s="66">
        <f>SUM(K19:P19)</f>
        <v>30.900000000000002</v>
      </c>
      <c r="AI19" s="66">
        <f t="shared" si="1"/>
        <v>9.8000000000000007</v>
      </c>
      <c r="AJ19" s="58" t="s">
        <v>64</v>
      </c>
      <c r="AK19" s="70">
        <f t="shared" si="7"/>
        <v>9.8000000000000007</v>
      </c>
      <c r="AL19" s="70">
        <f t="shared" si="5"/>
        <v>27.400000000000002</v>
      </c>
      <c r="AM19" s="70">
        <f t="shared" si="6"/>
        <v>77.7</v>
      </c>
      <c r="AN19" s="142">
        <f t="shared" si="2"/>
        <v>100</v>
      </c>
      <c r="AO19" s="58" t="s">
        <v>60</v>
      </c>
      <c r="AP19" s="174"/>
      <c r="AQ19" s="42"/>
      <c r="AR19" s="42"/>
      <c r="AS19" s="42"/>
      <c r="AT19" s="42"/>
      <c r="AU19" s="42"/>
      <c r="AV19" s="42"/>
      <c r="AW19" s="42"/>
      <c r="AX19" s="42"/>
      <c r="AY19" s="42"/>
      <c r="AZ19" s="42"/>
      <c r="BA19" s="42"/>
      <c r="BB19" s="42"/>
    </row>
    <row r="20" spans="1:54" s="84" customFormat="1" ht="15.75" x14ac:dyDescent="0.25">
      <c r="A20" s="68" t="s">
        <v>84</v>
      </c>
      <c r="B20" s="148">
        <v>401</v>
      </c>
      <c r="C20" s="72">
        <v>0.3</v>
      </c>
      <c r="D20" s="65">
        <v>3</v>
      </c>
      <c r="E20" s="65">
        <f t="shared" si="0"/>
        <v>2.7</v>
      </c>
      <c r="F20" s="57">
        <v>0</v>
      </c>
      <c r="G20" s="57">
        <v>0</v>
      </c>
      <c r="H20" s="57">
        <v>0</v>
      </c>
      <c r="I20" s="57">
        <v>0</v>
      </c>
      <c r="J20" s="57">
        <v>0</v>
      </c>
      <c r="K20" s="72">
        <v>0</v>
      </c>
      <c r="L20" s="72">
        <v>0</v>
      </c>
      <c r="M20" s="72">
        <v>1.3</v>
      </c>
      <c r="N20" s="72">
        <v>8.5</v>
      </c>
      <c r="O20" s="72">
        <v>54.3</v>
      </c>
      <c r="P20" s="72">
        <v>28.6</v>
      </c>
      <c r="Q20" s="72">
        <v>7.3</v>
      </c>
      <c r="R20" s="142">
        <f t="shared" si="3"/>
        <v>0</v>
      </c>
      <c r="S20" s="142"/>
      <c r="T20" s="64">
        <v>401</v>
      </c>
      <c r="U20" s="65">
        <v>100</v>
      </c>
      <c r="V20" s="65">
        <v>100</v>
      </c>
      <c r="W20" s="65">
        <v>100</v>
      </c>
      <c r="X20" s="65">
        <v>100</v>
      </c>
      <c r="Y20" s="65">
        <v>100</v>
      </c>
      <c r="Z20" s="65">
        <v>100</v>
      </c>
      <c r="AA20" s="65">
        <v>100</v>
      </c>
      <c r="AB20" s="65">
        <v>98.7</v>
      </c>
      <c r="AC20" s="65">
        <v>90.2</v>
      </c>
      <c r="AD20" s="65">
        <v>35.900000000000006</v>
      </c>
      <c r="AE20" s="65">
        <v>7.3000000000000043</v>
      </c>
      <c r="AF20" s="65"/>
      <c r="AG20" s="66">
        <f>SUM(F20:J20)</f>
        <v>0</v>
      </c>
      <c r="AH20" s="66">
        <f>SUM(K20:P20)</f>
        <v>92.699999999999989</v>
      </c>
      <c r="AI20" s="66">
        <f t="shared" si="1"/>
        <v>7.3</v>
      </c>
      <c r="AJ20" s="58" t="s">
        <v>60</v>
      </c>
      <c r="AK20" s="70">
        <f t="shared" si="7"/>
        <v>7.3000000000000043</v>
      </c>
      <c r="AL20" s="70">
        <f t="shared" si="5"/>
        <v>35.900000000000006</v>
      </c>
      <c r="AM20" s="70">
        <f t="shared" si="6"/>
        <v>100</v>
      </c>
      <c r="AN20" s="142">
        <f t="shared" si="2"/>
        <v>100</v>
      </c>
      <c r="AO20" s="58" t="s">
        <v>60</v>
      </c>
      <c r="AP20" s="174"/>
      <c r="AQ20" s="42"/>
      <c r="AR20" s="42"/>
      <c r="AS20" s="42"/>
      <c r="AT20" s="42"/>
      <c r="AU20" s="42"/>
      <c r="AV20" s="42"/>
      <c r="AW20" s="42"/>
      <c r="AX20" s="42"/>
      <c r="AY20" s="42"/>
      <c r="AZ20" s="42"/>
      <c r="BA20" s="42"/>
      <c r="BB20" s="42"/>
    </row>
    <row r="21" spans="1:54" s="84" customFormat="1" ht="15.75" x14ac:dyDescent="0.25">
      <c r="A21" s="68"/>
      <c r="B21" s="148">
        <v>402</v>
      </c>
      <c r="C21" s="72">
        <v>3</v>
      </c>
      <c r="D21" s="65">
        <v>6</v>
      </c>
      <c r="E21" s="65">
        <f t="shared" si="0"/>
        <v>3</v>
      </c>
      <c r="F21" s="57">
        <v>0</v>
      </c>
      <c r="G21" s="57">
        <v>0</v>
      </c>
      <c r="H21" s="57">
        <v>0</v>
      </c>
      <c r="I21" s="57">
        <v>0</v>
      </c>
      <c r="J21" s="57">
        <v>0</v>
      </c>
      <c r="K21" s="72">
        <v>0</v>
      </c>
      <c r="L21" s="72">
        <v>0</v>
      </c>
      <c r="M21" s="72">
        <v>0.2</v>
      </c>
      <c r="N21" s="72">
        <v>9</v>
      </c>
      <c r="O21" s="72">
        <v>72.7</v>
      </c>
      <c r="P21" s="72">
        <v>12.7</v>
      </c>
      <c r="Q21" s="72">
        <v>5.4</v>
      </c>
      <c r="R21" s="142">
        <f t="shared" si="3"/>
        <v>0</v>
      </c>
      <c r="S21" s="142"/>
      <c r="T21" s="64">
        <v>402</v>
      </c>
      <c r="U21" s="65">
        <v>100</v>
      </c>
      <c r="V21" s="65">
        <v>100</v>
      </c>
      <c r="W21" s="65">
        <v>100</v>
      </c>
      <c r="X21" s="65">
        <v>100</v>
      </c>
      <c r="Y21" s="65">
        <v>100</v>
      </c>
      <c r="Z21" s="65">
        <v>100</v>
      </c>
      <c r="AA21" s="65">
        <v>100</v>
      </c>
      <c r="AB21" s="65">
        <v>99.8</v>
      </c>
      <c r="AC21" s="65">
        <v>90.8</v>
      </c>
      <c r="AD21" s="65">
        <v>18.099999999999994</v>
      </c>
      <c r="AE21" s="65">
        <v>5.399999999999995</v>
      </c>
      <c r="AF21" s="65"/>
      <c r="AG21" s="66">
        <f>SUM(F21:J21)</f>
        <v>0</v>
      </c>
      <c r="AH21" s="66">
        <f>SUM(K21:P21)</f>
        <v>94.600000000000009</v>
      </c>
      <c r="AI21" s="66">
        <f t="shared" si="1"/>
        <v>5.4</v>
      </c>
      <c r="AJ21" s="58" t="s">
        <v>60</v>
      </c>
      <c r="AK21" s="70">
        <f t="shared" si="7"/>
        <v>5.399999999999995</v>
      </c>
      <c r="AL21" s="70">
        <f t="shared" si="5"/>
        <v>18.099999999999994</v>
      </c>
      <c r="AM21" s="70">
        <f t="shared" si="6"/>
        <v>100</v>
      </c>
      <c r="AN21" s="142">
        <f t="shared" si="2"/>
        <v>100</v>
      </c>
      <c r="AO21" s="58" t="s">
        <v>60</v>
      </c>
      <c r="AP21" s="174"/>
      <c r="AQ21" s="42"/>
      <c r="AR21" s="42"/>
      <c r="AS21" s="42"/>
      <c r="AT21" s="42"/>
      <c r="AU21" s="42"/>
      <c r="AV21" s="42"/>
      <c r="AW21" s="42"/>
      <c r="AX21" s="42"/>
      <c r="AY21" s="42"/>
      <c r="AZ21" s="42"/>
      <c r="BA21" s="42"/>
      <c r="BB21" s="42"/>
    </row>
    <row r="22" spans="1:54" s="88" customFormat="1" ht="15.75" x14ac:dyDescent="0.25">
      <c r="A22" s="91"/>
      <c r="B22" s="149">
        <v>403</v>
      </c>
      <c r="C22" s="150">
        <v>6</v>
      </c>
      <c r="D22" s="93">
        <v>9</v>
      </c>
      <c r="E22" s="93">
        <f t="shared" si="0"/>
        <v>3</v>
      </c>
      <c r="F22" s="87">
        <v>0</v>
      </c>
      <c r="G22" s="87">
        <v>0</v>
      </c>
      <c r="H22" s="87">
        <v>0</v>
      </c>
      <c r="I22" s="87">
        <v>0</v>
      </c>
      <c r="J22" s="87">
        <v>0</v>
      </c>
      <c r="K22" s="150">
        <v>0</v>
      </c>
      <c r="L22" s="150">
        <v>0.3</v>
      </c>
      <c r="M22" s="150">
        <v>3.3</v>
      </c>
      <c r="N22" s="150">
        <v>11.4</v>
      </c>
      <c r="O22" s="150">
        <v>69.7</v>
      </c>
      <c r="P22" s="150">
        <v>13.2</v>
      </c>
      <c r="Q22" s="150">
        <v>2.1</v>
      </c>
      <c r="R22" s="147">
        <f t="shared" si="3"/>
        <v>0</v>
      </c>
      <c r="S22" s="147"/>
      <c r="T22" s="92">
        <v>403</v>
      </c>
      <c r="U22" s="93">
        <v>100</v>
      </c>
      <c r="V22" s="93">
        <v>100</v>
      </c>
      <c r="W22" s="93">
        <v>100</v>
      </c>
      <c r="X22" s="93">
        <v>100</v>
      </c>
      <c r="Y22" s="93">
        <v>100</v>
      </c>
      <c r="Z22" s="93">
        <v>100</v>
      </c>
      <c r="AA22" s="93">
        <v>99.7</v>
      </c>
      <c r="AB22" s="93">
        <v>96.4</v>
      </c>
      <c r="AC22" s="93">
        <v>85</v>
      </c>
      <c r="AD22" s="93">
        <v>15.299999999999997</v>
      </c>
      <c r="AE22" s="93">
        <v>2.0999999999999979</v>
      </c>
      <c r="AF22" s="93"/>
      <c r="AG22" s="94">
        <f>SUM(F22:J22)</f>
        <v>0</v>
      </c>
      <c r="AH22" s="94">
        <f>SUM(K22:P22)</f>
        <v>97.9</v>
      </c>
      <c r="AI22" s="94">
        <f t="shared" si="1"/>
        <v>2.1</v>
      </c>
      <c r="AJ22" s="89" t="s">
        <v>60</v>
      </c>
      <c r="AK22" s="95">
        <f t="shared" si="7"/>
        <v>2.0999999999999979</v>
      </c>
      <c r="AL22" s="95">
        <f t="shared" si="5"/>
        <v>15.299999999999997</v>
      </c>
      <c r="AM22" s="95">
        <f t="shared" si="6"/>
        <v>100</v>
      </c>
      <c r="AN22" s="147">
        <f t="shared" si="2"/>
        <v>100</v>
      </c>
      <c r="AO22" s="89" t="s">
        <v>82</v>
      </c>
      <c r="AP22" s="174"/>
      <c r="AQ22" s="42"/>
      <c r="AR22" s="42"/>
      <c r="AS22" s="42"/>
      <c r="AT22" s="42"/>
      <c r="AU22" s="42"/>
      <c r="AV22" s="42"/>
      <c r="AW22" s="42"/>
      <c r="AX22" s="42"/>
      <c r="AY22" s="42"/>
      <c r="AZ22" s="42"/>
      <c r="BA22" s="42"/>
      <c r="BB22" s="42"/>
    </row>
    <row r="23" spans="1:54" s="84" customFormat="1" ht="15.75" x14ac:dyDescent="0.25">
      <c r="A23" s="68"/>
      <c r="B23" s="148">
        <v>404</v>
      </c>
      <c r="C23" s="72">
        <v>9</v>
      </c>
      <c r="D23" s="65">
        <v>12</v>
      </c>
      <c r="E23" s="65">
        <f t="shared" si="0"/>
        <v>3</v>
      </c>
      <c r="F23" s="57">
        <v>0</v>
      </c>
      <c r="G23" s="57">
        <v>0</v>
      </c>
      <c r="H23" s="57">
        <v>0</v>
      </c>
      <c r="I23" s="57">
        <v>0</v>
      </c>
      <c r="J23" s="57">
        <v>0</v>
      </c>
      <c r="K23" s="72">
        <v>0.1</v>
      </c>
      <c r="L23" s="72">
        <v>0.1</v>
      </c>
      <c r="M23" s="72">
        <v>0.4</v>
      </c>
      <c r="N23" s="72">
        <v>3.8</v>
      </c>
      <c r="O23" s="72">
        <v>55</v>
      </c>
      <c r="P23" s="72">
        <v>31.8</v>
      </c>
      <c r="Q23" s="72">
        <v>8.8000000000000007</v>
      </c>
      <c r="R23" s="142">
        <f t="shared" si="3"/>
        <v>0</v>
      </c>
      <c r="S23" s="142"/>
      <c r="T23" s="64">
        <v>404</v>
      </c>
      <c r="U23" s="65">
        <v>100</v>
      </c>
      <c r="V23" s="65">
        <v>100</v>
      </c>
      <c r="W23" s="65">
        <v>100</v>
      </c>
      <c r="X23" s="65">
        <v>100</v>
      </c>
      <c r="Y23" s="65">
        <v>100</v>
      </c>
      <c r="Z23" s="65">
        <v>99.9</v>
      </c>
      <c r="AA23" s="65">
        <v>99.800000000000011</v>
      </c>
      <c r="AB23" s="65">
        <v>99.4</v>
      </c>
      <c r="AC23" s="65">
        <v>95.600000000000009</v>
      </c>
      <c r="AD23" s="65">
        <v>40.600000000000009</v>
      </c>
      <c r="AE23" s="65">
        <v>8.8000000000000078</v>
      </c>
      <c r="AF23" s="65"/>
      <c r="AG23" s="66">
        <f>SUM(F23:J23)</f>
        <v>0</v>
      </c>
      <c r="AH23" s="66">
        <f>SUM(K23:P23)</f>
        <v>91.2</v>
      </c>
      <c r="AI23" s="66">
        <f t="shared" si="1"/>
        <v>8.8000000000000007</v>
      </c>
      <c r="AJ23" s="58" t="s">
        <v>60</v>
      </c>
      <c r="AK23" s="70">
        <f t="shared" si="7"/>
        <v>8.8000000000000078</v>
      </c>
      <c r="AL23" s="70">
        <f t="shared" si="5"/>
        <v>40.600000000000009</v>
      </c>
      <c r="AM23" s="70">
        <f t="shared" si="6"/>
        <v>100</v>
      </c>
      <c r="AN23" s="142">
        <f t="shared" si="2"/>
        <v>100</v>
      </c>
      <c r="AO23" s="58" t="s">
        <v>60</v>
      </c>
      <c r="AP23" s="174"/>
      <c r="AQ23" s="42"/>
      <c r="AR23" s="42"/>
      <c r="AS23" s="42"/>
      <c r="AT23" s="42"/>
      <c r="AU23" s="42"/>
      <c r="AV23" s="42"/>
      <c r="AW23" s="42"/>
      <c r="AX23" s="42"/>
      <c r="AY23" s="42"/>
      <c r="AZ23" s="42"/>
      <c r="BA23" s="42"/>
      <c r="BB23" s="42"/>
    </row>
    <row r="24" spans="1:54" s="84" customFormat="1" ht="15.75" x14ac:dyDescent="0.25">
      <c r="A24" s="68"/>
      <c r="B24" s="148">
        <v>405</v>
      </c>
      <c r="C24" s="72">
        <v>12</v>
      </c>
      <c r="D24" s="65">
        <v>15</v>
      </c>
      <c r="E24" s="65">
        <f t="shared" si="0"/>
        <v>3</v>
      </c>
      <c r="F24" s="57">
        <v>0</v>
      </c>
      <c r="G24" s="57">
        <v>0</v>
      </c>
      <c r="H24" s="57">
        <v>0</v>
      </c>
      <c r="I24" s="57">
        <v>0</v>
      </c>
      <c r="J24" s="57">
        <v>0</v>
      </c>
      <c r="K24" s="72">
        <v>0</v>
      </c>
      <c r="L24" s="72">
        <v>0.1</v>
      </c>
      <c r="M24" s="72">
        <v>0.4</v>
      </c>
      <c r="N24" s="72">
        <v>4.3</v>
      </c>
      <c r="O24" s="72">
        <v>61.6</v>
      </c>
      <c r="P24" s="72">
        <v>26.2</v>
      </c>
      <c r="Q24" s="72">
        <v>7.4</v>
      </c>
      <c r="R24" s="142">
        <f t="shared" si="3"/>
        <v>0</v>
      </c>
      <c r="S24" s="142"/>
      <c r="T24" s="64">
        <v>405</v>
      </c>
      <c r="U24" s="65">
        <v>100</v>
      </c>
      <c r="V24" s="65">
        <v>100</v>
      </c>
      <c r="W24" s="65">
        <v>100</v>
      </c>
      <c r="X24" s="65">
        <v>100</v>
      </c>
      <c r="Y24" s="65">
        <v>100</v>
      </c>
      <c r="Z24" s="65">
        <v>100</v>
      </c>
      <c r="AA24" s="65">
        <v>99.9</v>
      </c>
      <c r="AB24" s="65">
        <v>99.5</v>
      </c>
      <c r="AC24" s="65">
        <v>95.2</v>
      </c>
      <c r="AD24" s="65">
        <v>33.6</v>
      </c>
      <c r="AE24" s="65">
        <v>7.4000000000000021</v>
      </c>
      <c r="AF24" s="65"/>
      <c r="AG24" s="66">
        <f>SUM(F24:J24)</f>
        <v>0</v>
      </c>
      <c r="AH24" s="66">
        <f>SUM(K24:P24)</f>
        <v>92.600000000000009</v>
      </c>
      <c r="AI24" s="66">
        <f t="shared" si="1"/>
        <v>7.4</v>
      </c>
      <c r="AJ24" s="58" t="s">
        <v>60</v>
      </c>
      <c r="AK24" s="70">
        <f t="shared" si="7"/>
        <v>7.4000000000000021</v>
      </c>
      <c r="AL24" s="70">
        <f t="shared" si="5"/>
        <v>33.6</v>
      </c>
      <c r="AM24" s="70">
        <f t="shared" si="6"/>
        <v>100</v>
      </c>
      <c r="AN24" s="142">
        <f t="shared" si="2"/>
        <v>100</v>
      </c>
      <c r="AO24" s="58" t="s">
        <v>60</v>
      </c>
      <c r="AP24" s="174"/>
      <c r="AQ24" s="42"/>
      <c r="AR24" s="42"/>
      <c r="AS24" s="42"/>
      <c r="AT24" s="42"/>
      <c r="AU24" s="42"/>
      <c r="AV24" s="42"/>
      <c r="AW24" s="42"/>
      <c r="AX24" s="42"/>
      <c r="AY24" s="42"/>
      <c r="AZ24" s="42"/>
      <c r="BA24" s="42"/>
      <c r="BB24" s="42"/>
    </row>
    <row r="25" spans="1:54" s="84" customFormat="1" ht="15.75" x14ac:dyDescent="0.25">
      <c r="A25" s="68"/>
      <c r="B25" s="148">
        <v>406</v>
      </c>
      <c r="C25" s="72">
        <v>15</v>
      </c>
      <c r="D25" s="65">
        <v>18</v>
      </c>
      <c r="E25" s="65">
        <f t="shared" si="0"/>
        <v>3</v>
      </c>
      <c r="F25" s="57">
        <v>0</v>
      </c>
      <c r="G25" s="57">
        <v>0</v>
      </c>
      <c r="H25" s="57">
        <v>0</v>
      </c>
      <c r="I25" s="57">
        <v>0</v>
      </c>
      <c r="J25" s="57">
        <v>0</v>
      </c>
      <c r="K25" s="72">
        <v>0</v>
      </c>
      <c r="L25" s="72">
        <v>0.1</v>
      </c>
      <c r="M25" s="72">
        <v>0.7</v>
      </c>
      <c r="N25" s="72">
        <v>7.2</v>
      </c>
      <c r="O25" s="72">
        <v>57.5</v>
      </c>
      <c r="P25" s="72">
        <v>25.8</v>
      </c>
      <c r="Q25" s="72">
        <v>8.6999999999999993</v>
      </c>
      <c r="R25" s="142">
        <f t="shared" si="3"/>
        <v>0</v>
      </c>
      <c r="S25" s="142"/>
      <c r="T25" s="64">
        <v>406</v>
      </c>
      <c r="U25" s="65">
        <v>100</v>
      </c>
      <c r="V25" s="65">
        <v>100</v>
      </c>
      <c r="W25" s="65">
        <v>100</v>
      </c>
      <c r="X25" s="65">
        <v>100</v>
      </c>
      <c r="Y25" s="65">
        <v>100</v>
      </c>
      <c r="Z25" s="65">
        <v>100</v>
      </c>
      <c r="AA25" s="65">
        <v>99.9</v>
      </c>
      <c r="AB25" s="65">
        <v>99.2</v>
      </c>
      <c r="AC25" s="65">
        <v>92</v>
      </c>
      <c r="AD25" s="65">
        <v>34.5</v>
      </c>
      <c r="AE25" s="65">
        <v>8.6999999999999993</v>
      </c>
      <c r="AF25" s="65"/>
      <c r="AG25" s="66">
        <f>SUM(F25:J25)</f>
        <v>0</v>
      </c>
      <c r="AH25" s="66">
        <f>SUM(K25:P25)</f>
        <v>91.3</v>
      </c>
      <c r="AI25" s="66">
        <f t="shared" si="1"/>
        <v>8.6999999999999993</v>
      </c>
      <c r="AJ25" s="58" t="s">
        <v>60</v>
      </c>
      <c r="AK25" s="70">
        <f t="shared" si="7"/>
        <v>8.6999999999999993</v>
      </c>
      <c r="AL25" s="70">
        <f t="shared" si="5"/>
        <v>34.5</v>
      </c>
      <c r="AM25" s="70">
        <f t="shared" si="6"/>
        <v>100</v>
      </c>
      <c r="AN25" s="142">
        <f t="shared" si="2"/>
        <v>100</v>
      </c>
      <c r="AO25" s="58" t="s">
        <v>60</v>
      </c>
      <c r="AP25" s="174"/>
      <c r="AQ25" s="42"/>
      <c r="AR25" s="42"/>
      <c r="AS25" s="42"/>
      <c r="AT25" s="42"/>
      <c r="AU25" s="42"/>
      <c r="AV25" s="42"/>
      <c r="AW25" s="42"/>
      <c r="AX25" s="42"/>
      <c r="AY25" s="42"/>
      <c r="AZ25" s="42"/>
      <c r="BA25" s="42"/>
      <c r="BB25" s="42"/>
    </row>
    <row r="26" spans="1:54" s="88" customFormat="1" ht="15.75" x14ac:dyDescent="0.25">
      <c r="A26" s="96" t="s">
        <v>85</v>
      </c>
      <c r="B26" s="97" t="s">
        <v>86</v>
      </c>
      <c r="C26" s="150">
        <v>0</v>
      </c>
      <c r="D26" s="93">
        <v>4</v>
      </c>
      <c r="E26" s="93">
        <f t="shared" si="0"/>
        <v>4</v>
      </c>
      <c r="F26" s="150">
        <v>20.100000000000001</v>
      </c>
      <c r="G26" s="150">
        <v>18</v>
      </c>
      <c r="H26" s="150">
        <v>6.7</v>
      </c>
      <c r="I26" s="150">
        <v>5.3</v>
      </c>
      <c r="J26" s="150">
        <v>5.4</v>
      </c>
      <c r="K26" s="150">
        <v>5.3</v>
      </c>
      <c r="L26" s="150">
        <v>6.8</v>
      </c>
      <c r="M26" s="150">
        <v>6.1</v>
      </c>
      <c r="N26" s="150">
        <v>6.1</v>
      </c>
      <c r="O26" s="150">
        <v>8.8000000000000007</v>
      </c>
      <c r="P26" s="150">
        <v>9</v>
      </c>
      <c r="Q26" s="150">
        <v>2.4</v>
      </c>
      <c r="R26" s="147">
        <f t="shared" si="3"/>
        <v>55.5</v>
      </c>
      <c r="S26" s="147"/>
      <c r="T26" s="92" t="s">
        <v>86</v>
      </c>
      <c r="U26" s="93">
        <v>79.900000000000006</v>
      </c>
      <c r="V26" s="93">
        <v>61.900000000000006</v>
      </c>
      <c r="W26" s="93">
        <v>55.2</v>
      </c>
      <c r="X26" s="93">
        <v>49.900000000000006</v>
      </c>
      <c r="Y26" s="93">
        <v>44.500000000000007</v>
      </c>
      <c r="Z26" s="93">
        <v>39.20000000000001</v>
      </c>
      <c r="AA26" s="93">
        <v>32.400000000000013</v>
      </c>
      <c r="AB26" s="93">
        <v>26.300000000000011</v>
      </c>
      <c r="AC26" s="93">
        <v>20.20000000000001</v>
      </c>
      <c r="AD26" s="93">
        <v>11.400000000000009</v>
      </c>
      <c r="AE26" s="93">
        <v>2.4000000000000092</v>
      </c>
      <c r="AF26" s="93"/>
      <c r="AG26" s="94">
        <f>SUM(F26:J26)</f>
        <v>55.5</v>
      </c>
      <c r="AH26" s="94">
        <f>SUM(K26:P26)</f>
        <v>42.099999999999994</v>
      </c>
      <c r="AI26" s="94">
        <f t="shared" si="1"/>
        <v>2.4</v>
      </c>
      <c r="AJ26" s="89" t="s">
        <v>64</v>
      </c>
      <c r="AK26" s="95">
        <f t="shared" si="7"/>
        <v>2.4000000000000092</v>
      </c>
      <c r="AL26" s="95">
        <f t="shared" si="5"/>
        <v>11.400000000000009</v>
      </c>
      <c r="AM26" s="95">
        <f t="shared" si="6"/>
        <v>55.2</v>
      </c>
      <c r="AN26" s="147">
        <f t="shared" si="2"/>
        <v>61.900000000000006</v>
      </c>
      <c r="AO26" s="89" t="s">
        <v>82</v>
      </c>
      <c r="AP26" s="174"/>
      <c r="AQ26" s="42"/>
      <c r="AR26" s="42"/>
      <c r="AS26" s="42"/>
      <c r="AT26" s="42"/>
      <c r="AU26" s="42"/>
      <c r="AV26" s="42"/>
      <c r="AW26" s="42"/>
      <c r="AX26" s="42"/>
      <c r="AY26" s="42"/>
      <c r="AZ26" s="42"/>
      <c r="BA26" s="42"/>
      <c r="BB26" s="42"/>
    </row>
    <row r="27" spans="1:54" s="84" customFormat="1" ht="15.75" x14ac:dyDescent="0.25">
      <c r="A27" s="71"/>
      <c r="B27" s="69" t="s">
        <v>87</v>
      </c>
      <c r="C27" s="72">
        <v>4</v>
      </c>
      <c r="D27" s="65">
        <v>8</v>
      </c>
      <c r="E27" s="65">
        <f t="shared" si="0"/>
        <v>4</v>
      </c>
      <c r="F27" s="72">
        <v>0</v>
      </c>
      <c r="G27" s="72">
        <v>13</v>
      </c>
      <c r="H27" s="72">
        <v>17.5</v>
      </c>
      <c r="I27" s="72">
        <v>13.7</v>
      </c>
      <c r="J27" s="72">
        <v>15.1</v>
      </c>
      <c r="K27" s="72">
        <v>13.1</v>
      </c>
      <c r="L27" s="72">
        <v>11.3</v>
      </c>
      <c r="M27" s="72">
        <v>6.3</v>
      </c>
      <c r="N27" s="72">
        <v>4.3</v>
      </c>
      <c r="O27" s="72">
        <v>2.8</v>
      </c>
      <c r="P27" s="72">
        <v>1.8</v>
      </c>
      <c r="Q27" s="72">
        <v>1.1000000000000001</v>
      </c>
      <c r="R27" s="142">
        <f t="shared" si="3"/>
        <v>59.300000000000004</v>
      </c>
      <c r="S27" s="142"/>
      <c r="T27" s="64" t="s">
        <v>87</v>
      </c>
      <c r="U27" s="65">
        <v>100</v>
      </c>
      <c r="V27" s="65">
        <v>87</v>
      </c>
      <c r="W27" s="65">
        <v>69.5</v>
      </c>
      <c r="X27" s="65">
        <v>55.8</v>
      </c>
      <c r="Y27" s="65">
        <v>40.699999999999996</v>
      </c>
      <c r="Z27" s="65">
        <v>27.599999999999994</v>
      </c>
      <c r="AA27" s="65">
        <v>16.299999999999994</v>
      </c>
      <c r="AB27" s="65">
        <v>9.9999999999999929</v>
      </c>
      <c r="AC27" s="65">
        <v>5.6999999999999931</v>
      </c>
      <c r="AD27" s="65">
        <v>2.8999999999999932</v>
      </c>
      <c r="AE27" s="65">
        <v>1.0999999999999932</v>
      </c>
      <c r="AF27" s="65"/>
      <c r="AG27" s="66">
        <f>SUM(F27:J27)</f>
        <v>59.300000000000004</v>
      </c>
      <c r="AH27" s="66">
        <f>SUM(K27:P27)</f>
        <v>39.599999999999994</v>
      </c>
      <c r="AI27" s="66">
        <f t="shared" si="1"/>
        <v>1.1000000000000001</v>
      </c>
      <c r="AJ27" s="58" t="s">
        <v>64</v>
      </c>
      <c r="AK27" s="70">
        <f t="shared" si="7"/>
        <v>1.0999999999999932</v>
      </c>
      <c r="AL27" s="70">
        <f t="shared" si="5"/>
        <v>2.8999999999999932</v>
      </c>
      <c r="AM27" s="70">
        <f t="shared" si="6"/>
        <v>69.5</v>
      </c>
      <c r="AN27" s="142">
        <f t="shared" si="2"/>
        <v>87</v>
      </c>
      <c r="AO27" s="58" t="s">
        <v>82</v>
      </c>
      <c r="AP27" s="174"/>
      <c r="AQ27" s="42"/>
      <c r="AR27" s="42"/>
      <c r="AS27" s="42"/>
      <c r="AT27" s="42"/>
      <c r="AU27" s="42"/>
      <c r="AV27" s="42"/>
      <c r="AW27" s="42"/>
      <c r="AX27" s="42"/>
      <c r="AY27" s="42"/>
      <c r="AZ27" s="42"/>
      <c r="BA27" s="42"/>
      <c r="BB27" s="42"/>
    </row>
    <row r="28" spans="1:54" s="84" customFormat="1" ht="15.75" x14ac:dyDescent="0.25">
      <c r="A28" s="53" t="s">
        <v>88</v>
      </c>
      <c r="B28" s="90" t="s">
        <v>89</v>
      </c>
      <c r="C28" s="57">
        <v>0</v>
      </c>
      <c r="D28" s="65">
        <v>2</v>
      </c>
      <c r="E28" s="65">
        <f t="shared" si="0"/>
        <v>2</v>
      </c>
      <c r="F28" s="57">
        <v>0</v>
      </c>
      <c r="G28" s="57">
        <v>0</v>
      </c>
      <c r="H28" s="57">
        <v>0</v>
      </c>
      <c r="I28" s="57">
        <v>2.5</v>
      </c>
      <c r="J28" s="57">
        <v>0.7</v>
      </c>
      <c r="K28" s="57">
        <v>0.5</v>
      </c>
      <c r="L28" s="57">
        <v>1.2</v>
      </c>
      <c r="M28" s="57">
        <v>1.4</v>
      </c>
      <c r="N28" s="57">
        <v>4.0999999999999996</v>
      </c>
      <c r="O28" s="57">
        <v>26.4</v>
      </c>
      <c r="P28" s="57">
        <v>47.1</v>
      </c>
      <c r="Q28" s="57">
        <v>16.100000000000001</v>
      </c>
      <c r="R28" s="142">
        <f t="shared" si="3"/>
        <v>3.2</v>
      </c>
      <c r="S28" s="142"/>
      <c r="T28" s="64" t="s">
        <v>89</v>
      </c>
      <c r="U28" s="65">
        <v>100</v>
      </c>
      <c r="V28" s="65">
        <v>100</v>
      </c>
      <c r="W28" s="65">
        <v>100</v>
      </c>
      <c r="X28" s="65">
        <v>97.5</v>
      </c>
      <c r="Y28" s="65">
        <v>96.8</v>
      </c>
      <c r="Z28" s="65">
        <v>96.3</v>
      </c>
      <c r="AA28" s="65">
        <v>95.1</v>
      </c>
      <c r="AB28" s="65">
        <v>93.699999999999989</v>
      </c>
      <c r="AC28" s="65">
        <v>89.6</v>
      </c>
      <c r="AD28" s="65">
        <v>63.199999999999996</v>
      </c>
      <c r="AE28" s="65">
        <v>16.099999999999994</v>
      </c>
      <c r="AF28" s="65"/>
      <c r="AG28" s="66">
        <f>SUM(F28:J28)</f>
        <v>3.2</v>
      </c>
      <c r="AH28" s="66">
        <f>SUM(K28:P28)</f>
        <v>80.699999999999989</v>
      </c>
      <c r="AI28" s="66">
        <f t="shared" si="1"/>
        <v>16.100000000000001</v>
      </c>
      <c r="AJ28" s="58" t="s">
        <v>60</v>
      </c>
      <c r="AK28" s="70">
        <f t="shared" si="7"/>
        <v>16.099999999999994</v>
      </c>
      <c r="AL28" s="70">
        <f t="shared" si="5"/>
        <v>63.199999999999996</v>
      </c>
      <c r="AM28" s="70">
        <f t="shared" si="6"/>
        <v>100</v>
      </c>
      <c r="AN28" s="142">
        <f t="shared" si="2"/>
        <v>100</v>
      </c>
      <c r="AO28" s="58" t="s">
        <v>60</v>
      </c>
      <c r="AP28" s="170"/>
      <c r="AQ28" s="42"/>
      <c r="AR28" s="42"/>
      <c r="AS28" s="42"/>
      <c r="AT28" s="42"/>
      <c r="AU28" s="42"/>
      <c r="AV28" s="42"/>
      <c r="AW28" s="42"/>
      <c r="AX28" s="42"/>
      <c r="AY28" s="42"/>
      <c r="AZ28" s="42"/>
      <c r="BA28" s="42"/>
      <c r="BB28" s="42"/>
    </row>
    <row r="29" spans="1:54" s="88" customFormat="1" ht="15.75" x14ac:dyDescent="0.25">
      <c r="A29" s="85"/>
      <c r="B29" s="86" t="s">
        <v>90</v>
      </c>
      <c r="C29" s="87">
        <v>2</v>
      </c>
      <c r="D29" s="93">
        <v>5</v>
      </c>
      <c r="E29" s="93">
        <f t="shared" si="0"/>
        <v>3</v>
      </c>
      <c r="F29" s="87">
        <v>0</v>
      </c>
      <c r="G29" s="87">
        <v>20.5</v>
      </c>
      <c r="H29" s="87">
        <v>30.5</v>
      </c>
      <c r="I29" s="87">
        <v>10.199999999999999</v>
      </c>
      <c r="J29" s="87">
        <v>6.2</v>
      </c>
      <c r="K29" s="87">
        <v>3.4</v>
      </c>
      <c r="L29" s="87">
        <v>5</v>
      </c>
      <c r="M29" s="87">
        <v>5.4</v>
      </c>
      <c r="N29" s="87">
        <v>4.0999999999999996</v>
      </c>
      <c r="O29" s="87">
        <v>5.8</v>
      </c>
      <c r="P29" s="87">
        <v>6.5</v>
      </c>
      <c r="Q29" s="87">
        <v>2.4</v>
      </c>
      <c r="R29" s="147">
        <f t="shared" si="3"/>
        <v>67.400000000000006</v>
      </c>
      <c r="S29" s="147"/>
      <c r="T29" s="92" t="s">
        <v>90</v>
      </c>
      <c r="U29" s="93">
        <v>100</v>
      </c>
      <c r="V29" s="93">
        <v>79.5</v>
      </c>
      <c r="W29" s="93">
        <v>49</v>
      </c>
      <c r="X29" s="93">
        <v>38.799999999999997</v>
      </c>
      <c r="Y29" s="93">
        <v>32.599999999999994</v>
      </c>
      <c r="Z29" s="93">
        <v>29.199999999999996</v>
      </c>
      <c r="AA29" s="93">
        <v>24.199999999999996</v>
      </c>
      <c r="AB29" s="93">
        <v>18.799999999999997</v>
      </c>
      <c r="AC29" s="93">
        <v>14.699999999999998</v>
      </c>
      <c r="AD29" s="93">
        <v>8.8999999999999986</v>
      </c>
      <c r="AE29" s="93">
        <v>2.3999999999999986</v>
      </c>
      <c r="AF29" s="93"/>
      <c r="AG29" s="94">
        <f>SUM(F29:J29)</f>
        <v>67.400000000000006</v>
      </c>
      <c r="AH29" s="94">
        <f>SUM(K29:P29)</f>
        <v>30.2</v>
      </c>
      <c r="AI29" s="94">
        <f t="shared" si="1"/>
        <v>2.4</v>
      </c>
      <c r="AJ29" s="89" t="s">
        <v>64</v>
      </c>
      <c r="AK29" s="95">
        <f t="shared" si="7"/>
        <v>2.3999999999999986</v>
      </c>
      <c r="AL29" s="95">
        <f t="shared" si="5"/>
        <v>8.8999999999999986</v>
      </c>
      <c r="AM29" s="95">
        <f t="shared" si="6"/>
        <v>49</v>
      </c>
      <c r="AN29" s="147">
        <f t="shared" si="2"/>
        <v>79.5</v>
      </c>
      <c r="AO29" s="89" t="s">
        <v>82</v>
      </c>
      <c r="AP29" s="170"/>
      <c r="AQ29" s="42"/>
      <c r="AR29" s="42"/>
      <c r="AS29" s="42"/>
      <c r="AT29" s="42"/>
      <c r="AU29" s="42"/>
      <c r="AV29" s="42"/>
      <c r="AW29" s="42"/>
      <c r="AX29" s="42"/>
      <c r="AY29" s="42"/>
      <c r="AZ29" s="42"/>
      <c r="BA29" s="42"/>
      <c r="BB29" s="42"/>
    </row>
    <row r="30" spans="1:54" s="100" customFormat="1" ht="15.75" x14ac:dyDescent="0.25">
      <c r="A30" s="98"/>
      <c r="B30" s="99" t="s">
        <v>28</v>
      </c>
      <c r="C30" s="151">
        <v>5</v>
      </c>
      <c r="D30" s="81">
        <v>8</v>
      </c>
      <c r="E30" s="81">
        <f t="shared" si="0"/>
        <v>3</v>
      </c>
      <c r="F30" s="151">
        <v>0</v>
      </c>
      <c r="G30" s="151">
        <v>12.6</v>
      </c>
      <c r="H30" s="151">
        <v>5.2</v>
      </c>
      <c r="I30" s="151">
        <v>6.1</v>
      </c>
      <c r="J30" s="151">
        <v>6.1</v>
      </c>
      <c r="K30" s="151">
        <v>5.7</v>
      </c>
      <c r="L30" s="151">
        <v>6.5</v>
      </c>
      <c r="M30" s="151">
        <v>4.5999999999999996</v>
      </c>
      <c r="N30" s="151">
        <v>7.1</v>
      </c>
      <c r="O30" s="151">
        <v>19.5</v>
      </c>
      <c r="P30" s="151">
        <v>21.8</v>
      </c>
      <c r="Q30" s="151">
        <v>4.8</v>
      </c>
      <c r="R30" s="144">
        <f t="shared" si="3"/>
        <v>30</v>
      </c>
      <c r="S30" s="144"/>
      <c r="T30" s="80" t="s">
        <v>28</v>
      </c>
      <c r="U30" s="81">
        <v>100</v>
      </c>
      <c r="V30" s="81">
        <v>87.4</v>
      </c>
      <c r="W30" s="81">
        <v>82.2</v>
      </c>
      <c r="X30" s="81">
        <v>76.100000000000009</v>
      </c>
      <c r="Y30" s="81">
        <v>70.000000000000014</v>
      </c>
      <c r="Z30" s="81">
        <v>64.300000000000011</v>
      </c>
      <c r="AA30" s="81">
        <v>57.800000000000011</v>
      </c>
      <c r="AB30" s="81">
        <v>53.20000000000001</v>
      </c>
      <c r="AC30" s="81">
        <v>46.100000000000009</v>
      </c>
      <c r="AD30" s="81">
        <v>26.600000000000009</v>
      </c>
      <c r="AE30" s="81">
        <v>4.8000000000000078</v>
      </c>
      <c r="AF30" s="81"/>
      <c r="AG30" s="82">
        <f>SUM(F30:J30)</f>
        <v>30</v>
      </c>
      <c r="AH30" s="82">
        <f>SUM(K30:P30)</f>
        <v>65.2</v>
      </c>
      <c r="AI30" s="82">
        <f t="shared" si="1"/>
        <v>4.8</v>
      </c>
      <c r="AJ30" s="146" t="s">
        <v>82</v>
      </c>
      <c r="AK30" s="152">
        <f t="shared" si="7"/>
        <v>4.8000000000000078</v>
      </c>
      <c r="AL30" s="152">
        <f t="shared" si="5"/>
        <v>26.600000000000009</v>
      </c>
      <c r="AM30" s="152">
        <f t="shared" si="6"/>
        <v>82.2</v>
      </c>
      <c r="AN30" s="144">
        <f t="shared" si="2"/>
        <v>87.4</v>
      </c>
      <c r="AO30" s="146"/>
      <c r="AP30" s="175"/>
      <c r="AQ30" s="42"/>
      <c r="AR30" s="42"/>
      <c r="AS30" s="42"/>
      <c r="AT30" s="42"/>
      <c r="AU30" s="42"/>
      <c r="AV30" s="42"/>
      <c r="AW30" s="42"/>
      <c r="AX30" s="42"/>
      <c r="AY30" s="42"/>
      <c r="AZ30" s="42"/>
      <c r="BA30" s="42"/>
      <c r="BB30" s="42"/>
    </row>
    <row r="31" spans="1:54" s="88" customFormat="1" ht="15.75" x14ac:dyDescent="0.25">
      <c r="A31" s="96" t="s">
        <v>91</v>
      </c>
      <c r="B31" s="149">
        <v>29</v>
      </c>
      <c r="C31" s="150">
        <v>0</v>
      </c>
      <c r="D31" s="93">
        <v>2</v>
      </c>
      <c r="E31" s="93">
        <f t="shared" si="0"/>
        <v>2</v>
      </c>
      <c r="F31" s="150">
        <v>0</v>
      </c>
      <c r="G31" s="150">
        <v>0</v>
      </c>
      <c r="H31" s="150">
        <v>0</v>
      </c>
      <c r="I31" s="150">
        <v>0</v>
      </c>
      <c r="J31" s="150">
        <v>0.2</v>
      </c>
      <c r="K31" s="150">
        <v>0.4</v>
      </c>
      <c r="L31" s="150">
        <v>3.1</v>
      </c>
      <c r="M31" s="150">
        <v>22.3</v>
      </c>
      <c r="N31" s="150">
        <v>33.299999999999997</v>
      </c>
      <c r="O31" s="150">
        <v>29.6</v>
      </c>
      <c r="P31" s="150">
        <v>9.3000000000000007</v>
      </c>
      <c r="Q31" s="150">
        <v>1.8</v>
      </c>
      <c r="R31" s="147">
        <f t="shared" si="3"/>
        <v>0.2</v>
      </c>
      <c r="S31" s="147"/>
      <c r="T31" s="92">
        <v>29</v>
      </c>
      <c r="U31" s="93">
        <v>100</v>
      </c>
      <c r="V31" s="93">
        <v>100</v>
      </c>
      <c r="W31" s="93">
        <v>100</v>
      </c>
      <c r="X31" s="93">
        <v>100</v>
      </c>
      <c r="Y31" s="93">
        <v>99.8</v>
      </c>
      <c r="Z31" s="93">
        <v>99.399999999999991</v>
      </c>
      <c r="AA31" s="93">
        <v>96.3</v>
      </c>
      <c r="AB31" s="93">
        <v>74</v>
      </c>
      <c r="AC31" s="93">
        <v>40.700000000000003</v>
      </c>
      <c r="AD31" s="93">
        <v>11.100000000000001</v>
      </c>
      <c r="AE31" s="93">
        <v>1.8000000000000007</v>
      </c>
      <c r="AF31" s="93"/>
      <c r="AG31" s="94">
        <f>SUM(F31:J31)</f>
        <v>0.2</v>
      </c>
      <c r="AH31" s="94">
        <f>SUM(K31:P31)</f>
        <v>97.999999999999986</v>
      </c>
      <c r="AI31" s="94">
        <f t="shared" si="1"/>
        <v>1.8</v>
      </c>
      <c r="AJ31" s="89" t="s">
        <v>82</v>
      </c>
      <c r="AK31" s="95">
        <f t="shared" si="7"/>
        <v>1.8000000000000007</v>
      </c>
      <c r="AL31" s="95">
        <f t="shared" si="5"/>
        <v>11.100000000000001</v>
      </c>
      <c r="AM31" s="95">
        <f t="shared" si="6"/>
        <v>100</v>
      </c>
      <c r="AN31" s="147">
        <f t="shared" si="2"/>
        <v>100</v>
      </c>
      <c r="AO31" s="89" t="s">
        <v>82</v>
      </c>
      <c r="AP31" s="170"/>
      <c r="AQ31" s="42"/>
      <c r="AR31" s="42"/>
      <c r="AS31" s="42"/>
      <c r="AT31" s="42"/>
      <c r="AU31" s="42"/>
      <c r="AV31" s="42"/>
      <c r="AW31" s="42"/>
      <c r="AX31" s="42"/>
      <c r="AY31" s="42"/>
      <c r="AZ31" s="42"/>
      <c r="BA31" s="42"/>
      <c r="BB31" s="42"/>
    </row>
    <row r="32" spans="1:54" s="84" customFormat="1" ht="15.75" x14ac:dyDescent="0.25">
      <c r="A32" s="71"/>
      <c r="B32" s="148">
        <v>30</v>
      </c>
      <c r="C32" s="72">
        <v>2</v>
      </c>
      <c r="D32" s="65">
        <v>5</v>
      </c>
      <c r="E32" s="65">
        <f t="shared" si="0"/>
        <v>3</v>
      </c>
      <c r="F32" s="72">
        <v>0</v>
      </c>
      <c r="G32" s="72">
        <v>1.9</v>
      </c>
      <c r="H32" s="72">
        <v>3.6</v>
      </c>
      <c r="I32" s="72">
        <v>3.3</v>
      </c>
      <c r="J32" s="72">
        <v>2.4</v>
      </c>
      <c r="K32" s="72">
        <v>1.5</v>
      </c>
      <c r="L32" s="72">
        <v>3.8</v>
      </c>
      <c r="M32" s="72">
        <v>11.2</v>
      </c>
      <c r="N32" s="72">
        <v>13.6</v>
      </c>
      <c r="O32" s="72">
        <v>20.7</v>
      </c>
      <c r="P32" s="72">
        <v>26.3</v>
      </c>
      <c r="Q32" s="72">
        <v>11.7</v>
      </c>
      <c r="R32" s="142">
        <f t="shared" si="3"/>
        <v>11.200000000000001</v>
      </c>
      <c r="S32" s="142"/>
      <c r="T32" s="64">
        <v>30</v>
      </c>
      <c r="U32" s="65">
        <v>100</v>
      </c>
      <c r="V32" s="65">
        <v>98.1</v>
      </c>
      <c r="W32" s="65">
        <v>94.5</v>
      </c>
      <c r="X32" s="65">
        <v>91.2</v>
      </c>
      <c r="Y32" s="65">
        <v>88.8</v>
      </c>
      <c r="Z32" s="65">
        <v>87.3</v>
      </c>
      <c r="AA32" s="65">
        <v>83.5</v>
      </c>
      <c r="AB32" s="65">
        <v>72.3</v>
      </c>
      <c r="AC32" s="65">
        <v>58.699999999999996</v>
      </c>
      <c r="AD32" s="65">
        <v>38</v>
      </c>
      <c r="AE32" s="65">
        <v>11.7</v>
      </c>
      <c r="AF32" s="65"/>
      <c r="AG32" s="66">
        <f>SUM(F32:J32)</f>
        <v>11.200000000000001</v>
      </c>
      <c r="AH32" s="66">
        <f>SUM(K32:P32)</f>
        <v>77.099999999999994</v>
      </c>
      <c r="AI32" s="66">
        <f t="shared" si="1"/>
        <v>11.7</v>
      </c>
      <c r="AJ32" s="58" t="s">
        <v>60</v>
      </c>
      <c r="AK32" s="70">
        <f t="shared" si="7"/>
        <v>11.7</v>
      </c>
      <c r="AL32" s="70">
        <f t="shared" si="5"/>
        <v>38</v>
      </c>
      <c r="AM32" s="70">
        <f t="shared" si="6"/>
        <v>94.5</v>
      </c>
      <c r="AN32" s="142">
        <f t="shared" si="2"/>
        <v>98.1</v>
      </c>
      <c r="AO32" s="58" t="s">
        <v>60</v>
      </c>
      <c r="AP32" s="175"/>
      <c r="AQ32" s="42"/>
      <c r="AR32" s="42"/>
      <c r="AS32" s="42"/>
      <c r="AT32" s="42"/>
      <c r="AU32" s="42"/>
      <c r="AV32" s="42"/>
      <c r="AW32" s="42"/>
      <c r="AX32" s="42"/>
      <c r="AY32" s="42"/>
      <c r="AZ32" s="42"/>
      <c r="BA32" s="42"/>
      <c r="BB32" s="42"/>
    </row>
    <row r="33" spans="1:54" s="88" customFormat="1" ht="15.75" x14ac:dyDescent="0.25">
      <c r="A33" s="96"/>
      <c r="B33" s="149">
        <v>31</v>
      </c>
      <c r="C33" s="150">
        <v>5</v>
      </c>
      <c r="D33" s="93">
        <v>8</v>
      </c>
      <c r="E33" s="93">
        <f t="shared" si="0"/>
        <v>3</v>
      </c>
      <c r="F33" s="150">
        <v>0</v>
      </c>
      <c r="G33" s="150">
        <v>0</v>
      </c>
      <c r="H33" s="150">
        <v>0</v>
      </c>
      <c r="I33" s="150">
        <v>0</v>
      </c>
      <c r="J33" s="150">
        <v>0.2</v>
      </c>
      <c r="K33" s="150">
        <v>0.4</v>
      </c>
      <c r="L33" s="150">
        <v>0.5</v>
      </c>
      <c r="M33" s="150">
        <v>5.3</v>
      </c>
      <c r="N33" s="150">
        <v>42.7</v>
      </c>
      <c r="O33" s="150">
        <v>40.799999999999997</v>
      </c>
      <c r="P33" s="150">
        <v>7.5</v>
      </c>
      <c r="Q33" s="150">
        <v>2.6</v>
      </c>
      <c r="R33" s="147">
        <f t="shared" si="3"/>
        <v>0.2</v>
      </c>
      <c r="S33" s="147"/>
      <c r="T33" s="92">
        <v>31</v>
      </c>
      <c r="U33" s="93">
        <v>100</v>
      </c>
      <c r="V33" s="93">
        <v>100</v>
      </c>
      <c r="W33" s="93">
        <v>100</v>
      </c>
      <c r="X33" s="93">
        <v>100</v>
      </c>
      <c r="Y33" s="93">
        <v>99.8</v>
      </c>
      <c r="Z33" s="93">
        <v>99.399999999999991</v>
      </c>
      <c r="AA33" s="93">
        <v>98.899999999999991</v>
      </c>
      <c r="AB33" s="93">
        <v>93.6</v>
      </c>
      <c r="AC33" s="93">
        <v>50.899999999999991</v>
      </c>
      <c r="AD33" s="93">
        <v>10.099999999999994</v>
      </c>
      <c r="AE33" s="93">
        <v>2.5999999999999943</v>
      </c>
      <c r="AF33" s="93"/>
      <c r="AG33" s="94">
        <f>SUM(F33:J33)</f>
        <v>0.2</v>
      </c>
      <c r="AH33" s="94">
        <f>SUM(K33:P33)</f>
        <v>97.2</v>
      </c>
      <c r="AI33" s="94">
        <f t="shared" si="1"/>
        <v>2.6</v>
      </c>
      <c r="AJ33" s="89" t="s">
        <v>82</v>
      </c>
      <c r="AK33" s="95">
        <f t="shared" si="7"/>
        <v>2.5999999999999943</v>
      </c>
      <c r="AL33" s="95">
        <f t="shared" si="5"/>
        <v>10.099999999999994</v>
      </c>
      <c r="AM33" s="95">
        <f t="shared" si="6"/>
        <v>100</v>
      </c>
      <c r="AN33" s="147">
        <f t="shared" si="2"/>
        <v>100</v>
      </c>
      <c r="AO33" s="89" t="s">
        <v>82</v>
      </c>
      <c r="AP33" s="174"/>
      <c r="AQ33" s="42"/>
      <c r="AR33" s="42"/>
      <c r="AS33" s="42"/>
      <c r="AT33" s="42"/>
      <c r="AU33" s="42"/>
      <c r="AV33" s="42"/>
      <c r="AW33" s="42"/>
      <c r="AX33" s="42"/>
      <c r="AY33" s="42"/>
      <c r="AZ33" s="42"/>
      <c r="BA33" s="42"/>
      <c r="BB33" s="42"/>
    </row>
    <row r="34" spans="1:54" s="73" customFormat="1" ht="15.75" x14ac:dyDescent="0.25">
      <c r="A34" s="71" t="s">
        <v>92</v>
      </c>
      <c r="B34" s="153">
        <v>32</v>
      </c>
      <c r="C34" s="72">
        <v>0.5</v>
      </c>
      <c r="D34" s="61">
        <v>3</v>
      </c>
      <c r="E34" s="61">
        <f t="shared" si="0"/>
        <v>2.5</v>
      </c>
      <c r="F34" s="72">
        <v>0</v>
      </c>
      <c r="G34" s="72">
        <v>0</v>
      </c>
      <c r="H34" s="72">
        <v>0</v>
      </c>
      <c r="I34" s="72">
        <v>0</v>
      </c>
      <c r="J34" s="72">
        <v>0</v>
      </c>
      <c r="K34" s="72">
        <v>0</v>
      </c>
      <c r="L34" s="72">
        <v>0.1</v>
      </c>
      <c r="M34" s="72">
        <v>0.6</v>
      </c>
      <c r="N34" s="72">
        <v>3.2</v>
      </c>
      <c r="O34" s="72">
        <v>26</v>
      </c>
      <c r="P34" s="72">
        <v>52</v>
      </c>
      <c r="Q34" s="72">
        <v>18.100000000000001</v>
      </c>
      <c r="R34" s="142">
        <f t="shared" si="3"/>
        <v>0</v>
      </c>
      <c r="S34" s="62"/>
      <c r="T34" s="64">
        <v>32</v>
      </c>
      <c r="U34" s="65">
        <v>100</v>
      </c>
      <c r="V34" s="65">
        <v>100</v>
      </c>
      <c r="W34" s="65">
        <v>100</v>
      </c>
      <c r="X34" s="65">
        <v>100</v>
      </c>
      <c r="Y34" s="65">
        <v>100</v>
      </c>
      <c r="Z34" s="65">
        <v>100</v>
      </c>
      <c r="AA34" s="65">
        <v>99.9</v>
      </c>
      <c r="AB34" s="65">
        <v>99.300000000000011</v>
      </c>
      <c r="AC34" s="65">
        <v>96.100000000000009</v>
      </c>
      <c r="AD34" s="65">
        <v>70.100000000000009</v>
      </c>
      <c r="AE34" s="65">
        <v>18.100000000000009</v>
      </c>
      <c r="AF34" s="65"/>
      <c r="AG34" s="66">
        <f>SUM(F34:J34)</f>
        <v>0</v>
      </c>
      <c r="AH34" s="66">
        <f>SUM(K34:P34)</f>
        <v>81.900000000000006</v>
      </c>
      <c r="AI34" s="66">
        <f t="shared" si="1"/>
        <v>18.100000000000001</v>
      </c>
      <c r="AJ34" s="58" t="s">
        <v>60</v>
      </c>
      <c r="AK34" s="67">
        <f t="shared" si="7"/>
        <v>18.100000000000009</v>
      </c>
      <c r="AL34" s="67">
        <f t="shared" si="5"/>
        <v>70.100000000000009</v>
      </c>
      <c r="AM34" s="67">
        <f t="shared" si="6"/>
        <v>100</v>
      </c>
      <c r="AN34" s="62">
        <f t="shared" si="2"/>
        <v>100</v>
      </c>
      <c r="AO34" s="58" t="s">
        <v>60</v>
      </c>
      <c r="AP34" s="168"/>
      <c r="AQ34"/>
      <c r="AR34"/>
      <c r="AS34"/>
      <c r="AT34"/>
      <c r="AU34"/>
      <c r="AV34"/>
      <c r="AW34"/>
      <c r="AX34"/>
      <c r="AY34"/>
      <c r="AZ34"/>
      <c r="BA34"/>
      <c r="BB34"/>
    </row>
    <row r="35" spans="1:54" s="73" customFormat="1" ht="15.75" x14ac:dyDescent="0.25">
      <c r="A35" s="71"/>
      <c r="B35" s="153">
        <v>33</v>
      </c>
      <c r="C35" s="72">
        <v>3</v>
      </c>
      <c r="D35" s="61">
        <v>6</v>
      </c>
      <c r="E35" s="61">
        <f t="shared" si="0"/>
        <v>3</v>
      </c>
      <c r="F35" s="72">
        <v>0</v>
      </c>
      <c r="G35" s="72">
        <v>3.3</v>
      </c>
      <c r="H35" s="72">
        <v>3.4</v>
      </c>
      <c r="I35" s="72">
        <v>2.2999999999999998</v>
      </c>
      <c r="J35" s="72">
        <v>1.3</v>
      </c>
      <c r="K35" s="72">
        <v>1.5</v>
      </c>
      <c r="L35" s="72">
        <v>2.7</v>
      </c>
      <c r="M35" s="72">
        <v>2.6</v>
      </c>
      <c r="N35" s="72">
        <v>4.5999999999999996</v>
      </c>
      <c r="O35" s="72">
        <v>16</v>
      </c>
      <c r="P35" s="72">
        <v>43.6</v>
      </c>
      <c r="Q35" s="72">
        <v>18.7</v>
      </c>
      <c r="R35" s="142">
        <f t="shared" si="3"/>
        <v>10.3</v>
      </c>
      <c r="S35" s="62"/>
      <c r="T35" s="64">
        <v>33</v>
      </c>
      <c r="U35" s="65">
        <v>100</v>
      </c>
      <c r="V35" s="65">
        <v>96.7</v>
      </c>
      <c r="W35" s="65">
        <v>93.3</v>
      </c>
      <c r="X35" s="65">
        <v>91</v>
      </c>
      <c r="Y35" s="65">
        <v>89.7</v>
      </c>
      <c r="Z35" s="65">
        <v>88.2</v>
      </c>
      <c r="AA35" s="65">
        <v>85.5</v>
      </c>
      <c r="AB35" s="65">
        <v>82.9</v>
      </c>
      <c r="AC35" s="65">
        <v>78.300000000000011</v>
      </c>
      <c r="AD35" s="65">
        <v>62.300000000000011</v>
      </c>
      <c r="AE35" s="65">
        <v>18.70000000000001</v>
      </c>
      <c r="AF35" s="65"/>
      <c r="AG35" s="66">
        <f>SUM(F35:J35)</f>
        <v>10.3</v>
      </c>
      <c r="AH35" s="66">
        <f>SUM(K35:P35)</f>
        <v>71</v>
      </c>
      <c r="AI35" s="66">
        <f t="shared" si="1"/>
        <v>18.7</v>
      </c>
      <c r="AJ35" s="58" t="s">
        <v>60</v>
      </c>
      <c r="AK35" s="67">
        <f t="shared" si="7"/>
        <v>18.70000000000001</v>
      </c>
      <c r="AL35" s="67">
        <f t="shared" si="5"/>
        <v>62.300000000000011</v>
      </c>
      <c r="AM35" s="67">
        <f t="shared" si="6"/>
        <v>93.3</v>
      </c>
      <c r="AN35" s="62">
        <f t="shared" si="2"/>
        <v>96.7</v>
      </c>
      <c r="AO35" s="58" t="s">
        <v>60</v>
      </c>
      <c r="AP35" s="168"/>
      <c r="AQ35"/>
      <c r="AR35"/>
      <c r="AS35"/>
      <c r="AT35"/>
      <c r="AU35"/>
      <c r="AV35"/>
      <c r="AW35"/>
      <c r="AX35"/>
      <c r="AY35"/>
      <c r="AZ35"/>
      <c r="BA35"/>
      <c r="BB35"/>
    </row>
    <row r="36" spans="1:54" s="101" customFormat="1" ht="15.75" x14ac:dyDescent="0.25">
      <c r="A36" s="74"/>
      <c r="B36" s="154">
        <v>34</v>
      </c>
      <c r="C36" s="76">
        <v>6</v>
      </c>
      <c r="D36" s="143">
        <v>8</v>
      </c>
      <c r="E36" s="143">
        <f t="shared" si="0"/>
        <v>2</v>
      </c>
      <c r="F36" s="76">
        <v>0</v>
      </c>
      <c r="G36" s="76">
        <v>2.6</v>
      </c>
      <c r="H36" s="76">
        <v>15.7</v>
      </c>
      <c r="I36" s="76">
        <v>9.6</v>
      </c>
      <c r="J36" s="76">
        <v>6</v>
      </c>
      <c r="K36" s="76">
        <v>2.7</v>
      </c>
      <c r="L36" s="76">
        <v>4.0999999999999996</v>
      </c>
      <c r="M36" s="76">
        <v>2.6</v>
      </c>
      <c r="N36" s="76">
        <v>7.4</v>
      </c>
      <c r="O36" s="76">
        <v>25.7</v>
      </c>
      <c r="P36" s="76">
        <v>20.100000000000001</v>
      </c>
      <c r="Q36" s="76">
        <v>3.5</v>
      </c>
      <c r="R36" s="144">
        <f t="shared" si="3"/>
        <v>33.9</v>
      </c>
      <c r="S36" s="155"/>
      <c r="T36" s="156">
        <v>34</v>
      </c>
      <c r="U36" s="81">
        <v>100</v>
      </c>
      <c r="V36" s="81">
        <v>97.4</v>
      </c>
      <c r="W36" s="81">
        <v>81.7</v>
      </c>
      <c r="X36" s="81">
        <v>72.100000000000009</v>
      </c>
      <c r="Y36" s="81">
        <v>66.100000000000009</v>
      </c>
      <c r="Z36" s="81">
        <v>63.400000000000006</v>
      </c>
      <c r="AA36" s="81">
        <v>59.300000000000004</v>
      </c>
      <c r="AB36" s="81">
        <v>56.7</v>
      </c>
      <c r="AC36" s="81">
        <v>49.300000000000004</v>
      </c>
      <c r="AD36" s="81">
        <v>23.600000000000005</v>
      </c>
      <c r="AE36" s="81">
        <v>3.5000000000000036</v>
      </c>
      <c r="AF36" s="81"/>
      <c r="AG36" s="82">
        <f>SUM(F36:J36)</f>
        <v>33.9</v>
      </c>
      <c r="AH36" s="82">
        <f>SUM(K36:P36)</f>
        <v>62.6</v>
      </c>
      <c r="AI36" s="82">
        <f t="shared" si="1"/>
        <v>3.5</v>
      </c>
      <c r="AJ36" s="146" t="s">
        <v>60</v>
      </c>
      <c r="AK36" s="83">
        <f t="shared" si="7"/>
        <v>3.5000000000000036</v>
      </c>
      <c r="AL36" s="83">
        <f t="shared" si="5"/>
        <v>23.600000000000005</v>
      </c>
      <c r="AM36" s="83">
        <f t="shared" si="6"/>
        <v>81.7</v>
      </c>
      <c r="AN36" s="145">
        <f t="shared" si="2"/>
        <v>97.4</v>
      </c>
      <c r="AO36" s="157"/>
      <c r="AP36" s="176"/>
      <c r="AQ36" s="102"/>
      <c r="AR36" s="102"/>
      <c r="AS36" s="102"/>
      <c r="AT36" s="102"/>
      <c r="AU36" s="102"/>
      <c r="AV36" s="102"/>
      <c r="AW36" s="102"/>
      <c r="AX36" s="102"/>
      <c r="AY36" s="102"/>
      <c r="AZ36" s="102"/>
      <c r="BA36" s="102"/>
      <c r="BB36" s="102"/>
    </row>
    <row r="37" spans="1:54" s="73" customFormat="1" ht="15.75" x14ac:dyDescent="0.25">
      <c r="A37" s="71" t="s">
        <v>93</v>
      </c>
      <c r="B37" s="103">
        <v>35</v>
      </c>
      <c r="C37" s="72">
        <v>2</v>
      </c>
      <c r="D37" s="61">
        <v>4</v>
      </c>
      <c r="E37" s="61">
        <f t="shared" si="0"/>
        <v>2</v>
      </c>
      <c r="F37" s="72">
        <v>0</v>
      </c>
      <c r="G37" s="72">
        <v>16.5</v>
      </c>
      <c r="H37" s="72">
        <v>1.9</v>
      </c>
      <c r="I37" s="72">
        <v>6</v>
      </c>
      <c r="J37" s="72">
        <v>5</v>
      </c>
      <c r="K37" s="72">
        <v>3.8</v>
      </c>
      <c r="L37" s="72">
        <v>3.5</v>
      </c>
      <c r="M37" s="72">
        <v>2.2999999999999998</v>
      </c>
      <c r="N37" s="72">
        <v>3</v>
      </c>
      <c r="O37" s="72">
        <v>13.5</v>
      </c>
      <c r="P37" s="72">
        <v>31</v>
      </c>
      <c r="Q37" s="72">
        <v>13.5</v>
      </c>
      <c r="R37" s="142">
        <f t="shared" si="3"/>
        <v>29.4</v>
      </c>
      <c r="S37" s="63"/>
      <c r="T37" s="116">
        <v>35</v>
      </c>
      <c r="U37" s="116">
        <v>100</v>
      </c>
      <c r="V37" s="116">
        <v>83.5</v>
      </c>
      <c r="W37" s="116">
        <v>81.599999999999994</v>
      </c>
      <c r="X37" s="116">
        <v>75.599999999999994</v>
      </c>
      <c r="Y37" s="116">
        <v>70.599999999999994</v>
      </c>
      <c r="Z37" s="116">
        <v>66.8</v>
      </c>
      <c r="AA37" s="116">
        <v>63.3</v>
      </c>
      <c r="AB37" s="116">
        <v>61</v>
      </c>
      <c r="AC37" s="116">
        <v>58</v>
      </c>
      <c r="AD37" s="116">
        <v>44.5</v>
      </c>
      <c r="AE37" s="116">
        <v>13.5</v>
      </c>
      <c r="AF37" s="116"/>
      <c r="AG37" s="66">
        <f>SUM(F37:J37)</f>
        <v>29.4</v>
      </c>
      <c r="AH37" s="66">
        <f>SUM(K37:P37)</f>
        <v>57.1</v>
      </c>
      <c r="AI37" s="66">
        <f t="shared" si="1"/>
        <v>13.5</v>
      </c>
      <c r="AJ37" s="63" t="s">
        <v>60</v>
      </c>
      <c r="AK37" s="67">
        <f t="shared" si="7"/>
        <v>13.5</v>
      </c>
      <c r="AL37" s="67">
        <f t="shared" si="5"/>
        <v>44.5</v>
      </c>
      <c r="AM37" s="67">
        <f t="shared" si="6"/>
        <v>81.599999999999994</v>
      </c>
      <c r="AN37" s="62">
        <f t="shared" si="2"/>
        <v>83.5</v>
      </c>
      <c r="AO37" s="158" t="s">
        <v>60</v>
      </c>
      <c r="AP37" s="168"/>
      <c r="AQ37"/>
      <c r="AR37"/>
      <c r="AS37"/>
      <c r="AT37"/>
      <c r="AU37"/>
      <c r="AV37"/>
      <c r="AW37"/>
      <c r="AX37"/>
      <c r="AY37"/>
      <c r="AZ37"/>
      <c r="BA37"/>
      <c r="BB37"/>
    </row>
    <row r="38" spans="1:54" s="79" customFormat="1" ht="15.75" x14ac:dyDescent="0.25">
      <c r="A38" s="74"/>
      <c r="B38" s="104">
        <v>36</v>
      </c>
      <c r="C38" s="76">
        <v>4</v>
      </c>
      <c r="D38" s="143">
        <v>6</v>
      </c>
      <c r="E38" s="143">
        <f t="shared" si="0"/>
        <v>2</v>
      </c>
      <c r="F38" s="76">
        <v>0</v>
      </c>
      <c r="G38" s="76">
        <v>11.2</v>
      </c>
      <c r="H38" s="76">
        <v>17.399999999999999</v>
      </c>
      <c r="I38" s="76">
        <v>14.5</v>
      </c>
      <c r="J38" s="76">
        <v>12.8</v>
      </c>
      <c r="K38" s="76">
        <v>11.1</v>
      </c>
      <c r="L38" s="76">
        <v>10.199999999999999</v>
      </c>
      <c r="M38" s="76">
        <v>4.4000000000000004</v>
      </c>
      <c r="N38" s="76">
        <v>2.9</v>
      </c>
      <c r="O38" s="76">
        <v>3.2</v>
      </c>
      <c r="P38" s="76">
        <v>7.9</v>
      </c>
      <c r="Q38" s="105">
        <v>4.4000000000000004</v>
      </c>
      <c r="R38" s="144">
        <f t="shared" si="3"/>
        <v>55.899999999999991</v>
      </c>
      <c r="S38" s="117"/>
      <c r="T38" s="109">
        <v>36</v>
      </c>
      <c r="U38" s="109">
        <v>100</v>
      </c>
      <c r="V38" s="109">
        <v>88.8</v>
      </c>
      <c r="W38" s="109">
        <v>71.400000000000006</v>
      </c>
      <c r="X38" s="109">
        <v>56.900000000000006</v>
      </c>
      <c r="Y38" s="109">
        <v>44.100000000000009</v>
      </c>
      <c r="Z38" s="109">
        <v>33.000000000000007</v>
      </c>
      <c r="AA38" s="109">
        <v>22.800000000000008</v>
      </c>
      <c r="AB38" s="109">
        <v>18.400000000000006</v>
      </c>
      <c r="AC38" s="109">
        <v>15.500000000000005</v>
      </c>
      <c r="AD38" s="109">
        <v>12.300000000000004</v>
      </c>
      <c r="AE38" s="109">
        <v>4.4000000000000039</v>
      </c>
      <c r="AF38" s="109"/>
      <c r="AG38" s="82">
        <f>SUM(F38:J38)</f>
        <v>55.899999999999991</v>
      </c>
      <c r="AH38" s="82">
        <f>SUM(K38:P38)</f>
        <v>39.699999999999996</v>
      </c>
      <c r="AI38" s="82">
        <f t="shared" si="1"/>
        <v>4.4000000000000004</v>
      </c>
      <c r="AJ38" s="117" t="s">
        <v>64</v>
      </c>
      <c r="AK38" s="83">
        <f t="shared" si="7"/>
        <v>4.4000000000000039</v>
      </c>
      <c r="AL38" s="83">
        <f t="shared" si="5"/>
        <v>12.300000000000004</v>
      </c>
      <c r="AM38" s="83">
        <f t="shared" si="6"/>
        <v>71.400000000000006</v>
      </c>
      <c r="AN38" s="145">
        <f t="shared" si="2"/>
        <v>88.8</v>
      </c>
      <c r="AO38" s="117"/>
      <c r="AP38" s="168"/>
      <c r="AQ38"/>
      <c r="AR38"/>
      <c r="AS38"/>
      <c r="AT38"/>
      <c r="AU38"/>
      <c r="AV38"/>
      <c r="AW38"/>
      <c r="AX38"/>
      <c r="AY38"/>
      <c r="AZ38"/>
      <c r="BA38"/>
      <c r="BB38"/>
    </row>
    <row r="39" spans="1:54" s="107" customFormat="1" ht="17.25" customHeight="1" x14ac:dyDescent="0.25">
      <c r="A39" s="96" t="s">
        <v>94</v>
      </c>
      <c r="B39" s="106">
        <v>1</v>
      </c>
      <c r="C39" s="150">
        <v>2</v>
      </c>
      <c r="D39" s="159">
        <v>4.5</v>
      </c>
      <c r="E39" s="159">
        <f t="shared" si="0"/>
        <v>2.5</v>
      </c>
      <c r="F39" s="160">
        <v>0</v>
      </c>
      <c r="G39" s="160">
        <v>0</v>
      </c>
      <c r="H39" s="160">
        <v>0</v>
      </c>
      <c r="I39" s="160">
        <v>0</v>
      </c>
      <c r="J39" s="160">
        <v>0</v>
      </c>
      <c r="K39" s="160">
        <v>0</v>
      </c>
      <c r="L39" s="160">
        <v>0</v>
      </c>
      <c r="M39" s="160">
        <v>0</v>
      </c>
      <c r="N39" s="160">
        <v>1.4</v>
      </c>
      <c r="O39" s="160">
        <v>46.8</v>
      </c>
      <c r="P39" s="160">
        <v>49.8</v>
      </c>
      <c r="Q39" s="160">
        <v>2</v>
      </c>
      <c r="R39" s="147">
        <f t="shared" si="3"/>
        <v>0</v>
      </c>
      <c r="S39" s="13"/>
      <c r="T39" s="110">
        <v>1</v>
      </c>
      <c r="U39" s="110">
        <v>100</v>
      </c>
      <c r="V39" s="110">
        <v>100</v>
      </c>
      <c r="W39" s="110">
        <v>100</v>
      </c>
      <c r="X39" s="110">
        <v>100</v>
      </c>
      <c r="Y39" s="110">
        <v>100</v>
      </c>
      <c r="Z39" s="110">
        <v>100</v>
      </c>
      <c r="AA39" s="110">
        <v>100</v>
      </c>
      <c r="AB39" s="110">
        <v>100</v>
      </c>
      <c r="AC39" s="110">
        <v>98.6</v>
      </c>
      <c r="AD39" s="110">
        <v>51.8</v>
      </c>
      <c r="AE39" s="110">
        <v>2</v>
      </c>
      <c r="AF39" s="110"/>
      <c r="AG39" s="94">
        <f>SUM(F39:J39)</f>
        <v>0</v>
      </c>
      <c r="AH39" s="94">
        <f>SUM(K39:P39)</f>
        <v>98</v>
      </c>
      <c r="AI39" s="94">
        <f t="shared" si="1"/>
        <v>2</v>
      </c>
      <c r="AJ39" s="13" t="s">
        <v>60</v>
      </c>
      <c r="AK39" s="111">
        <f t="shared" si="7"/>
        <v>2</v>
      </c>
      <c r="AL39" s="111">
        <f t="shared" si="5"/>
        <v>51.8</v>
      </c>
      <c r="AM39" s="111">
        <f t="shared" si="6"/>
        <v>100</v>
      </c>
      <c r="AN39" s="161">
        <f t="shared" si="2"/>
        <v>100</v>
      </c>
      <c r="AO39" s="13" t="s">
        <v>82</v>
      </c>
      <c r="AP39" s="168"/>
      <c r="AQ39"/>
      <c r="AR39"/>
      <c r="AS39"/>
      <c r="AT39"/>
      <c r="AU39"/>
      <c r="AV39"/>
      <c r="AW39"/>
      <c r="AX39"/>
      <c r="AY39"/>
      <c r="AZ39"/>
      <c r="BA39"/>
      <c r="BB39"/>
    </row>
    <row r="40" spans="1:54" s="79" customFormat="1" ht="15.75" x14ac:dyDescent="0.25">
      <c r="A40" s="74"/>
      <c r="B40" s="108">
        <v>2</v>
      </c>
      <c r="C40" s="76">
        <v>4.5</v>
      </c>
      <c r="D40" s="143">
        <v>6.5</v>
      </c>
      <c r="E40" s="143">
        <f t="shared" si="0"/>
        <v>2</v>
      </c>
      <c r="F40" s="162">
        <v>0</v>
      </c>
      <c r="G40" s="162">
        <v>0</v>
      </c>
      <c r="H40" s="162">
        <v>0</v>
      </c>
      <c r="I40" s="162">
        <v>0</v>
      </c>
      <c r="J40" s="162">
        <v>0</v>
      </c>
      <c r="K40" s="162">
        <v>0</v>
      </c>
      <c r="L40" s="163">
        <v>0</v>
      </c>
      <c r="M40" s="162">
        <v>0</v>
      </c>
      <c r="N40" s="162">
        <v>0.6</v>
      </c>
      <c r="O40" s="162">
        <v>18.600000000000001</v>
      </c>
      <c r="P40" s="162">
        <v>76</v>
      </c>
      <c r="Q40" s="162">
        <v>4.8</v>
      </c>
      <c r="R40" s="144">
        <f t="shared" si="3"/>
        <v>0</v>
      </c>
      <c r="S40" s="117"/>
      <c r="T40" s="109">
        <v>2</v>
      </c>
      <c r="U40" s="109">
        <v>100</v>
      </c>
      <c r="V40" s="109">
        <v>100</v>
      </c>
      <c r="W40" s="109">
        <v>100</v>
      </c>
      <c r="X40" s="109">
        <v>100</v>
      </c>
      <c r="Y40" s="109">
        <v>100</v>
      </c>
      <c r="Z40" s="109">
        <v>100</v>
      </c>
      <c r="AA40" s="109">
        <v>100</v>
      </c>
      <c r="AB40" s="109">
        <v>100</v>
      </c>
      <c r="AC40" s="109">
        <v>99.4</v>
      </c>
      <c r="AD40" s="109">
        <v>80.800000000000011</v>
      </c>
      <c r="AE40" s="109">
        <v>4.8000000000000114</v>
      </c>
      <c r="AF40" s="109"/>
      <c r="AG40" s="82">
        <f>SUM(F40:J40)</f>
        <v>0</v>
      </c>
      <c r="AH40" s="82">
        <f>SUM(K40:P40)</f>
        <v>95.2</v>
      </c>
      <c r="AI40" s="82">
        <f t="shared" si="1"/>
        <v>4.8</v>
      </c>
      <c r="AJ40" s="117" t="s">
        <v>60</v>
      </c>
      <c r="AK40" s="83">
        <f t="shared" si="7"/>
        <v>4.8000000000000114</v>
      </c>
      <c r="AL40" s="83">
        <f t="shared" si="5"/>
        <v>80.800000000000011</v>
      </c>
      <c r="AM40" s="83">
        <f t="shared" si="6"/>
        <v>100</v>
      </c>
      <c r="AN40" s="145">
        <f t="shared" si="2"/>
        <v>100</v>
      </c>
      <c r="AO40" s="117"/>
      <c r="AP40" s="168"/>
      <c r="AQ40"/>
      <c r="AR40"/>
      <c r="AS40"/>
      <c r="AT40"/>
      <c r="AU40"/>
      <c r="AV40"/>
      <c r="AW40"/>
      <c r="AX40"/>
      <c r="AY40"/>
      <c r="AZ40"/>
      <c r="BA40"/>
      <c r="BB40"/>
    </row>
    <row r="41" spans="1:54" s="107" customFormat="1" ht="15.75" x14ac:dyDescent="0.25">
      <c r="A41" s="96"/>
      <c r="B41" s="106">
        <v>3</v>
      </c>
      <c r="C41" s="150">
        <v>6.5</v>
      </c>
      <c r="D41" s="159">
        <v>9.5</v>
      </c>
      <c r="E41" s="159">
        <f t="shared" si="0"/>
        <v>3</v>
      </c>
      <c r="F41" s="160">
        <v>0</v>
      </c>
      <c r="G41" s="160">
        <v>0</v>
      </c>
      <c r="H41" s="160">
        <v>0</v>
      </c>
      <c r="I41" s="160">
        <v>0</v>
      </c>
      <c r="J41" s="160">
        <v>0</v>
      </c>
      <c r="K41" s="160">
        <v>1.3</v>
      </c>
      <c r="L41" s="160">
        <v>6.7</v>
      </c>
      <c r="M41" s="160">
        <v>20.6</v>
      </c>
      <c r="N41" s="160">
        <v>24.8</v>
      </c>
      <c r="O41" s="164">
        <v>31</v>
      </c>
      <c r="P41" s="160">
        <v>14.4</v>
      </c>
      <c r="Q41" s="160">
        <v>1.2</v>
      </c>
      <c r="R41" s="147">
        <f t="shared" si="3"/>
        <v>0</v>
      </c>
      <c r="S41" s="13"/>
      <c r="T41" s="110">
        <v>3</v>
      </c>
      <c r="U41" s="110">
        <v>100</v>
      </c>
      <c r="V41" s="110">
        <v>100</v>
      </c>
      <c r="W41" s="110">
        <v>100</v>
      </c>
      <c r="X41" s="110">
        <v>100</v>
      </c>
      <c r="Y41" s="110">
        <v>100</v>
      </c>
      <c r="Z41" s="110">
        <v>98.7</v>
      </c>
      <c r="AA41" s="110">
        <v>92</v>
      </c>
      <c r="AB41" s="110">
        <v>71.400000000000006</v>
      </c>
      <c r="AC41" s="110">
        <v>46.600000000000009</v>
      </c>
      <c r="AD41" s="110">
        <v>15.600000000000009</v>
      </c>
      <c r="AE41" s="110">
        <v>1.2000000000000082</v>
      </c>
      <c r="AF41" s="110"/>
      <c r="AG41" s="94">
        <f>SUM(F41:J41)</f>
        <v>0</v>
      </c>
      <c r="AH41" s="94">
        <f>SUM(K41:P41)</f>
        <v>98.800000000000011</v>
      </c>
      <c r="AI41" s="94">
        <f t="shared" si="1"/>
        <v>1.2</v>
      </c>
      <c r="AJ41" s="13" t="s">
        <v>60</v>
      </c>
      <c r="AK41" s="111">
        <f t="shared" si="7"/>
        <v>1.2000000000000082</v>
      </c>
      <c r="AL41" s="111">
        <f t="shared" si="5"/>
        <v>15.600000000000009</v>
      </c>
      <c r="AM41" s="111">
        <f t="shared" si="6"/>
        <v>100</v>
      </c>
      <c r="AN41" s="161">
        <f t="shared" si="2"/>
        <v>100</v>
      </c>
      <c r="AO41" s="13" t="s">
        <v>82</v>
      </c>
      <c r="AP41" s="168"/>
      <c r="AQ41"/>
      <c r="AR41"/>
      <c r="AS41"/>
      <c r="AT41"/>
      <c r="AU41"/>
      <c r="AV41"/>
      <c r="AW41"/>
      <c r="AX41"/>
      <c r="AY41"/>
      <c r="AZ41"/>
      <c r="BA41"/>
      <c r="BB41"/>
    </row>
    <row r="42" spans="1:54" s="107" customFormat="1" ht="15.75" x14ac:dyDescent="0.25">
      <c r="A42" s="96"/>
      <c r="B42" s="106">
        <v>4</v>
      </c>
      <c r="C42" s="150">
        <v>9.5</v>
      </c>
      <c r="D42" s="159">
        <v>11.5</v>
      </c>
      <c r="E42" s="159">
        <f t="shared" si="0"/>
        <v>2</v>
      </c>
      <c r="F42" s="160">
        <v>0</v>
      </c>
      <c r="G42" s="160">
        <v>0</v>
      </c>
      <c r="H42" s="160">
        <v>0</v>
      </c>
      <c r="I42" s="160">
        <v>0</v>
      </c>
      <c r="J42" s="160">
        <v>0</v>
      </c>
      <c r="K42" s="160">
        <v>0</v>
      </c>
      <c r="L42" s="160">
        <v>0</v>
      </c>
      <c r="M42" s="160">
        <v>0.1</v>
      </c>
      <c r="N42" s="160">
        <v>1</v>
      </c>
      <c r="O42" s="160">
        <v>45.4</v>
      </c>
      <c r="P42" s="160">
        <v>51.4</v>
      </c>
      <c r="Q42" s="160">
        <v>2.1</v>
      </c>
      <c r="R42" s="147">
        <f t="shared" si="3"/>
        <v>0</v>
      </c>
      <c r="S42" s="13"/>
      <c r="T42" s="110">
        <v>4</v>
      </c>
      <c r="U42" s="110">
        <v>100</v>
      </c>
      <c r="V42" s="110">
        <v>100</v>
      </c>
      <c r="W42" s="110">
        <v>100</v>
      </c>
      <c r="X42" s="110">
        <v>100</v>
      </c>
      <c r="Y42" s="110">
        <v>100</v>
      </c>
      <c r="Z42" s="110">
        <v>100</v>
      </c>
      <c r="AA42" s="110">
        <v>100</v>
      </c>
      <c r="AB42" s="110">
        <v>99.9</v>
      </c>
      <c r="AC42" s="110">
        <v>98.9</v>
      </c>
      <c r="AD42" s="110">
        <v>53.500000000000007</v>
      </c>
      <c r="AE42" s="110">
        <v>2.1000000000000085</v>
      </c>
      <c r="AF42" s="110"/>
      <c r="AG42" s="94">
        <f>SUM(F42:J42)</f>
        <v>0</v>
      </c>
      <c r="AH42" s="94">
        <f>SUM(K42:P42)</f>
        <v>97.9</v>
      </c>
      <c r="AI42" s="94">
        <f t="shared" si="1"/>
        <v>2.1</v>
      </c>
      <c r="AJ42" s="13" t="s">
        <v>60</v>
      </c>
      <c r="AK42" s="111">
        <f t="shared" si="7"/>
        <v>2.1000000000000085</v>
      </c>
      <c r="AL42" s="111">
        <f t="shared" si="5"/>
        <v>53.500000000000007</v>
      </c>
      <c r="AM42" s="111">
        <f t="shared" si="6"/>
        <v>100</v>
      </c>
      <c r="AN42" s="161">
        <f t="shared" si="2"/>
        <v>100</v>
      </c>
      <c r="AO42" s="13" t="s">
        <v>82</v>
      </c>
      <c r="AP42" s="168"/>
      <c r="AQ42"/>
      <c r="AR42"/>
      <c r="AS42"/>
      <c r="AT42"/>
      <c r="AU42"/>
      <c r="AV42"/>
      <c r="AW42"/>
      <c r="AX42"/>
      <c r="AY42"/>
      <c r="AZ42"/>
      <c r="BA42"/>
      <c r="BB42"/>
    </row>
    <row r="43" spans="1:54" s="107" customFormat="1" ht="15.75" x14ac:dyDescent="0.25">
      <c r="A43" s="96" t="s">
        <v>95</v>
      </c>
      <c r="B43" s="106">
        <v>5</v>
      </c>
      <c r="C43" s="106">
        <v>2.6</v>
      </c>
      <c r="D43" s="159">
        <v>5.6</v>
      </c>
      <c r="E43" s="159">
        <f t="shared" si="0"/>
        <v>2.9999999999999996</v>
      </c>
      <c r="F43" s="165">
        <v>0</v>
      </c>
      <c r="G43" s="165">
        <v>0</v>
      </c>
      <c r="H43" s="165">
        <v>0</v>
      </c>
      <c r="I43" s="165">
        <v>0</v>
      </c>
      <c r="J43" s="165">
        <v>0</v>
      </c>
      <c r="K43" s="165">
        <v>0</v>
      </c>
      <c r="L43" s="165">
        <v>0</v>
      </c>
      <c r="M43" s="165">
        <v>0.2</v>
      </c>
      <c r="N43" s="165">
        <v>13.8</v>
      </c>
      <c r="O43" s="165">
        <v>58.9</v>
      </c>
      <c r="P43" s="165">
        <v>25.5</v>
      </c>
      <c r="Q43" s="165">
        <v>1.6</v>
      </c>
      <c r="R43" s="147">
        <f t="shared" si="3"/>
        <v>0</v>
      </c>
      <c r="S43" s="13"/>
      <c r="T43" s="110">
        <v>5</v>
      </c>
      <c r="U43" s="110">
        <v>100</v>
      </c>
      <c r="V43" s="110">
        <v>100</v>
      </c>
      <c r="W43" s="110">
        <v>100</v>
      </c>
      <c r="X43" s="110">
        <v>100</v>
      </c>
      <c r="Y43" s="110">
        <v>100</v>
      </c>
      <c r="Z43" s="110">
        <v>100</v>
      </c>
      <c r="AA43" s="110">
        <v>100</v>
      </c>
      <c r="AB43" s="110">
        <v>99.8</v>
      </c>
      <c r="AC43" s="110">
        <v>86</v>
      </c>
      <c r="AD43" s="110">
        <v>27.1</v>
      </c>
      <c r="AE43" s="110">
        <v>1.6000000000000014</v>
      </c>
      <c r="AF43" s="110"/>
      <c r="AG43" s="94">
        <f>SUM(F43:J43)</f>
        <v>0</v>
      </c>
      <c r="AH43" s="94">
        <f>SUM(K43:P43)</f>
        <v>98.4</v>
      </c>
      <c r="AI43" s="94">
        <f t="shared" si="1"/>
        <v>1.6</v>
      </c>
      <c r="AJ43" s="13" t="s">
        <v>60</v>
      </c>
      <c r="AK43" s="111">
        <f t="shared" si="7"/>
        <v>1.6000000000000014</v>
      </c>
      <c r="AL43" s="111">
        <f t="shared" si="5"/>
        <v>27.1</v>
      </c>
      <c r="AM43" s="111">
        <f t="shared" si="6"/>
        <v>100</v>
      </c>
      <c r="AN43" s="161">
        <f t="shared" si="2"/>
        <v>100</v>
      </c>
      <c r="AO43" s="13" t="s">
        <v>82</v>
      </c>
      <c r="AP43" s="168"/>
      <c r="AQ43"/>
      <c r="AR43"/>
      <c r="AS43"/>
      <c r="AT43"/>
      <c r="AU43"/>
      <c r="AV43"/>
      <c r="AW43"/>
      <c r="AX43"/>
      <c r="AY43"/>
      <c r="AZ43"/>
      <c r="BA43"/>
      <c r="BB43"/>
    </row>
    <row r="44" spans="1:54" s="107" customFormat="1" ht="15.75" x14ac:dyDescent="0.25">
      <c r="A44" s="112"/>
      <c r="B44" s="106">
        <v>6</v>
      </c>
      <c r="C44" s="106">
        <v>5.6</v>
      </c>
      <c r="D44" s="159">
        <v>8.6</v>
      </c>
      <c r="E44" s="159">
        <f t="shared" si="0"/>
        <v>3</v>
      </c>
      <c r="F44" s="165">
        <v>0</v>
      </c>
      <c r="G44" s="165">
        <v>0</v>
      </c>
      <c r="H44" s="165">
        <v>0</v>
      </c>
      <c r="I44" s="165">
        <v>0</v>
      </c>
      <c r="J44" s="165">
        <v>0</v>
      </c>
      <c r="K44" s="165">
        <v>0</v>
      </c>
      <c r="L44" s="165">
        <v>0.3</v>
      </c>
      <c r="M44" s="165">
        <v>5.2</v>
      </c>
      <c r="N44" s="165">
        <v>23.5</v>
      </c>
      <c r="O44" s="165">
        <v>53.8</v>
      </c>
      <c r="P44" s="165">
        <v>16</v>
      </c>
      <c r="Q44" s="165">
        <v>1.2</v>
      </c>
      <c r="R44" s="147">
        <f t="shared" si="3"/>
        <v>0</v>
      </c>
      <c r="S44" s="13"/>
      <c r="T44" s="110">
        <v>6</v>
      </c>
      <c r="U44" s="110">
        <v>100</v>
      </c>
      <c r="V44" s="110">
        <v>100</v>
      </c>
      <c r="W44" s="110">
        <v>100</v>
      </c>
      <c r="X44" s="110">
        <v>100</v>
      </c>
      <c r="Y44" s="110">
        <v>100</v>
      </c>
      <c r="Z44" s="110">
        <v>100</v>
      </c>
      <c r="AA44" s="110">
        <v>99.7</v>
      </c>
      <c r="AB44" s="110">
        <v>94.5</v>
      </c>
      <c r="AC44" s="110">
        <v>71</v>
      </c>
      <c r="AD44" s="110">
        <v>17.200000000000003</v>
      </c>
      <c r="AE44" s="110">
        <v>1.2000000000000028</v>
      </c>
      <c r="AF44" s="110"/>
      <c r="AG44" s="94">
        <f>SUM(F44:J44)</f>
        <v>0</v>
      </c>
      <c r="AH44" s="94">
        <f>SUM(K44:P44)</f>
        <v>98.8</v>
      </c>
      <c r="AI44" s="94">
        <f t="shared" si="1"/>
        <v>1.2</v>
      </c>
      <c r="AJ44" s="13" t="s">
        <v>60</v>
      </c>
      <c r="AK44" s="111">
        <f t="shared" si="7"/>
        <v>1.2000000000000028</v>
      </c>
      <c r="AL44" s="111">
        <f t="shared" si="5"/>
        <v>17.200000000000003</v>
      </c>
      <c r="AM44" s="111">
        <f t="shared" si="6"/>
        <v>100</v>
      </c>
      <c r="AN44" s="161">
        <f t="shared" si="2"/>
        <v>100</v>
      </c>
      <c r="AO44" s="13" t="s">
        <v>82</v>
      </c>
      <c r="AP44" s="168"/>
      <c r="AQ44"/>
      <c r="AR44"/>
      <c r="AS44"/>
      <c r="AT44"/>
      <c r="AU44"/>
      <c r="AV44"/>
      <c r="AW44"/>
      <c r="AX44"/>
      <c r="AY44"/>
      <c r="AZ44"/>
      <c r="BA44"/>
      <c r="BB44"/>
    </row>
    <row r="45" spans="1:54" s="79" customFormat="1" ht="15.75" x14ac:dyDescent="0.25">
      <c r="A45" s="117"/>
      <c r="B45" s="108">
        <v>7</v>
      </c>
      <c r="C45" s="108">
        <v>8.6</v>
      </c>
      <c r="D45" s="143">
        <v>10.6</v>
      </c>
      <c r="E45" s="143">
        <f t="shared" si="0"/>
        <v>2</v>
      </c>
      <c r="F45" s="166">
        <v>0</v>
      </c>
      <c r="G45" s="166">
        <v>0</v>
      </c>
      <c r="H45" s="166">
        <v>0</v>
      </c>
      <c r="I45" s="113">
        <v>4.0999999999999996</v>
      </c>
      <c r="J45" s="113">
        <v>4.5</v>
      </c>
      <c r="K45" s="113">
        <v>5.7</v>
      </c>
      <c r="L45" s="113">
        <v>4.7</v>
      </c>
      <c r="M45" s="113">
        <v>8.6999999999999993</v>
      </c>
      <c r="N45" s="113">
        <v>5.8</v>
      </c>
      <c r="O45" s="113">
        <v>19.2</v>
      </c>
      <c r="P45" s="113">
        <v>43.5</v>
      </c>
      <c r="Q45" s="113">
        <v>3.8</v>
      </c>
      <c r="R45" s="144">
        <f t="shared" si="3"/>
        <v>8.6</v>
      </c>
      <c r="S45" s="117"/>
      <c r="T45" s="109">
        <v>7</v>
      </c>
      <c r="U45" s="109">
        <v>100</v>
      </c>
      <c r="V45" s="109">
        <v>100</v>
      </c>
      <c r="W45" s="109">
        <v>100</v>
      </c>
      <c r="X45" s="109">
        <v>95.9</v>
      </c>
      <c r="Y45" s="109">
        <v>91.4</v>
      </c>
      <c r="Z45" s="109">
        <v>85.7</v>
      </c>
      <c r="AA45" s="109">
        <v>81</v>
      </c>
      <c r="AB45" s="109">
        <v>72.3</v>
      </c>
      <c r="AC45" s="109">
        <v>66.5</v>
      </c>
      <c r="AD45" s="109">
        <v>47.3</v>
      </c>
      <c r="AE45" s="109">
        <v>3.7999999999999972</v>
      </c>
      <c r="AF45" s="109"/>
      <c r="AG45" s="82">
        <f>SUM(F45:J45)</f>
        <v>8.6</v>
      </c>
      <c r="AH45" s="82">
        <f>SUM(K45:P45)</f>
        <v>87.6</v>
      </c>
      <c r="AI45" s="82">
        <f t="shared" si="1"/>
        <v>3.8</v>
      </c>
      <c r="AJ45" s="117" t="s">
        <v>60</v>
      </c>
      <c r="AK45" s="83">
        <f t="shared" si="7"/>
        <v>3.7999999999999972</v>
      </c>
      <c r="AL45" s="83">
        <f t="shared" si="5"/>
        <v>47.3</v>
      </c>
      <c r="AM45" s="83">
        <f t="shared" si="6"/>
        <v>100</v>
      </c>
      <c r="AN45" s="145">
        <f t="shared" si="2"/>
        <v>100</v>
      </c>
      <c r="AO45" s="117"/>
      <c r="AP45" s="168"/>
      <c r="AQ45"/>
      <c r="AR45"/>
      <c r="AS45"/>
      <c r="AT45"/>
      <c r="AU45"/>
      <c r="AV45"/>
      <c r="AW45"/>
      <c r="AX45"/>
      <c r="AY45"/>
      <c r="AZ45"/>
      <c r="BA45"/>
      <c r="BB45"/>
    </row>
    <row r="46" spans="1:54" s="73" customFormat="1" ht="15.75" x14ac:dyDescent="0.25">
      <c r="A46" s="114" t="s">
        <v>96</v>
      </c>
      <c r="B46" s="114" t="s">
        <v>97</v>
      </c>
      <c r="C46" s="167">
        <v>0.4</v>
      </c>
      <c r="D46" s="61">
        <v>7.8</v>
      </c>
      <c r="E46" s="61">
        <f t="shared" si="0"/>
        <v>7.3999999999999995</v>
      </c>
      <c r="F46" s="115">
        <v>0</v>
      </c>
      <c r="G46" s="115">
        <v>0</v>
      </c>
      <c r="H46" s="115">
        <v>0</v>
      </c>
      <c r="I46" s="115">
        <v>0</v>
      </c>
      <c r="J46" s="115">
        <v>0</v>
      </c>
      <c r="K46" s="115">
        <v>0</v>
      </c>
      <c r="L46" s="115">
        <v>0</v>
      </c>
      <c r="M46" s="115">
        <v>0.4</v>
      </c>
      <c r="N46" s="115">
        <v>3.5</v>
      </c>
      <c r="O46" s="115">
        <v>79.900000000000006</v>
      </c>
      <c r="P46" s="115">
        <v>10.199999999999999</v>
      </c>
      <c r="Q46" s="115">
        <v>6</v>
      </c>
      <c r="R46" s="142">
        <f t="shared" si="3"/>
        <v>0</v>
      </c>
      <c r="S46" s="63"/>
      <c r="T46" s="114" t="s">
        <v>97</v>
      </c>
      <c r="U46" s="116">
        <v>100</v>
      </c>
      <c r="V46" s="116">
        <v>100</v>
      </c>
      <c r="W46" s="116">
        <v>100</v>
      </c>
      <c r="X46" s="116">
        <v>100</v>
      </c>
      <c r="Y46" s="116">
        <v>100</v>
      </c>
      <c r="Z46" s="116">
        <v>100</v>
      </c>
      <c r="AA46" s="116">
        <v>100</v>
      </c>
      <c r="AB46" s="116">
        <v>99.6</v>
      </c>
      <c r="AC46" s="116">
        <v>96.1</v>
      </c>
      <c r="AD46" s="116">
        <v>16.199999999999989</v>
      </c>
      <c r="AE46" s="116">
        <v>5.9999999999999893</v>
      </c>
      <c r="AF46" s="116"/>
      <c r="AG46" s="66">
        <f>SUM(F46:J46)</f>
        <v>0</v>
      </c>
      <c r="AH46" s="66">
        <f>SUM(K46:P46)</f>
        <v>94.000000000000014</v>
      </c>
      <c r="AI46" s="66">
        <f t="shared" si="1"/>
        <v>6</v>
      </c>
      <c r="AJ46" s="63" t="s">
        <v>60</v>
      </c>
      <c r="AK46" s="67">
        <f t="shared" si="7"/>
        <v>5.9999999999999893</v>
      </c>
      <c r="AL46" s="67">
        <f t="shared" si="5"/>
        <v>16.199999999999989</v>
      </c>
      <c r="AM46" s="67">
        <f t="shared" si="6"/>
        <v>100</v>
      </c>
      <c r="AN46" s="62">
        <f t="shared" si="2"/>
        <v>100</v>
      </c>
      <c r="AO46" s="63" t="s">
        <v>60</v>
      </c>
      <c r="AP46" s="169"/>
      <c r="AQ46"/>
      <c r="AR46"/>
      <c r="AS46"/>
      <c r="AT46"/>
      <c r="AU46"/>
      <c r="AV46"/>
      <c r="AW46"/>
      <c r="AX46"/>
      <c r="AY46"/>
      <c r="AZ46"/>
      <c r="BA46"/>
      <c r="BB46"/>
    </row>
    <row r="47" spans="1:54" s="73" customFormat="1" ht="15.75" x14ac:dyDescent="0.25">
      <c r="A47" s="63"/>
      <c r="B47" s="114" t="s">
        <v>98</v>
      </c>
      <c r="C47" s="167">
        <v>7.8</v>
      </c>
      <c r="D47" s="61">
        <v>14.8</v>
      </c>
      <c r="E47" s="61">
        <f t="shared" si="0"/>
        <v>7.0000000000000009</v>
      </c>
      <c r="F47" s="115">
        <v>0</v>
      </c>
      <c r="G47" s="115">
        <v>0</v>
      </c>
      <c r="H47" s="115">
        <v>0</v>
      </c>
      <c r="I47" s="115">
        <v>0</v>
      </c>
      <c r="J47" s="115">
        <v>0.1</v>
      </c>
      <c r="K47" s="115">
        <v>0.1</v>
      </c>
      <c r="L47" s="115">
        <v>0.1</v>
      </c>
      <c r="M47" s="115">
        <v>0.3</v>
      </c>
      <c r="N47" s="115">
        <v>5.8</v>
      </c>
      <c r="O47" s="115">
        <v>81.900000000000006</v>
      </c>
      <c r="P47" s="115">
        <v>4.3</v>
      </c>
      <c r="Q47" s="115">
        <v>7.4</v>
      </c>
      <c r="R47" s="142">
        <f t="shared" si="3"/>
        <v>0.1</v>
      </c>
      <c r="S47" s="63"/>
      <c r="T47" s="114" t="s">
        <v>98</v>
      </c>
      <c r="U47" s="116">
        <v>100</v>
      </c>
      <c r="V47" s="116">
        <v>100</v>
      </c>
      <c r="W47" s="116">
        <v>100</v>
      </c>
      <c r="X47" s="116">
        <v>100</v>
      </c>
      <c r="Y47" s="116">
        <v>99.9</v>
      </c>
      <c r="Z47" s="116">
        <v>99.800000000000011</v>
      </c>
      <c r="AA47" s="116">
        <v>99.700000000000017</v>
      </c>
      <c r="AB47" s="116">
        <v>99.40000000000002</v>
      </c>
      <c r="AC47" s="116">
        <v>93.600000000000023</v>
      </c>
      <c r="AD47" s="116">
        <v>11.700000000000017</v>
      </c>
      <c r="AE47" s="116">
        <v>7.4000000000000172</v>
      </c>
      <c r="AF47" s="116"/>
      <c r="AG47" s="66">
        <f>SUM(F47:J47)</f>
        <v>0.1</v>
      </c>
      <c r="AH47" s="66">
        <f>SUM(K47:P47)</f>
        <v>92.5</v>
      </c>
      <c r="AI47" s="66">
        <f t="shared" si="1"/>
        <v>7.4</v>
      </c>
      <c r="AJ47" s="63" t="s">
        <v>60</v>
      </c>
      <c r="AK47" s="67">
        <f t="shared" si="7"/>
        <v>7.4000000000000172</v>
      </c>
      <c r="AL47" s="67">
        <f t="shared" si="5"/>
        <v>11.700000000000017</v>
      </c>
      <c r="AM47" s="67">
        <f t="shared" si="6"/>
        <v>100</v>
      </c>
      <c r="AN47" s="62">
        <f t="shared" si="2"/>
        <v>100</v>
      </c>
      <c r="AO47" s="63" t="s">
        <v>60</v>
      </c>
      <c r="AP47" s="170"/>
      <c r="AQ47"/>
      <c r="AR47"/>
      <c r="AS47"/>
      <c r="AT47"/>
      <c r="AU47"/>
      <c r="AV47"/>
      <c r="AW47"/>
      <c r="AX47"/>
      <c r="AY47"/>
      <c r="AZ47"/>
      <c r="BA47"/>
      <c r="BB47"/>
    </row>
    <row r="48" spans="1:54" s="79" customFormat="1" ht="15.75" x14ac:dyDescent="0.25">
      <c r="A48" s="130"/>
      <c r="B48" s="131" t="s">
        <v>30</v>
      </c>
      <c r="C48" s="118">
        <v>14.8</v>
      </c>
      <c r="D48" s="77">
        <v>19.600000000000001</v>
      </c>
      <c r="E48" s="77">
        <f t="shared" si="0"/>
        <v>4.8000000000000007</v>
      </c>
      <c r="F48" s="132">
        <v>0</v>
      </c>
      <c r="G48" s="132">
        <v>11</v>
      </c>
      <c r="H48" s="132">
        <v>27.8</v>
      </c>
      <c r="I48" s="132">
        <v>13.7</v>
      </c>
      <c r="J48" s="132">
        <v>5.3</v>
      </c>
      <c r="K48" s="132">
        <v>2.9</v>
      </c>
      <c r="L48" s="132">
        <v>3</v>
      </c>
      <c r="M48" s="132">
        <v>4.9000000000000004</v>
      </c>
      <c r="N48" s="132">
        <v>5.9</v>
      </c>
      <c r="O48" s="132">
        <v>16.899999999999999</v>
      </c>
      <c r="P48" s="132">
        <v>2.6</v>
      </c>
      <c r="Q48" s="132">
        <v>6</v>
      </c>
      <c r="R48" s="78">
        <f t="shared" si="3"/>
        <v>57.8</v>
      </c>
      <c r="T48" s="131" t="s">
        <v>30</v>
      </c>
      <c r="U48" s="133">
        <v>100</v>
      </c>
      <c r="V48" s="133">
        <v>89</v>
      </c>
      <c r="W48" s="133">
        <v>61.2</v>
      </c>
      <c r="X48" s="133">
        <v>47.5</v>
      </c>
      <c r="Y48" s="133">
        <v>42.2</v>
      </c>
      <c r="Z48" s="133">
        <v>39.300000000000004</v>
      </c>
      <c r="AA48" s="133">
        <v>36.300000000000004</v>
      </c>
      <c r="AB48" s="133">
        <v>31.400000000000006</v>
      </c>
      <c r="AC48" s="133">
        <v>25.500000000000007</v>
      </c>
      <c r="AD48" s="133">
        <v>8.6000000000000085</v>
      </c>
      <c r="AE48" s="133">
        <v>6.0000000000000089</v>
      </c>
      <c r="AF48" s="133"/>
      <c r="AG48" s="134">
        <f>SUM(F48:J48)</f>
        <v>57.8</v>
      </c>
      <c r="AH48" s="135">
        <f>SUM(K48:P48)</f>
        <v>36.200000000000003</v>
      </c>
      <c r="AI48" s="135">
        <f t="shared" si="1"/>
        <v>6</v>
      </c>
      <c r="AJ48" s="130" t="s">
        <v>64</v>
      </c>
      <c r="AK48" s="136">
        <f t="shared" si="7"/>
        <v>6.0000000000000089</v>
      </c>
      <c r="AL48" s="137">
        <f t="shared" si="5"/>
        <v>8.6000000000000085</v>
      </c>
      <c r="AM48" s="137">
        <f t="shared" si="6"/>
        <v>61.2</v>
      </c>
      <c r="AN48" s="138">
        <f t="shared" si="2"/>
        <v>89</v>
      </c>
      <c r="AP48" s="171"/>
      <c r="AQ48"/>
      <c r="AR48"/>
      <c r="AS48"/>
      <c r="AT48"/>
      <c r="AU48"/>
      <c r="AV48"/>
      <c r="AW48"/>
      <c r="AX48"/>
      <c r="AY48"/>
      <c r="AZ48"/>
      <c r="BA48"/>
      <c r="BB48"/>
    </row>
    <row r="51" spans="1:39" x14ac:dyDescent="0.25">
      <c r="A51" s="119"/>
      <c r="R51" s="120" t="s">
        <v>99</v>
      </c>
      <c r="T51" s="21"/>
      <c r="U51" s="21"/>
      <c r="V51" s="21"/>
      <c r="W51" s="21"/>
      <c r="X51" s="21"/>
      <c r="Y51" s="21"/>
      <c r="Z51" s="21"/>
      <c r="AA51" s="21"/>
      <c r="AB51" s="21"/>
      <c r="AC51" s="21"/>
      <c r="AD51" s="21"/>
      <c r="AE51" s="21"/>
      <c r="AF51" s="21"/>
      <c r="AG51" s="21"/>
      <c r="AH51" s="21"/>
      <c r="AI51" s="21"/>
      <c r="AJ51" s="21"/>
      <c r="AK51" s="121"/>
      <c r="AM51" s="121"/>
    </row>
    <row r="52" spans="1:39" ht="16.5" thickBot="1" x14ac:dyDescent="0.3">
      <c r="A52" s="129">
        <v>1</v>
      </c>
      <c r="F52" s="120" t="s">
        <v>100</v>
      </c>
      <c r="R52" s="122" t="s">
        <v>101</v>
      </c>
      <c r="T52" s="21"/>
      <c r="U52" s="21"/>
      <c r="V52" s="21"/>
      <c r="W52" s="21"/>
      <c r="X52" s="21"/>
      <c r="Y52" s="21"/>
      <c r="Z52" s="21"/>
      <c r="AA52" s="21"/>
      <c r="AB52" s="21"/>
      <c r="AC52" s="21"/>
      <c r="AD52" s="21"/>
      <c r="AE52" s="21"/>
      <c r="AF52" s="21"/>
      <c r="AG52" s="21"/>
      <c r="AH52" s="21"/>
      <c r="AI52" s="21"/>
      <c r="AJ52" s="21"/>
      <c r="AK52" s="121"/>
      <c r="AM52" s="121"/>
    </row>
    <row r="53" spans="1:39" ht="15.75" thickBot="1" x14ac:dyDescent="0.3">
      <c r="A53" s="22" t="s">
        <v>102</v>
      </c>
      <c r="B53" s="123">
        <v>125</v>
      </c>
      <c r="C53" s="123">
        <v>80</v>
      </c>
      <c r="D53" s="123">
        <v>63</v>
      </c>
      <c r="E53" s="124">
        <v>40</v>
      </c>
      <c r="F53" s="125">
        <v>31.5</v>
      </c>
      <c r="G53" s="126">
        <v>20</v>
      </c>
      <c r="H53" s="123">
        <v>16</v>
      </c>
      <c r="I53" s="123">
        <v>12.5</v>
      </c>
      <c r="J53" s="123">
        <v>8</v>
      </c>
      <c r="K53" s="123">
        <v>6.3</v>
      </c>
      <c r="L53" s="123">
        <v>4</v>
      </c>
      <c r="M53" s="123">
        <v>2</v>
      </c>
      <c r="N53" s="123">
        <v>1</v>
      </c>
      <c r="O53" s="123">
        <v>0.5</v>
      </c>
      <c r="P53" s="123">
        <v>0.25</v>
      </c>
      <c r="Q53" s="124">
        <v>0.125</v>
      </c>
      <c r="R53" s="125">
        <v>6.3E-2</v>
      </c>
      <c r="S53" s="126" t="s">
        <v>103</v>
      </c>
      <c r="T53" s="21"/>
      <c r="U53" s="21"/>
      <c r="V53" s="21"/>
      <c r="W53" s="21"/>
      <c r="X53" s="21"/>
      <c r="Y53" s="21"/>
      <c r="Z53" s="21"/>
      <c r="AA53" s="21"/>
      <c r="AB53" s="21"/>
      <c r="AC53" s="21"/>
      <c r="AD53" s="21"/>
      <c r="AE53" s="21"/>
      <c r="AF53" s="21"/>
      <c r="AG53" s="21"/>
      <c r="AH53" s="21"/>
      <c r="AI53" s="21"/>
      <c r="AJ53" s="21"/>
      <c r="AK53" s="121"/>
      <c r="AM53" s="121"/>
    </row>
    <row r="54" spans="1:39" ht="27.75" customHeight="1" x14ac:dyDescent="0.25">
      <c r="A54" s="127" t="s">
        <v>104</v>
      </c>
      <c r="B54" s="11">
        <v>100</v>
      </c>
      <c r="C54" s="11">
        <v>100</v>
      </c>
      <c r="D54" s="11">
        <v>100</v>
      </c>
      <c r="E54" s="11">
        <v>100</v>
      </c>
      <c r="F54">
        <v>100</v>
      </c>
      <c r="G54">
        <v>100</v>
      </c>
      <c r="H54">
        <v>100</v>
      </c>
      <c r="I54">
        <v>100</v>
      </c>
      <c r="J54">
        <v>100</v>
      </c>
      <c r="K54">
        <v>100</v>
      </c>
      <c r="L54">
        <v>100</v>
      </c>
      <c r="M54">
        <v>100</v>
      </c>
      <c r="N54">
        <v>100</v>
      </c>
      <c r="O54">
        <v>99.533206772784723</v>
      </c>
      <c r="P54">
        <v>82.632997749042261</v>
      </c>
      <c r="Q54">
        <v>18.392614619714251</v>
      </c>
      <c r="R54">
        <v>2.9380307129997223</v>
      </c>
      <c r="S54">
        <v>0</v>
      </c>
      <c r="T54" s="21"/>
      <c r="U54" s="21"/>
      <c r="V54" s="21"/>
      <c r="W54" s="21"/>
      <c r="X54" s="21"/>
      <c r="Y54" s="21"/>
      <c r="Z54" s="21"/>
      <c r="AA54" s="21"/>
      <c r="AB54" s="21"/>
      <c r="AC54" s="21"/>
      <c r="AD54" s="21"/>
      <c r="AE54" s="21"/>
      <c r="AF54" s="21"/>
      <c r="AG54" s="21"/>
      <c r="AH54" s="21"/>
      <c r="AI54" s="21"/>
      <c r="AJ54" s="21"/>
      <c r="AK54" s="121"/>
      <c r="AM54" s="121"/>
    </row>
    <row r="55" spans="1:39" x14ac:dyDescent="0.25">
      <c r="A55" s="22" t="s">
        <v>105</v>
      </c>
      <c r="B55" s="22">
        <f>100-B54</f>
        <v>0</v>
      </c>
      <c r="C55" s="22">
        <f>100-C54</f>
        <v>0</v>
      </c>
      <c r="D55" s="22">
        <f>100-D54</f>
        <v>0</v>
      </c>
      <c r="E55" s="22">
        <f t="shared" ref="E55:R55" si="8">100-E54</f>
        <v>0</v>
      </c>
      <c r="F55" s="22">
        <f t="shared" si="8"/>
        <v>0</v>
      </c>
      <c r="G55" s="22">
        <f t="shared" si="8"/>
        <v>0</v>
      </c>
      <c r="H55" s="22">
        <f t="shared" si="8"/>
        <v>0</v>
      </c>
      <c r="I55" s="22">
        <f t="shared" si="8"/>
        <v>0</v>
      </c>
      <c r="J55" s="22">
        <f t="shared" si="8"/>
        <v>0</v>
      </c>
      <c r="K55" s="22">
        <f t="shared" si="8"/>
        <v>0</v>
      </c>
      <c r="L55" s="22">
        <f t="shared" si="8"/>
        <v>0</v>
      </c>
      <c r="M55" s="22">
        <f t="shared" si="8"/>
        <v>0</v>
      </c>
      <c r="N55" s="22">
        <f t="shared" si="8"/>
        <v>0</v>
      </c>
      <c r="O55" s="22">
        <f t="shared" si="8"/>
        <v>0.46679322721527683</v>
      </c>
      <c r="P55" s="22">
        <f t="shared" si="8"/>
        <v>17.367002250957739</v>
      </c>
      <c r="Q55" s="22">
        <f t="shared" si="8"/>
        <v>81.607385380285749</v>
      </c>
      <c r="R55" s="22">
        <f t="shared" si="8"/>
        <v>97.061969287000281</v>
      </c>
      <c r="S55" s="22"/>
      <c r="T55" s="21"/>
      <c r="U55" s="21"/>
      <c r="V55" s="21"/>
      <c r="W55" s="21"/>
      <c r="X55" s="21"/>
      <c r="Y55" s="21"/>
      <c r="Z55" s="21"/>
      <c r="AA55" s="21"/>
      <c r="AB55" s="21"/>
      <c r="AC55" s="21"/>
      <c r="AD55" s="21"/>
      <c r="AE55" s="21"/>
      <c r="AF55" s="21"/>
      <c r="AG55" s="21"/>
      <c r="AH55" s="21"/>
      <c r="AI55" s="21"/>
      <c r="AJ55" s="21"/>
      <c r="AK55" s="121"/>
      <c r="AM55" s="121"/>
    </row>
    <row r="56" spans="1:39" x14ac:dyDescent="0.25">
      <c r="A56" s="128" t="s">
        <v>106</v>
      </c>
      <c r="B56" s="128">
        <f>B55</f>
        <v>0</v>
      </c>
      <c r="C56" s="128">
        <f>C55-B55</f>
        <v>0</v>
      </c>
      <c r="D56" s="128">
        <f>D55-C55</f>
        <v>0</v>
      </c>
      <c r="E56" s="128">
        <f>E55-D55</f>
        <v>0</v>
      </c>
      <c r="F56" s="128">
        <f t="shared" ref="F56:R56" si="9">F55-E55</f>
        <v>0</v>
      </c>
      <c r="G56" s="128">
        <f t="shared" si="9"/>
        <v>0</v>
      </c>
      <c r="H56" s="128">
        <f t="shared" si="9"/>
        <v>0</v>
      </c>
      <c r="I56" s="128">
        <f t="shared" si="9"/>
        <v>0</v>
      </c>
      <c r="J56" s="128">
        <f t="shared" si="9"/>
        <v>0</v>
      </c>
      <c r="K56" s="128">
        <f t="shared" si="9"/>
        <v>0</v>
      </c>
      <c r="L56" s="128">
        <f t="shared" si="9"/>
        <v>0</v>
      </c>
      <c r="M56" s="128">
        <f t="shared" si="9"/>
        <v>0</v>
      </c>
      <c r="N56" s="128">
        <f t="shared" si="9"/>
        <v>0</v>
      </c>
      <c r="O56" s="128">
        <f t="shared" si="9"/>
        <v>0.46679322721527683</v>
      </c>
      <c r="P56" s="128">
        <f t="shared" si="9"/>
        <v>16.900209023742462</v>
      </c>
      <c r="Q56" s="128">
        <f t="shared" si="9"/>
        <v>64.240383129328009</v>
      </c>
      <c r="R56" s="128">
        <f t="shared" si="9"/>
        <v>15.454583906714532</v>
      </c>
      <c r="S56" s="13">
        <f>R54</f>
        <v>2.9380307129997223</v>
      </c>
      <c r="T56" s="21"/>
      <c r="U56" s="21"/>
      <c r="V56" s="21"/>
      <c r="W56" s="21"/>
      <c r="X56" s="21"/>
      <c r="Y56" s="21"/>
      <c r="Z56" s="21"/>
      <c r="AA56" s="21"/>
      <c r="AB56" s="21"/>
      <c r="AC56" s="21"/>
      <c r="AD56" s="21"/>
      <c r="AE56" s="21"/>
      <c r="AF56" s="21"/>
      <c r="AG56" s="21"/>
      <c r="AH56" s="21"/>
      <c r="AI56" s="21"/>
      <c r="AJ56" s="21"/>
      <c r="AK56" s="121"/>
      <c r="AM56" s="121"/>
    </row>
  </sheetData>
  <mergeCells count="10">
    <mergeCell ref="AM1:AM3"/>
    <mergeCell ref="AN1:AN3"/>
    <mergeCell ref="AO1:AO3"/>
    <mergeCell ref="C3:E3"/>
    <mergeCell ref="AG1:AG3"/>
    <mergeCell ref="AH1:AH3"/>
    <mergeCell ref="AI1:AI3"/>
    <mergeCell ref="AJ1:AJ3"/>
    <mergeCell ref="AK1:AK3"/>
    <mergeCell ref="AL1:AL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TEISENDAMISE NÄIDISTABEL</vt:lpstr>
      <vt:lpstr>GOST-EVS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Mairy Tammekänd</dc:creator>
  <cp:lastModifiedBy>Mairy Tammekänd</cp:lastModifiedBy>
  <dcterms:created xsi:type="dcterms:W3CDTF">2025-04-08T06:22:31Z</dcterms:created>
  <dcterms:modified xsi:type="dcterms:W3CDTF">2025-04-09T09:59:09Z</dcterms:modified>
</cp:coreProperties>
</file>