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kodanik.sharepoint.com/sites/kyskhub/Shared Documents/30_ESF_SIM/12_2026/2026 Tegevuskava/"/>
    </mc:Choice>
  </mc:AlternateContent>
  <xr:revisionPtr revIDLastSave="377" documentId="8_{CC46AD29-3CCF-4326-A94E-416D0F430DF9}" xr6:coauthVersionLast="47" xr6:coauthVersionMax="47" xr10:uidLastSave="{66F25FF5-0872-4D6D-AD2D-01E5B8195C39}"/>
  <bookViews>
    <workbookView xWindow="11232" yWindow="0" windowWidth="11712" windowHeight="12336" xr2:uid="{F38529DB-BC4C-40C4-ABCB-E56F7C007190}"/>
  </bookViews>
  <sheets>
    <sheet name="Lisa 3"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3" i="3" l="1"/>
  <c r="J41" i="3"/>
  <c r="I16" i="3"/>
  <c r="J17" i="3"/>
  <c r="J18" i="3"/>
  <c r="J19" i="3"/>
  <c r="J21" i="3"/>
  <c r="J22" i="3"/>
  <c r="J23" i="3"/>
  <c r="J24" i="3"/>
  <c r="J25" i="3"/>
  <c r="J26" i="3"/>
  <c r="J14" i="3"/>
  <c r="J15" i="3"/>
  <c r="J13" i="3"/>
  <c r="I20" i="3"/>
  <c r="I12" i="3"/>
  <c r="G20" i="3"/>
  <c r="G16" i="3"/>
  <c r="G12" i="3"/>
  <c r="G27" i="3" l="1"/>
  <c r="G28" i="3" s="1"/>
  <c r="I27" i="3"/>
  <c r="I28" i="3" l="1"/>
  <c r="I40" i="3" s="1"/>
  <c r="G40" i="3" l="1"/>
  <c r="G43" i="3" s="1"/>
  <c r="H20" i="3"/>
  <c r="H16" i="3"/>
  <c r="H12" i="3"/>
  <c r="G29" i="3"/>
  <c r="H29" i="3" s="1"/>
  <c r="I29" i="3" s="1"/>
  <c r="I43" i="3"/>
  <c r="J43" i="3"/>
  <c r="K42" i="3"/>
  <c r="K41" i="3" s="1"/>
  <c r="I42" i="3"/>
  <c r="J42" i="3"/>
  <c r="F20" i="3"/>
  <c r="F16" i="3"/>
  <c r="F12" i="3"/>
  <c r="J20" i="3" l="1"/>
  <c r="J16" i="3"/>
  <c r="G42" i="3"/>
  <c r="G41" i="3" s="1"/>
  <c r="I41" i="3"/>
  <c r="H27" i="3"/>
  <c r="F27" i="3"/>
  <c r="J12" i="3"/>
  <c r="J27" i="3" l="1"/>
  <c r="F28" i="3"/>
  <c r="H28" i="3"/>
  <c r="J28" i="3" l="1"/>
  <c r="F40" i="3"/>
  <c r="F30" i="3"/>
  <c r="G30" i="3" s="1"/>
  <c r="H30" i="3" s="1"/>
  <c r="I30" i="3" s="1"/>
  <c r="H40" i="3"/>
  <c r="F43" i="3" l="1"/>
  <c r="F42" i="3"/>
  <c r="L40" i="3"/>
  <c r="H42" i="3"/>
  <c r="H43" i="3"/>
  <c r="L43" i="3" l="1"/>
  <c r="F41" i="3"/>
  <c r="L42" i="3"/>
  <c r="H41" i="3"/>
  <c r="L41" i="3" s="1"/>
</calcChain>
</file>

<file path=xl/sharedStrings.xml><?xml version="1.0" encoding="utf-8"?>
<sst xmlns="http://schemas.openxmlformats.org/spreadsheetml/2006/main" count="93" uniqueCount="84">
  <si>
    <t>Toetatavate tegevuste eelarve kulukohtade ja aastate kaupa</t>
  </si>
  <si>
    <t>KINNITATUD</t>
  </si>
  <si>
    <t>Toetuse andmise tingimused kodanikuühiskonna mõju suurendamiseks ja arengu toetamiseks</t>
  </si>
  <si>
    <t>Varade asekantsleri {reg kpv} otsusega nr {viit}</t>
  </si>
  <si>
    <t>„Siseministri 6. septembri 2023. a käskkirjas nr 1-3/106 „Toetuse andmise tingimused</t>
  </si>
  <si>
    <t>Toetatavate tegevuste abikõlblikkuse periood: 1. juuli 2023. a kuni 31. detsember 2028. a</t>
  </si>
  <si>
    <t xml:space="preserve"> kodanikuühiskonna mõju suurendamiseks ja arengu toetamiseks" nimetatud</t>
  </si>
  <si>
    <r>
      <t xml:space="preserve">Elluviija: </t>
    </r>
    <r>
      <rPr>
        <sz val="10"/>
        <rFont val="Arial"/>
        <family val="2"/>
      </rPr>
      <t>SA Kodanikuühiskonna Sihtkapital</t>
    </r>
  </si>
  <si>
    <t xml:space="preserve">toetatavate tegevuste 2024. aasta tegevuskava ja eelarve kinnitamine" </t>
  </si>
  <si>
    <t>LISA 2</t>
  </si>
  <si>
    <t>Osa 1: Tegevuste eelarve kulukohtade ja aastate kaupa</t>
  </si>
  <si>
    <t>Aasta</t>
  </si>
  <si>
    <t>2024</t>
  </si>
  <si>
    <t>2025</t>
  </si>
  <si>
    <t>2026</t>
  </si>
  <si>
    <t>Kokku ³</t>
  </si>
  <si>
    <t>Projekti tulemus</t>
  </si>
  <si>
    <t>Jrk nr</t>
  </si>
  <si>
    <t>Projekti väljund</t>
  </si>
  <si>
    <t>Rea nr</t>
  </si>
  <si>
    <t>Projekti tegevused ja kindlaksmääratud kulukohad ¹</t>
  </si>
  <si>
    <t>Abikõlblik kulu
(EUR)</t>
  </si>
  <si>
    <t>Abikõlblik kulu 
(EUR)</t>
  </si>
  <si>
    <t>Arendatud on avaliku sektori, erasektori ja vabakonna partnerlust kohalikul tasandil ning vabaühenduste oskusi lapsi ja noori kaasata, et tõsta laste ja noorte teadlikkus ühiskonnas toimuvast ja oskust selles aktiivselt kaasa rääkida.</t>
  </si>
  <si>
    <t>1</t>
  </si>
  <si>
    <t>Väljund 1: Koolitustel on osalenud 60 maakondlikku kodanikuühiskonna konsultanti</t>
  </si>
  <si>
    <t>1.1.</t>
  </si>
  <si>
    <t>Süsteemse kogukonnapõhise laste ja noorte kaasamismudeli arendamine</t>
  </si>
  <si>
    <t>1.1.1</t>
  </si>
  <si>
    <t>Arenguprogrammi välja töötamine</t>
  </si>
  <si>
    <t>1.1.2</t>
  </si>
  <si>
    <t>Arenguprogrammi läbi viimine</t>
  </si>
  <si>
    <t>1.1.3</t>
  </si>
  <si>
    <t>Arenguprogrammi hindamine</t>
  </si>
  <si>
    <t>2</t>
  </si>
  <si>
    <t>Väljund 2: Koostatud on koolitus- ja arendustegevuste programm vabaühendustele</t>
  </si>
  <si>
    <t>2.1.</t>
  </si>
  <si>
    <t>Laste ja noortega tegelevate vabaühenduste kaasamis- ja osalemisoskuste tõstmine</t>
  </si>
  <si>
    <t>2.1.1</t>
  </si>
  <si>
    <t>Maakondlike koolitus- ja arendustegevuste ette valmistamine ja välja töötamine</t>
  </si>
  <si>
    <t>2.1.2</t>
  </si>
  <si>
    <t>Maakondlike koolitus- ja arendustegevuste läbi viimine</t>
  </si>
  <si>
    <t>2.1.3</t>
  </si>
  <si>
    <t>Maakondlike koolitus- ja arendustegevuste hindamine</t>
  </si>
  <si>
    <t>3</t>
  </si>
  <si>
    <t>Väljund 3: Korraldatud on 70 sündmust noortele</t>
  </si>
  <si>
    <t>3.1.</t>
  </si>
  <si>
    <t>Noortele suunatud teadlikkust tõstvate kohtumiste ja sündmuste korraldamine</t>
  </si>
  <si>
    <t>3.1.1</t>
  </si>
  <si>
    <t>Kohtumiste ja sündmuste ning teavitustegevuste ette valmistamine</t>
  </si>
  <si>
    <t>3.1.2</t>
  </si>
  <si>
    <t>Kohtumiste ja sündmuste ning teavitustegevuste läbi viimine ja korraldamine</t>
  </si>
  <si>
    <t>3.1.3</t>
  </si>
  <si>
    <t>Kohtumiste ja sündmuste ning teavitustegevuste hindamine</t>
  </si>
  <si>
    <t xml:space="preserve">Otsesed horisontaalsed kulud </t>
  </si>
  <si>
    <t>4.1.</t>
  </si>
  <si>
    <t xml:space="preserve">Otsesed personalikulud </t>
  </si>
  <si>
    <t>4.2</t>
  </si>
  <si>
    <t>Muud elluviimisega seotud otsesed kulud</t>
  </si>
  <si>
    <t>4.3.</t>
  </si>
  <si>
    <t xml:space="preserve">…. </t>
  </si>
  <si>
    <t>Kaudsed kulud</t>
  </si>
  <si>
    <t>5.1</t>
  </si>
  <si>
    <t xml:space="preserve">Kaudsed kulud ⁴ </t>
  </si>
  <si>
    <t xml:space="preserve">Kokku </t>
  </si>
  <si>
    <t>Toetatavate tegevuste kogueelarve</t>
  </si>
  <si>
    <t>Jaotamata eelarve</t>
  </si>
  <si>
    <t xml:space="preserve">ERF tüüpi kulud kokku </t>
  </si>
  <si>
    <t>ERF tüüpi kulude osakaal toetatavate tegevuste kogumaksumusest (%)</t>
  </si>
  <si>
    <r>
      <t>Osa 2: Tegevuste finantsplaan</t>
    </r>
    <r>
      <rPr>
        <b/>
        <vertAlign val="superscript"/>
        <sz val="10"/>
        <rFont val="Arial"/>
        <family val="2"/>
        <charset val="186"/>
      </rPr>
      <t>5</t>
    </r>
  </si>
  <si>
    <t>Finantsallikate jaotus</t>
  </si>
  <si>
    <t>Summa</t>
  </si>
  <si>
    <t>Kokku</t>
  </si>
  <si>
    <t xml:space="preserve">Toetatavate tegevuste eelarve kokku aastate lõikes </t>
  </si>
  <si>
    <t>Toetus kokku (rida 2.1 + rida 2.2)</t>
  </si>
  <si>
    <t>2.1</t>
  </si>
  <si>
    <t>sh ESF-i toetus (70%)</t>
  </si>
  <si>
    <t>2.2</t>
  </si>
  <si>
    <t>sh riiklik kaasfinantseering (30%)</t>
  </si>
  <si>
    <t>¹ Vastavalt vajadusele lisada ridu.</t>
  </si>
  <si>
    <t xml:space="preserve">² Tabelites kajastatada tegevuskava aastaks kavandatud tekkepõhine eelarve ning sellele eelnenud aasta(te) korrigeeritud tekkepõhine eelarve (vt TAT-i p 8.2.3) aastate kaupa. Kui eelneva(te) aasta(te) eelarve ei ole veel korrigeeritud, märkida tabelisse vastavaks aastaks kinnitatud eelarve. Lisada veerge vastavalt aastate arvule.  </t>
  </si>
  <si>
    <t>³ Summa kokku tegevuskavadega kinnitatud aastate peale.</t>
  </si>
  <si>
    <t>⁴ 7% projekti otsestest kuludest</t>
  </si>
  <si>
    <r>
      <rPr>
        <vertAlign val="superscript"/>
        <sz val="10"/>
        <rFont val="Arial"/>
        <family val="2"/>
        <charset val="186"/>
      </rPr>
      <t>5</t>
    </r>
    <r>
      <rPr>
        <sz val="10"/>
        <rFont val="Arial"/>
        <family val="2"/>
        <charset val="186"/>
      </rPr>
      <t xml:space="preserve"> Tegevuse eelarve jaotus aastate peale.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</si>
</sst>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00\ _k_r_-;\-* #,##0.00\ _k_r_-;_-* &quot;-&quot;??\ _k_r_-;_-@_-"/>
    <numFmt numFmtId="166" formatCode="&quot; &quot;#,##0.00&quot; &quot;;&quot; (&quot;#,##0.00&quot;)&quot;;&quot; -&quot;00&quot; &quot;;&quot; &quot;@&quot; &quot;"/>
    <numFmt numFmtId="167" formatCode="#,##0.00\ _€"/>
    <numFmt numFmtId="168" formatCode="#,##0\ _€"/>
    <numFmt numFmtId="169" formatCode="#,##0.00;[Red]#,##0.00"/>
    <numFmt numFmtId="170" formatCode="0;[Red]0"/>
    <numFmt numFmtId="171" formatCode="0.00;[Red]0.00"/>
    <numFmt numFmtId="172" formatCode="0.0"/>
    <numFmt numFmtId="173" formatCode="#,##0;[Red]#,##0"/>
  </numFmts>
  <fonts count="32">
    <font>
      <sz val="11"/>
      <color theme="1"/>
      <name val="Calibri"/>
      <family val="2"/>
      <charset val="186"/>
      <scheme val="minor"/>
    </font>
    <font>
      <sz val="10"/>
      <name val="Arial"/>
      <family val="2"/>
      <charset val="186"/>
    </font>
    <font>
      <b/>
      <sz val="10"/>
      <name val="Arial"/>
      <family val="2"/>
      <charset val="186"/>
    </font>
    <font>
      <vertAlign val="superscript"/>
      <sz val="10"/>
      <name val="Arial"/>
      <family val="2"/>
      <charset val="186"/>
    </font>
    <font>
      <b/>
      <i/>
      <sz val="10"/>
      <name val="Arial"/>
      <family val="2"/>
      <charset val="186"/>
    </font>
    <font>
      <sz val="10"/>
      <name val="Helv"/>
    </font>
    <font>
      <b/>
      <vertAlign val="superscript"/>
      <sz val="10"/>
      <name val="Arial"/>
      <family val="2"/>
      <charset val="186"/>
    </font>
    <font>
      <b/>
      <sz val="10"/>
      <name val="Arial"/>
      <family val="2"/>
    </font>
    <font>
      <sz val="10"/>
      <name val="Arial"/>
      <family val="2"/>
    </font>
    <font>
      <b/>
      <sz val="11"/>
      <name val="Arial"/>
      <family val="2"/>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b/>
      <sz val="10"/>
      <color theme="1"/>
      <name val="Arial"/>
      <family val="2"/>
      <charset val="186"/>
    </font>
    <font>
      <sz val="11"/>
      <color theme="1"/>
      <name val="Arial"/>
      <family val="2"/>
      <charset val="186"/>
    </font>
    <font>
      <sz val="11"/>
      <name val="Calibri"/>
      <family val="2"/>
      <charset val="186"/>
      <scheme val="minor"/>
    </font>
    <font>
      <sz val="10"/>
      <color theme="1"/>
      <name val="Calibri"/>
      <family val="2"/>
      <charset val="186"/>
      <scheme val="minor"/>
    </font>
    <font>
      <sz val="10"/>
      <color theme="1"/>
      <name val="Arial"/>
      <family val="2"/>
      <charset val="186"/>
    </font>
    <font>
      <b/>
      <sz val="10"/>
      <color rgb="FFFF0000"/>
      <name val="Arial"/>
      <family val="2"/>
    </font>
    <font>
      <sz val="10"/>
      <color rgb="FFFF0000"/>
      <name val="Arial"/>
      <family val="2"/>
    </font>
    <font>
      <sz val="8"/>
      <color rgb="FF1A1A1A"/>
      <name val="Times New Roman"/>
      <family val="1"/>
    </font>
    <font>
      <b/>
      <sz val="10"/>
      <name val="Arial"/>
    </font>
    <font>
      <sz val="10"/>
      <name val="Arial"/>
    </font>
    <font>
      <sz val="10"/>
      <color theme="1"/>
      <name val="Arial"/>
    </font>
    <font>
      <sz val="12"/>
      <name val="Arial"/>
    </font>
    <font>
      <b/>
      <sz val="11"/>
      <color theme="1"/>
      <name val="Calibri"/>
      <family val="2"/>
      <scheme val="minor"/>
    </font>
    <font>
      <sz val="11"/>
      <color theme="1"/>
      <name val="Calibri"/>
      <family val="2"/>
    </font>
    <font>
      <sz val="11"/>
      <color indexed="8"/>
      <name val="Calibri"/>
      <family val="2"/>
    </font>
    <font>
      <b/>
      <sz val="12"/>
      <name val="Arial"/>
      <family val="2"/>
    </font>
    <font>
      <sz val="12"/>
      <color rgb="FF000000"/>
      <name val="Arial"/>
    </font>
    <font>
      <b/>
      <sz val="12"/>
      <color rgb="FF0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0">
    <xf numFmtId="0" fontId="0" fillId="0" borderId="0"/>
    <xf numFmtId="166" fontId="1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0" fontId="10" fillId="0" borderId="0"/>
    <xf numFmtId="0" fontId="1" fillId="0" borderId="0"/>
    <xf numFmtId="0" fontId="1" fillId="0" borderId="0"/>
    <xf numFmtId="0" fontId="10" fillId="0" borderId="0"/>
    <xf numFmtId="0" fontId="1" fillId="0" borderId="0"/>
    <xf numFmtId="0" fontId="11" fillId="0" borderId="0" applyNumberFormat="0" applyFont="0" applyBorder="0" applyProtection="0"/>
    <xf numFmtId="0" fontId="1" fillId="0" borderId="0"/>
    <xf numFmtId="0" fontId="11" fillId="0" borderId="0" applyNumberFormat="0" applyFont="0" applyBorder="0" applyProtection="0"/>
    <xf numFmtId="0" fontId="10" fillId="0" borderId="0"/>
    <xf numFmtId="0" fontId="12" fillId="0" borderId="0" applyNumberForma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5" fillId="0" borderId="0"/>
    <xf numFmtId="0" fontId="13" fillId="0" borderId="0" applyNumberFormat="0" applyBorder="0" applyProtection="0"/>
  </cellStyleXfs>
  <cellXfs count="186">
    <xf numFmtId="0" fontId="0" fillId="0" borderId="0" xfId="0"/>
    <xf numFmtId="0" fontId="1" fillId="0" borderId="0" xfId="5"/>
    <xf numFmtId="1" fontId="1" fillId="0" borderId="0" xfId="5" applyNumberFormat="1" applyAlignment="1">
      <alignment horizontal="right"/>
    </xf>
    <xf numFmtId="1" fontId="2" fillId="0" borderId="1" xfId="5" applyNumberFormat="1" applyFont="1" applyBorder="1" applyAlignment="1">
      <alignment horizontal="center" wrapText="1"/>
    </xf>
    <xf numFmtId="1" fontId="2" fillId="0" borderId="0" xfId="5" applyNumberFormat="1" applyFont="1" applyAlignment="1">
      <alignment horizontal="right"/>
    </xf>
    <xf numFmtId="1" fontId="2" fillId="0" borderId="0" xfId="5" applyNumberFormat="1" applyFont="1" applyAlignment="1">
      <alignment horizontal="center" wrapText="1"/>
    </xf>
    <xf numFmtId="1" fontId="2" fillId="0" borderId="0" xfId="3" applyNumberFormat="1" applyFont="1" applyFill="1" applyBorder="1" applyAlignment="1"/>
    <xf numFmtId="1" fontId="1" fillId="0" borderId="0" xfId="5" applyNumberFormat="1"/>
    <xf numFmtId="1" fontId="2" fillId="0" borderId="0" xfId="5" applyNumberFormat="1" applyFont="1"/>
    <xf numFmtId="1" fontId="1" fillId="0" borderId="0" xfId="5" applyNumberFormat="1" applyAlignment="1">
      <alignment wrapText="1"/>
    </xf>
    <xf numFmtId="1" fontId="2" fillId="0" borderId="0" xfId="5" applyNumberFormat="1" applyFont="1" applyAlignment="1">
      <alignment wrapText="1"/>
    </xf>
    <xf numFmtId="1" fontId="2" fillId="0" borderId="1" xfId="5" applyNumberFormat="1" applyFont="1" applyBorder="1" applyAlignment="1">
      <alignment horizontal="center" vertical="center" wrapText="1"/>
    </xf>
    <xf numFmtId="1" fontId="1" fillId="0" borderId="0" xfId="5" applyNumberFormat="1" applyAlignment="1">
      <alignment horizontal="center" vertical="center" wrapText="1"/>
    </xf>
    <xf numFmtId="1" fontId="2" fillId="0" borderId="1" xfId="5" applyNumberFormat="1" applyFont="1" applyBorder="1" applyAlignment="1">
      <alignment vertical="top" wrapText="1"/>
    </xf>
    <xf numFmtId="1" fontId="2" fillId="0" borderId="1" xfId="5" applyNumberFormat="1" applyFont="1" applyBorder="1" applyAlignment="1">
      <alignment horizontal="left" vertical="top"/>
    </xf>
    <xf numFmtId="1" fontId="2" fillId="0" borderId="0" xfId="5" applyNumberFormat="1" applyFont="1" applyAlignment="1">
      <alignment horizontal="left"/>
    </xf>
    <xf numFmtId="1" fontId="2" fillId="0" borderId="0" xfId="5" applyNumberFormat="1" applyFont="1" applyAlignment="1">
      <alignment horizontal="right" vertical="top" wrapText="1"/>
    </xf>
    <xf numFmtId="1" fontId="2" fillId="0" borderId="1" xfId="5" applyNumberFormat="1" applyFont="1" applyBorder="1" applyAlignment="1">
      <alignment horizontal="right" vertical="top" wrapText="1"/>
    </xf>
    <xf numFmtId="1" fontId="1" fillId="0" borderId="1" xfId="5" applyNumberFormat="1" applyBorder="1" applyAlignment="1">
      <alignment wrapText="1"/>
    </xf>
    <xf numFmtId="1" fontId="2" fillId="0" borderId="2" xfId="5" applyNumberFormat="1" applyFont="1" applyBorder="1" applyAlignment="1">
      <alignment horizontal="center" wrapText="1"/>
    </xf>
    <xf numFmtId="1" fontId="14" fillId="0" borderId="0" xfId="5" applyNumberFormat="1" applyFont="1" applyAlignment="1">
      <alignment horizontal="right"/>
    </xf>
    <xf numFmtId="1" fontId="2" fillId="0" borderId="1" xfId="5" applyNumberFormat="1" applyFont="1" applyBorder="1" applyAlignment="1">
      <alignment horizontal="left"/>
    </xf>
    <xf numFmtId="1" fontId="2" fillId="0" borderId="1" xfId="5" applyNumberFormat="1" applyFont="1" applyBorder="1" applyAlignment="1">
      <alignment horizontal="left" vertical="top" wrapText="1" shrinkToFit="1"/>
    </xf>
    <xf numFmtId="1" fontId="1" fillId="0" borderId="1" xfId="5" applyNumberFormat="1" applyBorder="1" applyAlignment="1">
      <alignment horizontal="left"/>
    </xf>
    <xf numFmtId="1" fontId="1" fillId="0" borderId="1" xfId="5" applyNumberFormat="1" applyBorder="1" applyAlignment="1">
      <alignment horizontal="left" vertical="top" wrapText="1" indent="1" shrinkToFit="1"/>
    </xf>
    <xf numFmtId="1" fontId="1" fillId="0" borderId="1" xfId="5" applyNumberFormat="1" applyBorder="1" applyAlignment="1">
      <alignment horizontal="left" vertical="top" wrapText="1" indent="1"/>
    </xf>
    <xf numFmtId="1" fontId="3" fillId="0" borderId="0" xfId="5" applyNumberFormat="1" applyFont="1"/>
    <xf numFmtId="1" fontId="2" fillId="0" borderId="0" xfId="5" applyNumberFormat="1" applyFont="1" applyAlignment="1">
      <alignment horizontal="center"/>
    </xf>
    <xf numFmtId="167" fontId="0" fillId="0" borderId="0" xfId="0" applyNumberFormat="1"/>
    <xf numFmtId="49" fontId="1" fillId="0" borderId="1" xfId="5" applyNumberFormat="1" applyBorder="1" applyAlignment="1">
      <alignment vertical="top"/>
    </xf>
    <xf numFmtId="1" fontId="2" fillId="2" borderId="0" xfId="5" applyNumberFormat="1" applyFont="1" applyFill="1"/>
    <xf numFmtId="1" fontId="2" fillId="0" borderId="0" xfId="0" applyNumberFormat="1" applyFont="1" applyAlignment="1">
      <alignment horizontal="center" vertical="center" textRotation="90" wrapText="1"/>
    </xf>
    <xf numFmtId="49" fontId="2" fillId="0" borderId="1" xfId="5" applyNumberFormat="1" applyFont="1" applyBorder="1" applyAlignment="1">
      <alignment vertical="top"/>
    </xf>
    <xf numFmtId="1" fontId="2" fillId="0" borderId="3" xfId="3" applyNumberFormat="1" applyFont="1" applyBorder="1" applyAlignment="1">
      <alignment horizontal="center"/>
    </xf>
    <xf numFmtId="0" fontId="2" fillId="0" borderId="0" xfId="5" applyFont="1"/>
    <xf numFmtId="0" fontId="2" fillId="0" borderId="0" xfId="0" applyFont="1" applyAlignment="1">
      <alignment wrapText="1"/>
    </xf>
    <xf numFmtId="0" fontId="1" fillId="0" borderId="0" xfId="0" applyFont="1" applyAlignment="1">
      <alignment wrapText="1"/>
    </xf>
    <xf numFmtId="0" fontId="1" fillId="0" borderId="0" xfId="0" applyFont="1"/>
    <xf numFmtId="49" fontId="2" fillId="0" borderId="4" xfId="5" applyNumberFormat="1" applyFont="1" applyBorder="1" applyAlignment="1">
      <alignment vertical="top"/>
    </xf>
    <xf numFmtId="49" fontId="2" fillId="0" borderId="0" xfId="0" applyNumberFormat="1" applyFont="1" applyAlignment="1">
      <alignment horizontal="left" vertical="top"/>
    </xf>
    <xf numFmtId="0" fontId="1" fillId="0" borderId="0" xfId="5" applyAlignment="1">
      <alignment horizontal="right"/>
    </xf>
    <xf numFmtId="49" fontId="1" fillId="0" borderId="0" xfId="0" applyNumberFormat="1" applyFont="1" applyAlignment="1">
      <alignment horizontal="left" vertical="top"/>
    </xf>
    <xf numFmtId="0" fontId="1" fillId="0" borderId="0" xfId="0" applyFont="1" applyAlignment="1">
      <alignment horizontal="left" vertical="top" wrapText="1"/>
    </xf>
    <xf numFmtId="0" fontId="15" fillId="0" borderId="0" xfId="0" applyFont="1"/>
    <xf numFmtId="0" fontId="1" fillId="2" borderId="0" xfId="5" applyFill="1"/>
    <xf numFmtId="49" fontId="2" fillId="0" borderId="5" xfId="5" applyNumberFormat="1" applyFont="1" applyBorder="1" applyAlignment="1">
      <alignment vertical="top"/>
    </xf>
    <xf numFmtId="0" fontId="1" fillId="0" borderId="6" xfId="5" applyBorder="1" applyAlignment="1">
      <alignment vertical="top" wrapText="1"/>
    </xf>
    <xf numFmtId="1" fontId="2" fillId="0" borderId="1" xfId="3" applyNumberFormat="1" applyFont="1" applyBorder="1" applyAlignment="1">
      <alignment horizontal="center"/>
    </xf>
    <xf numFmtId="167" fontId="2" fillId="2" borderId="0" xfId="5" applyNumberFormat="1" applyFont="1" applyFill="1" applyAlignment="1">
      <alignment horizontal="right"/>
    </xf>
    <xf numFmtId="0" fontId="16" fillId="2" borderId="0" xfId="0" applyFont="1" applyFill="1" applyAlignment="1">
      <alignment horizontal="center" vertical="center" textRotation="90" wrapText="1"/>
    </xf>
    <xf numFmtId="1" fontId="2" fillId="0" borderId="4" xfId="5" applyNumberFormat="1" applyFont="1" applyBorder="1" applyAlignment="1">
      <alignment horizontal="left" vertical="top"/>
    </xf>
    <xf numFmtId="1" fontId="2" fillId="0" borderId="7" xfId="5" applyNumberFormat="1" applyFont="1" applyBorder="1" applyAlignment="1">
      <alignment horizontal="left" vertical="top"/>
    </xf>
    <xf numFmtId="1" fontId="2" fillId="0" borderId="0" xfId="5" applyNumberFormat="1" applyFont="1" applyAlignment="1">
      <alignment horizontal="left" vertical="top"/>
    </xf>
    <xf numFmtId="0" fontId="17" fillId="0" borderId="0" xfId="0" applyFont="1"/>
    <xf numFmtId="0" fontId="18" fillId="0" borderId="0" xfId="0" applyFont="1"/>
    <xf numFmtId="49" fontId="1" fillId="0" borderId="6" xfId="5" applyNumberFormat="1" applyBorder="1" applyAlignment="1">
      <alignment horizontal="left" vertical="center" wrapText="1"/>
    </xf>
    <xf numFmtId="1" fontId="2" fillId="0" borderId="0" xfId="3" applyNumberFormat="1" applyFont="1" applyBorder="1" applyAlignment="1">
      <alignment horizontal="center" wrapText="1"/>
    </xf>
    <xf numFmtId="1" fontId="2" fillId="0" borderId="0" xfId="5" applyNumberFormat="1" applyFont="1" applyAlignment="1">
      <alignment vertical="center"/>
    </xf>
    <xf numFmtId="1" fontId="2" fillId="0" borderId="0" xfId="5" applyNumberFormat="1" applyFont="1" applyAlignment="1">
      <alignment vertical="center" wrapText="1"/>
    </xf>
    <xf numFmtId="1" fontId="7" fillId="0" borderId="1" xfId="5" applyNumberFormat="1" applyFont="1" applyBorder="1" applyAlignment="1">
      <alignment vertical="top" wrapText="1"/>
    </xf>
    <xf numFmtId="0" fontId="7" fillId="0" borderId="4" xfId="5" applyFont="1" applyBorder="1" applyAlignment="1">
      <alignment horizontal="left" vertical="top" wrapText="1"/>
    </xf>
    <xf numFmtId="49" fontId="1" fillId="0" borderId="1" xfId="0" applyNumberFormat="1" applyFont="1" applyBorder="1"/>
    <xf numFmtId="1" fontId="8" fillId="0" borderId="1" xfId="5" applyNumberFormat="1" applyFont="1" applyBorder="1" applyAlignment="1">
      <alignment vertical="top" wrapText="1"/>
    </xf>
    <xf numFmtId="1" fontId="8" fillId="0" borderId="2" xfId="5" applyNumberFormat="1" applyFont="1" applyBorder="1" applyAlignment="1">
      <alignment vertical="top" wrapText="1"/>
    </xf>
    <xf numFmtId="0" fontId="8" fillId="0" borderId="1" xfId="5" applyFont="1" applyBorder="1" applyAlignment="1">
      <alignment horizontal="justify" vertical="center"/>
    </xf>
    <xf numFmtId="1" fontId="8" fillId="0" borderId="1" xfId="5" applyNumberFormat="1" applyFont="1" applyBorder="1" applyAlignment="1">
      <alignment horizontal="left" vertical="top" wrapText="1"/>
    </xf>
    <xf numFmtId="0" fontId="8" fillId="0" borderId="1" xfId="5" applyFont="1" applyBorder="1" applyAlignment="1">
      <alignment horizontal="left" vertical="center" wrapText="1"/>
    </xf>
    <xf numFmtId="49" fontId="16" fillId="0" borderId="1" xfId="0" applyNumberFormat="1" applyFont="1" applyBorder="1"/>
    <xf numFmtId="0" fontId="2" fillId="0" borderId="0" xfId="0" applyFont="1" applyAlignment="1">
      <alignment horizontal="right"/>
    </xf>
    <xf numFmtId="1" fontId="8" fillId="0" borderId="0" xfId="5" applyNumberFormat="1" applyFont="1" applyAlignment="1">
      <alignment horizontal="right" vertical="center"/>
    </xf>
    <xf numFmtId="0" fontId="1" fillId="0" borderId="0" xfId="0" applyFont="1" applyAlignment="1">
      <alignment horizontal="right"/>
    </xf>
    <xf numFmtId="0" fontId="16" fillId="0" borderId="0" xfId="0" applyFont="1" applyAlignment="1">
      <alignment horizontal="right"/>
    </xf>
    <xf numFmtId="169" fontId="1" fillId="0" borderId="0" xfId="5" applyNumberFormat="1"/>
    <xf numFmtId="169" fontId="1" fillId="2" borderId="0" xfId="5" applyNumberFormat="1" applyFill="1"/>
    <xf numFmtId="169" fontId="1" fillId="0" borderId="0" xfId="5" applyNumberFormat="1" applyAlignment="1">
      <alignment horizontal="right"/>
    </xf>
    <xf numFmtId="169" fontId="2" fillId="0" borderId="0" xfId="5" applyNumberFormat="1" applyFont="1" applyAlignment="1">
      <alignment horizontal="center" wrapText="1"/>
    </xf>
    <xf numFmtId="169" fontId="2" fillId="0" borderId="0" xfId="3" applyNumberFormat="1" applyFont="1" applyFill="1" applyBorder="1" applyAlignment="1"/>
    <xf numFmtId="169" fontId="2" fillId="0" borderId="1" xfId="5" applyNumberFormat="1" applyFont="1" applyBorder="1" applyAlignment="1">
      <alignment horizontal="center" wrapText="1"/>
    </xf>
    <xf numFmtId="169" fontId="18" fillId="0" borderId="1" xfId="7" applyNumberFormat="1" applyFont="1" applyBorder="1" applyAlignment="1">
      <alignment wrapText="1"/>
    </xf>
    <xf numFmtId="169" fontId="0" fillId="0" borderId="0" xfId="0" applyNumberFormat="1"/>
    <xf numFmtId="169" fontId="1" fillId="0" borderId="0" xfId="0" applyNumberFormat="1" applyFont="1" applyAlignment="1">
      <alignment horizontal="right"/>
    </xf>
    <xf numFmtId="169" fontId="17" fillId="0" borderId="0" xfId="0" applyNumberFormat="1" applyFont="1"/>
    <xf numFmtId="170" fontId="2" fillId="0" borderId="1" xfId="3" applyNumberFormat="1" applyFont="1" applyBorder="1" applyAlignment="1">
      <alignment horizontal="center"/>
    </xf>
    <xf numFmtId="169" fontId="2" fillId="2" borderId="1" xfId="5" applyNumberFormat="1" applyFont="1" applyFill="1" applyBorder="1" applyAlignment="1">
      <alignment horizontal="right"/>
    </xf>
    <xf numFmtId="169" fontId="14" fillId="2" borderId="1" xfId="5" applyNumberFormat="1" applyFont="1" applyFill="1" applyBorder="1" applyAlignment="1">
      <alignment horizontal="right"/>
    </xf>
    <xf numFmtId="1" fontId="7" fillId="0" borderId="1" xfId="5"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9" fontId="7" fillId="0" borderId="2" xfId="0" applyNumberFormat="1" applyFont="1" applyBorder="1" applyAlignment="1">
      <alignment horizontal="center" vertical="center" wrapText="1"/>
    </xf>
    <xf numFmtId="1" fontId="8" fillId="0" borderId="6" xfId="5" applyNumberFormat="1" applyFont="1" applyBorder="1" applyAlignment="1">
      <alignment vertical="top" wrapText="1"/>
    </xf>
    <xf numFmtId="1" fontId="7" fillId="0" borderId="8" xfId="5" applyNumberFormat="1" applyFont="1" applyBorder="1" applyAlignment="1">
      <alignment horizontal="left" vertical="top" wrapText="1"/>
    </xf>
    <xf numFmtId="1" fontId="7" fillId="0" borderId="9" xfId="5" applyNumberFormat="1" applyFont="1" applyBorder="1" applyAlignment="1">
      <alignment horizontal="left" vertical="top" wrapText="1"/>
    </xf>
    <xf numFmtId="1" fontId="7" fillId="0" borderId="2" xfId="5" applyNumberFormat="1" applyFont="1" applyBorder="1" applyAlignment="1">
      <alignment horizontal="left" vertical="top" wrapText="1"/>
    </xf>
    <xf numFmtId="1" fontId="8" fillId="0" borderId="0" xfId="5" applyNumberFormat="1" applyFont="1"/>
    <xf numFmtId="1" fontId="8" fillId="0" borderId="1" xfId="5" applyNumberFormat="1" applyFont="1" applyBorder="1" applyAlignment="1">
      <alignment wrapText="1"/>
    </xf>
    <xf numFmtId="169" fontId="8" fillId="0" borderId="1" xfId="5" applyNumberFormat="1" applyFont="1" applyBorder="1" applyAlignment="1">
      <alignment horizontal="right"/>
    </xf>
    <xf numFmtId="0" fontId="15" fillId="0" borderId="1" xfId="0" applyFont="1" applyBorder="1"/>
    <xf numFmtId="171" fontId="1" fillId="0" borderId="0" xfId="5" applyNumberFormat="1"/>
    <xf numFmtId="171" fontId="1" fillId="2" borderId="0" xfId="5" applyNumberFormat="1" applyFill="1"/>
    <xf numFmtId="171" fontId="1" fillId="0" borderId="0" xfId="5" applyNumberFormat="1" applyAlignment="1">
      <alignment horizontal="right"/>
    </xf>
    <xf numFmtId="171" fontId="2" fillId="0" borderId="0" xfId="5" applyNumberFormat="1" applyFont="1" applyAlignment="1">
      <alignment horizontal="center" wrapText="1"/>
    </xf>
    <xf numFmtId="171" fontId="2" fillId="0" borderId="0" xfId="3" applyNumberFormat="1" applyFont="1" applyFill="1" applyBorder="1" applyAlignment="1"/>
    <xf numFmtId="171" fontId="2" fillId="0" borderId="1" xfId="5" applyNumberFormat="1" applyFont="1" applyBorder="1" applyAlignment="1">
      <alignment horizontal="center" wrapText="1"/>
    </xf>
    <xf numFmtId="171" fontId="0" fillId="0" borderId="0" xfId="0" applyNumberFormat="1"/>
    <xf numFmtId="171" fontId="17" fillId="0" borderId="0" xfId="0" applyNumberFormat="1" applyFont="1"/>
    <xf numFmtId="169" fontId="2" fillId="0" borderId="1" xfId="5" applyNumberFormat="1" applyFont="1" applyBorder="1"/>
    <xf numFmtId="169" fontId="1" fillId="2" borderId="1" xfId="5" applyNumberFormat="1" applyFill="1" applyBorder="1" applyAlignment="1">
      <alignment horizontal="right"/>
    </xf>
    <xf numFmtId="172" fontId="2" fillId="0" borderId="0" xfId="3" applyNumberFormat="1" applyFont="1" applyBorder="1" applyAlignment="1">
      <alignment horizontal="center"/>
    </xf>
    <xf numFmtId="172" fontId="1" fillId="0" borderId="0" xfId="5" applyNumberFormat="1"/>
    <xf numFmtId="172" fontId="2" fillId="0" borderId="0" xfId="5" applyNumberFormat="1" applyFont="1" applyAlignment="1">
      <alignment horizontal="center" wrapText="1"/>
    </xf>
    <xf numFmtId="172" fontId="2" fillId="2" borderId="0" xfId="5" applyNumberFormat="1" applyFont="1" applyFill="1" applyAlignment="1">
      <alignment horizontal="right"/>
    </xf>
    <xf numFmtId="172" fontId="14" fillId="2" borderId="0" xfId="5" applyNumberFormat="1" applyFont="1" applyFill="1" applyAlignment="1">
      <alignment horizontal="right"/>
    </xf>
    <xf numFmtId="172" fontId="2" fillId="0" borderId="0" xfId="5" applyNumberFormat="1" applyFont="1"/>
    <xf numFmtId="172" fontId="18" fillId="0" borderId="0" xfId="7" applyNumberFormat="1" applyFont="1" applyAlignment="1">
      <alignment wrapText="1"/>
    </xf>
    <xf numFmtId="172" fontId="1" fillId="2" borderId="0" xfId="5" applyNumberFormat="1" applyFill="1" applyAlignment="1">
      <alignment horizontal="right"/>
    </xf>
    <xf numFmtId="170" fontId="2" fillId="0" borderId="3" xfId="3" applyNumberFormat="1" applyFont="1" applyBorder="1" applyAlignment="1">
      <alignment horizontal="center"/>
    </xf>
    <xf numFmtId="1" fontId="1" fillId="0" borderId="0" xfId="5" applyNumberFormat="1" applyAlignment="1">
      <alignment horizontal="right" vertical="center"/>
    </xf>
    <xf numFmtId="0" fontId="18" fillId="0" borderId="0" xfId="0" applyFont="1" applyAlignment="1">
      <alignment horizontal="right"/>
    </xf>
    <xf numFmtId="2" fontId="25" fillId="2" borderId="4" xfId="0" applyNumberFormat="1" applyFont="1" applyFill="1" applyBorder="1" applyAlignment="1">
      <alignment horizontal="right"/>
    </xf>
    <xf numFmtId="171" fontId="2" fillId="0" borderId="0" xfId="5" applyNumberFormat="1" applyFont="1"/>
    <xf numFmtId="2" fontId="1" fillId="0" borderId="0" xfId="5" applyNumberFormat="1"/>
    <xf numFmtId="0" fontId="14" fillId="0" borderId="0" xfId="0" applyFont="1" applyAlignment="1">
      <alignment horizontal="center" wrapText="1"/>
    </xf>
    <xf numFmtId="1" fontId="1" fillId="0" borderId="0" xfId="5" applyNumberFormat="1" applyAlignment="1">
      <alignment horizontal="center"/>
    </xf>
    <xf numFmtId="0" fontId="21" fillId="0" borderId="0" xfId="0" applyFont="1"/>
    <xf numFmtId="0" fontId="26" fillId="0" borderId="0" xfId="0" applyFont="1"/>
    <xf numFmtId="0" fontId="0" fillId="0" borderId="0" xfId="0" applyAlignment="1">
      <alignment wrapText="1"/>
    </xf>
    <xf numFmtId="0" fontId="28" fillId="0" borderId="0" xfId="0" applyFont="1" applyAlignment="1">
      <alignment horizontal="left" wrapText="1"/>
    </xf>
    <xf numFmtId="0" fontId="26" fillId="0" borderId="0" xfId="0" applyFont="1" applyAlignment="1">
      <alignment wrapText="1"/>
    </xf>
    <xf numFmtId="1" fontId="2" fillId="0" borderId="0" xfId="5" applyNumberFormat="1" applyFont="1" applyAlignment="1">
      <alignment horizontal="left" vertical="top" wrapText="1"/>
    </xf>
    <xf numFmtId="4" fontId="26" fillId="0" borderId="0" xfId="0" applyNumberFormat="1" applyFont="1" applyAlignment="1">
      <alignment wrapText="1"/>
    </xf>
    <xf numFmtId="0" fontId="27" fillId="0" borderId="0" xfId="0" applyFont="1" applyAlignment="1">
      <alignment wrapText="1"/>
    </xf>
    <xf numFmtId="4" fontId="0" fillId="0" borderId="0" xfId="0" applyNumberFormat="1" applyAlignment="1">
      <alignment wrapText="1"/>
    </xf>
    <xf numFmtId="171" fontId="1" fillId="2" borderId="0" xfId="5" applyNumberFormat="1" applyFill="1" applyAlignment="1">
      <alignment horizontal="right"/>
    </xf>
    <xf numFmtId="1" fontId="1" fillId="2" borderId="0" xfId="5" applyNumberFormat="1" applyFill="1" applyAlignment="1">
      <alignment horizontal="right"/>
    </xf>
    <xf numFmtId="49" fontId="7" fillId="2" borderId="2" xfId="0" applyNumberFormat="1" applyFont="1" applyFill="1" applyBorder="1" applyAlignment="1">
      <alignment horizontal="center" vertical="center" wrapText="1"/>
    </xf>
    <xf numFmtId="169" fontId="24" fillId="2" borderId="1" xfId="0" applyNumberFormat="1" applyFont="1" applyFill="1" applyBorder="1" applyAlignment="1">
      <alignment wrapText="1"/>
    </xf>
    <xf numFmtId="171" fontId="7" fillId="2" borderId="1" xfId="3" applyNumberFormat="1" applyFont="1" applyFill="1" applyBorder="1" applyAlignment="1">
      <alignment horizontal="center" vertical="center" wrapText="1"/>
    </xf>
    <xf numFmtId="1" fontId="7" fillId="2" borderId="0" xfId="3" applyNumberFormat="1" applyFont="1" applyFill="1" applyBorder="1" applyAlignment="1">
      <alignment horizontal="center" vertical="center" wrapText="1"/>
    </xf>
    <xf numFmtId="169" fontId="7" fillId="2" borderId="2" xfId="0" applyNumberFormat="1" applyFont="1" applyFill="1" applyBorder="1" applyAlignment="1">
      <alignment horizontal="center" vertical="center" wrapText="1"/>
    </xf>
    <xf numFmtId="171" fontId="7" fillId="2" borderId="1" xfId="5" applyNumberFormat="1" applyFont="1" applyFill="1" applyBorder="1" applyAlignment="1">
      <alignment horizontal="center" vertical="center" wrapText="1"/>
    </xf>
    <xf numFmtId="1" fontId="7" fillId="2" borderId="0" xfId="5" applyNumberFormat="1" applyFont="1" applyFill="1" applyAlignment="1">
      <alignment horizontal="center" vertical="center" wrapText="1"/>
    </xf>
    <xf numFmtId="1" fontId="7" fillId="2" borderId="0" xfId="5" applyNumberFormat="1" applyFont="1" applyFill="1" applyAlignment="1">
      <alignment horizontal="center" wrapText="1"/>
    </xf>
    <xf numFmtId="168" fontId="19" fillId="2" borderId="0" xfId="5" applyNumberFormat="1" applyFont="1" applyFill="1" applyAlignment="1">
      <alignment horizontal="right" vertical="center"/>
    </xf>
    <xf numFmtId="0" fontId="8" fillId="2" borderId="0" xfId="0" applyFont="1" applyFill="1" applyAlignment="1">
      <alignment vertical="center"/>
    </xf>
    <xf numFmtId="168" fontId="8" fillId="2" borderId="0" xfId="5" applyNumberFormat="1" applyFont="1" applyFill="1" applyAlignment="1">
      <alignment horizontal="right" vertical="center"/>
    </xf>
    <xf numFmtId="168" fontId="20" fillId="2" borderId="0" xfId="5" applyNumberFormat="1" applyFont="1" applyFill="1" applyAlignment="1">
      <alignment horizontal="right" vertical="center"/>
    </xf>
    <xf numFmtId="0" fontId="21" fillId="2" borderId="0" xfId="0" applyFont="1" applyFill="1"/>
    <xf numFmtId="169" fontId="8" fillId="2" borderId="10" xfId="0" applyNumberFormat="1" applyFont="1" applyFill="1" applyBorder="1" applyAlignment="1">
      <alignment vertical="center"/>
    </xf>
    <xf numFmtId="168" fontId="8" fillId="2" borderId="0" xfId="5" applyNumberFormat="1" applyFont="1" applyFill="1" applyAlignment="1">
      <alignment horizontal="right" vertical="top"/>
    </xf>
    <xf numFmtId="171" fontId="22" fillId="2" borderId="0" xfId="5" applyNumberFormat="1" applyFont="1" applyFill="1"/>
    <xf numFmtId="1" fontId="7" fillId="2" borderId="0" xfId="5" applyNumberFormat="1" applyFont="1" applyFill="1"/>
    <xf numFmtId="171" fontId="23" fillId="2" borderId="0" xfId="5" applyNumberFormat="1" applyFont="1" applyFill="1"/>
    <xf numFmtId="1" fontId="8" fillId="2" borderId="0" xfId="5" applyNumberFormat="1" applyFont="1" applyFill="1"/>
    <xf numFmtId="169" fontId="8" fillId="2" borderId="0" xfId="5" applyNumberFormat="1" applyFont="1" applyFill="1" applyAlignment="1">
      <alignment horizontal="right"/>
    </xf>
    <xf numFmtId="171" fontId="8" fillId="2" borderId="0" xfId="5" applyNumberFormat="1" applyFont="1" applyFill="1"/>
    <xf numFmtId="1" fontId="1" fillId="2" borderId="0" xfId="5" applyNumberFormat="1" applyFill="1"/>
    <xf numFmtId="0" fontId="8" fillId="2" borderId="0" xfId="5" applyFont="1" applyFill="1"/>
    <xf numFmtId="169" fontId="1" fillId="2" borderId="0" xfId="5" applyNumberFormat="1" applyFill="1" applyAlignment="1">
      <alignment horizontal="right"/>
    </xf>
    <xf numFmtId="0" fontId="0" fillId="2" borderId="0" xfId="0" applyFill="1"/>
    <xf numFmtId="169" fontId="29" fillId="2" borderId="2" xfId="0" applyNumberFormat="1" applyFont="1" applyFill="1" applyBorder="1" applyAlignment="1">
      <alignment horizontal="right" vertical="center"/>
    </xf>
    <xf numFmtId="169" fontId="29" fillId="2" borderId="1" xfId="0" applyNumberFormat="1" applyFont="1" applyFill="1" applyBorder="1" applyAlignment="1">
      <alignment horizontal="right" vertical="center"/>
    </xf>
    <xf numFmtId="2" fontId="30" fillId="2" borderId="4" xfId="0" applyNumberFormat="1" applyFont="1" applyFill="1" applyBorder="1" applyAlignment="1">
      <alignment horizontal="right"/>
    </xf>
    <xf numFmtId="169" fontId="31" fillId="2" borderId="1" xfId="0" applyNumberFormat="1" applyFont="1" applyFill="1" applyBorder="1" applyAlignment="1">
      <alignment horizontal="right" vertical="center"/>
    </xf>
    <xf numFmtId="169" fontId="29" fillId="2" borderId="1" xfId="0" applyNumberFormat="1" applyFont="1" applyFill="1" applyBorder="1" applyAlignment="1">
      <alignment horizontal="right"/>
    </xf>
    <xf numFmtId="1" fontId="2" fillId="0" borderId="11" xfId="5" applyNumberFormat="1" applyFont="1" applyBorder="1" applyAlignment="1">
      <alignment horizontal="center" wrapText="1"/>
    </xf>
    <xf numFmtId="1" fontId="2" fillId="0" borderId="9" xfId="5" applyNumberFormat="1" applyFont="1" applyBorder="1" applyAlignment="1">
      <alignment horizontal="center" wrapText="1"/>
    </xf>
    <xf numFmtId="173" fontId="7" fillId="2" borderId="6" xfId="0" applyNumberFormat="1" applyFont="1" applyFill="1" applyBorder="1" applyAlignment="1">
      <alignment horizontal="center" wrapText="1"/>
    </xf>
    <xf numFmtId="173" fontId="7" fillId="2" borderId="4" xfId="0" applyNumberFormat="1" applyFont="1" applyFill="1" applyBorder="1" applyAlignment="1">
      <alignment horizontal="center" wrapText="1"/>
    </xf>
    <xf numFmtId="1" fontId="2" fillId="0" borderId="1" xfId="5" applyNumberFormat="1" applyFont="1" applyBorder="1" applyAlignment="1">
      <alignment horizontal="center" wrapText="1"/>
    </xf>
    <xf numFmtId="1" fontId="2" fillId="2" borderId="1" xfId="0" applyNumberFormat="1" applyFont="1" applyFill="1" applyBorder="1" applyAlignment="1">
      <alignment horizontal="center" vertical="center" textRotation="90" wrapText="1"/>
    </xf>
    <xf numFmtId="0" fontId="16" fillId="2" borderId="1" xfId="0" applyFont="1" applyFill="1" applyBorder="1" applyAlignment="1">
      <alignment horizontal="center" vertical="center" textRotation="90" wrapText="1"/>
    </xf>
    <xf numFmtId="49" fontId="2" fillId="0" borderId="1" xfId="5" applyNumberFormat="1" applyFont="1" applyBorder="1" applyAlignment="1">
      <alignment horizontal="center" vertical="center" wrapText="1"/>
    </xf>
    <xf numFmtId="1" fontId="2" fillId="2" borderId="1" xfId="5" applyNumberFormat="1" applyFont="1" applyFill="1" applyBorder="1" applyAlignment="1">
      <alignment horizontal="center" vertical="center" wrapText="1"/>
    </xf>
    <xf numFmtId="1" fontId="2" fillId="0" borderId="1" xfId="5" applyNumberFormat="1" applyFont="1" applyBorder="1" applyAlignment="1">
      <alignment horizontal="center" vertical="center" wrapText="1"/>
    </xf>
    <xf numFmtId="1" fontId="1" fillId="0" borderId="1" xfId="5" applyNumberFormat="1" applyBorder="1" applyAlignment="1">
      <alignment horizontal="center" vertical="center" wrapText="1"/>
    </xf>
    <xf numFmtId="1" fontId="1" fillId="0" borderId="11" xfId="5" applyNumberFormat="1" applyBorder="1" applyAlignment="1">
      <alignment horizontal="center" vertical="center" wrapText="1"/>
    </xf>
    <xf numFmtId="1" fontId="1" fillId="0" borderId="12" xfId="5" applyNumberFormat="1" applyBorder="1" applyAlignment="1">
      <alignment horizontal="center" vertical="center" wrapText="1"/>
    </xf>
    <xf numFmtId="1" fontId="1" fillId="0" borderId="10" xfId="5" applyNumberFormat="1" applyBorder="1" applyAlignment="1">
      <alignment horizontal="center" vertical="center" wrapText="1"/>
    </xf>
    <xf numFmtId="1" fontId="1" fillId="0" borderId="13" xfId="5" applyNumberFormat="1" applyBorder="1" applyAlignment="1">
      <alignment horizontal="center" vertical="center" wrapText="1"/>
    </xf>
    <xf numFmtId="170" fontId="9" fillId="2" borderId="2" xfId="0" applyNumberFormat="1" applyFont="1" applyFill="1" applyBorder="1" applyAlignment="1">
      <alignment horizontal="center"/>
    </xf>
    <xf numFmtId="1" fontId="7" fillId="0" borderId="1" xfId="5" applyNumberFormat="1" applyFont="1" applyBorder="1" applyAlignment="1">
      <alignment horizontal="center" wrapText="1"/>
    </xf>
    <xf numFmtId="1" fontId="7" fillId="0" borderId="6" xfId="5" applyNumberFormat="1" applyFont="1" applyBorder="1" applyAlignment="1">
      <alignment horizontal="center" wrapText="1"/>
    </xf>
    <xf numFmtId="1" fontId="7" fillId="0" borderId="4" xfId="5" applyNumberFormat="1" applyFont="1" applyBorder="1" applyAlignment="1">
      <alignment horizontal="center" wrapText="1"/>
    </xf>
    <xf numFmtId="170" fontId="7" fillId="2" borderId="6" xfId="5" applyNumberFormat="1" applyFont="1" applyFill="1" applyBorder="1" applyAlignment="1">
      <alignment horizontal="center" wrapText="1"/>
    </xf>
    <xf numFmtId="170" fontId="7" fillId="2" borderId="4" xfId="5" applyNumberFormat="1" applyFont="1" applyFill="1" applyBorder="1" applyAlignment="1">
      <alignment horizontal="center" wrapText="1"/>
    </xf>
    <xf numFmtId="170" fontId="9" fillId="2" borderId="6" xfId="0" applyNumberFormat="1" applyFont="1" applyFill="1" applyBorder="1" applyAlignment="1">
      <alignment horizontal="center"/>
    </xf>
    <xf numFmtId="170" fontId="9" fillId="2" borderId="4" xfId="0" applyNumberFormat="1" applyFont="1" applyFill="1" applyBorder="1" applyAlignment="1">
      <alignment horizontal="center"/>
    </xf>
  </cellXfs>
  <cellStyles count="50">
    <cellStyle name="Comma 2" xfId="1" xr:uid="{FF71C37E-F4AF-409C-BA73-800D3B379A1E}"/>
    <cellStyle name="Comma 3" xfId="2" xr:uid="{2A8455F5-B382-4298-9105-E5734937B557}"/>
    <cellStyle name="Koma 2" xfId="3" xr:uid="{A0E0AAFE-90C1-4458-8B12-D16D5A500645}"/>
    <cellStyle name="Normaallaad 2" xfId="4" xr:uid="{46F957FC-2671-46D9-8998-7DC41602A8F5}"/>
    <cellStyle name="Normaallaad 3" xfId="5" xr:uid="{1FE8172F-6077-4CC8-873D-0EDF2ED513DA}"/>
    <cellStyle name="Normal" xfId="0" builtinId="0"/>
    <cellStyle name="Normal 10" xfId="6" xr:uid="{57C3EB82-44C3-4EB6-9771-0DBDA8D9F905}"/>
    <cellStyle name="Normal 11" xfId="7" xr:uid="{D57A4B31-D47F-4A73-945D-413D5647DC95}"/>
    <cellStyle name="Normal 2" xfId="8" xr:uid="{BCECA7D5-7E72-4FCC-AEA6-60F63838ED7E}"/>
    <cellStyle name="Normal 2 2" xfId="9" xr:uid="{6B765FBC-D066-4F01-B7C9-D4976AF547C0}"/>
    <cellStyle name="Normal 3" xfId="10" xr:uid="{8463B01C-73DD-46D5-B068-748B508076C7}"/>
    <cellStyle name="Normal 3 2" xfId="11" xr:uid="{15589694-5302-4073-ABCF-5A7E1BC5A6F0}"/>
    <cellStyle name="Normal 4" xfId="12" xr:uid="{775A875A-BAC7-4D2C-9D9A-3A24361B7685}"/>
    <cellStyle name="Normal 4 2" xfId="13" xr:uid="{0F9D0D3E-1902-4DC3-813A-B33C5BC39904}"/>
    <cellStyle name="Normal 4 3" xfId="14" xr:uid="{90C4D175-BE5D-4B24-9569-1940715D85B0}"/>
    <cellStyle name="Normal 4 3 2" xfId="15" xr:uid="{3AA5CC25-8050-4EB3-B80F-F04934612262}"/>
    <cellStyle name="Normal 4 3 2 2" xfId="16" xr:uid="{06ACBE95-DEB6-43A9-B880-8069556AAE6E}"/>
    <cellStyle name="Normal 4 3 3" xfId="17" xr:uid="{7455E599-5C21-45F8-824A-76E463787852}"/>
    <cellStyle name="Normal 4 4" xfId="18" xr:uid="{B56CFAD0-1C2F-4548-9ABE-19C96905554C}"/>
    <cellStyle name="Normal 4 4 2" xfId="19" xr:uid="{196AF70D-5A03-49FA-A941-0484CBE7273F}"/>
    <cellStyle name="Normal 4 5" xfId="20" xr:uid="{EEAD6863-EC7E-4828-B7B5-152D37E52C81}"/>
    <cellStyle name="Normal 5" xfId="21" xr:uid="{0A967056-2CB5-41D6-AE99-679214FE86E4}"/>
    <cellStyle name="Normal 6" xfId="22" xr:uid="{8BCA9A07-08FA-438B-852F-7E80000165A3}"/>
    <cellStyle name="Normal 6 2" xfId="23" xr:uid="{5A50B25F-FC72-4611-9BEE-673A4B866164}"/>
    <cellStyle name="Normal 6 2 2" xfId="24" xr:uid="{ADE5BE5D-D1DC-42EB-8E5F-A0F243B16FE2}"/>
    <cellStyle name="Normal 6 2 2 2" xfId="25" xr:uid="{559D620C-010C-40EE-82F6-F32165DEDD67}"/>
    <cellStyle name="Normal 6 2 3" xfId="26" xr:uid="{67C3FFCD-1EDC-4A1C-A3DA-1D5897A4B245}"/>
    <cellStyle name="Normal 6 3" xfId="27" xr:uid="{FEEA8685-ADFC-4BB2-B35A-21177BE37A62}"/>
    <cellStyle name="Normal 6 3 2" xfId="28" xr:uid="{12F55D50-94D7-4825-8BD4-EA633C7E466B}"/>
    <cellStyle name="Normal 6 4" xfId="29" xr:uid="{252A3AA8-82C5-47AF-8806-C8BEFB2252E6}"/>
    <cellStyle name="Normal 7" xfId="30" xr:uid="{89B57D39-3F6F-4065-8FDA-8782C9D1AE17}"/>
    <cellStyle name="Normal 7 2" xfId="31" xr:uid="{CFB44E8C-5458-415B-8FA3-E2869ACB72D2}"/>
    <cellStyle name="Normal 8" xfId="32" xr:uid="{601A0F77-D6B5-4473-9FED-3A6A7FEDCF75}"/>
    <cellStyle name="Normal 8 2" xfId="33" xr:uid="{8062FEA1-6657-46A4-B7BA-866E3C09C36E}"/>
    <cellStyle name="Normal 9" xfId="34" xr:uid="{757B0597-0077-4A91-A0D3-7E6A5C31FE63}"/>
    <cellStyle name="Normal 9 2" xfId="35" xr:uid="{F1BA009E-C17A-4B08-A32B-F014F9F1B23C}"/>
    <cellStyle name="Percent 2" xfId="36" xr:uid="{9FC9E62C-EE40-4F60-B665-77B7A59355DF}"/>
    <cellStyle name="Percent 2 2" xfId="37" xr:uid="{3C547E33-F736-45AE-A3A2-F394953684B0}"/>
    <cellStyle name="Percent 3" xfId="38" xr:uid="{11537DAE-82A7-4138-A2F6-5EA8C1F417AD}"/>
    <cellStyle name="Percent 3 2" xfId="39" xr:uid="{9FA47885-BF5C-4501-8CF6-0B771BA75761}"/>
    <cellStyle name="Percent 3 3" xfId="40" xr:uid="{6B8EC9CA-F381-45B2-B8CE-0FE3265C646D}"/>
    <cellStyle name="Percent 3 3 2" xfId="41" xr:uid="{EE996B79-53CF-46CC-B639-E793C19690BA}"/>
    <cellStyle name="Percent 3 3 2 2" xfId="42" xr:uid="{7CD97A86-4304-4FFD-9F28-CBC7CC3B49B9}"/>
    <cellStyle name="Percent 3 3 3" xfId="43" xr:uid="{8DD9B9F5-3600-4EB2-B623-1F889580CA54}"/>
    <cellStyle name="Percent 3 4" xfId="44" xr:uid="{9FF6B626-0501-416B-8BFB-88F41F6DCF26}"/>
    <cellStyle name="Percent 3 4 2" xfId="45" xr:uid="{5804849C-FF3E-4E52-8CC1-10C3016BC31B}"/>
    <cellStyle name="Percent 3 5" xfId="46" xr:uid="{7FE03CAE-4B1D-44DA-BC58-52811D5C76CC}"/>
    <cellStyle name="Percent 4" xfId="47" xr:uid="{6AB7BE05-D2A9-4C25-BF16-427A7515B09E}"/>
    <cellStyle name="Style 1" xfId="48" xr:uid="{B12635A7-E82C-48BF-A667-96684C21C513}"/>
    <cellStyle name="Style 1 2" xfId="49" xr:uid="{C0FCA837-49A4-4FCD-9E2B-5789F271A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76200</xdr:rowOff>
    </xdr:from>
    <xdr:to>
      <xdr:col>7</xdr:col>
      <xdr:colOff>781050</xdr:colOff>
      <xdr:row>5</xdr:row>
      <xdr:rowOff>20955</xdr:rowOff>
    </xdr:to>
    <xdr:pic>
      <xdr:nvPicPr>
        <xdr:cNvPr id="2235" name="Pilt 2">
          <a:extLst>
            <a:ext uri="{FF2B5EF4-FFF2-40B4-BE49-F238E27FC236}">
              <a16:creationId xmlns:a16="http://schemas.microsoft.com/office/drawing/2014/main" id="{0AAA02D9-E4D2-F1B2-B13A-C7B75F1F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76200"/>
          <a:ext cx="1724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7EAF-89C7-4618-B1FE-82279272325B}">
  <sheetPr>
    <pageSetUpPr fitToPage="1"/>
  </sheetPr>
  <dimension ref="A1:V51"/>
  <sheetViews>
    <sheetView tabSelected="1" topLeftCell="F15" zoomScale="93" zoomScaleNormal="93" workbookViewId="0">
      <selection activeCell="I28" sqref="I28"/>
    </sheetView>
  </sheetViews>
  <sheetFormatPr defaultRowHeight="14.4"/>
  <cols>
    <col min="1" max="1" width="10.88671875" customWidth="1"/>
    <col min="2" max="2" width="5.109375" customWidth="1"/>
    <col min="3" max="3" width="23.5546875" customWidth="1"/>
    <col min="4" max="4" width="10.109375" bestFit="1" customWidth="1"/>
    <col min="5" max="5" width="44.109375" style="43" customWidth="1"/>
    <col min="6" max="6" width="17.5546875" style="43" customWidth="1"/>
    <col min="7" max="8" width="15.33203125" style="79" customWidth="1"/>
    <col min="9" max="9" width="14.5546875" style="102" customWidth="1"/>
    <col min="10" max="10" width="16.33203125" customWidth="1"/>
    <col min="11" max="11" width="14.33203125" customWidth="1"/>
    <col min="12" max="12" width="14.88671875" customWidth="1"/>
    <col min="13" max="13" width="40.33203125" customWidth="1"/>
    <col min="14" max="14" width="3.109375" customWidth="1"/>
    <col min="15" max="15" width="15.88671875" customWidth="1"/>
    <col min="16" max="16" width="56.33203125" customWidth="1"/>
    <col min="17" max="17" width="2.6640625" customWidth="1"/>
    <col min="19" max="19" width="43" customWidth="1"/>
    <col min="20" max="20" width="3.5546875" customWidth="1"/>
    <col min="21" max="21" width="17.6640625" customWidth="1"/>
    <col min="22" max="22" width="32.44140625" customWidth="1"/>
  </cols>
  <sheetData>
    <row r="1" spans="1:22">
      <c r="A1" s="8" t="s">
        <v>0</v>
      </c>
      <c r="B1" s="1"/>
      <c r="C1" s="1"/>
      <c r="D1" s="1"/>
      <c r="E1" s="1"/>
      <c r="F1" s="1"/>
      <c r="G1" s="72"/>
      <c r="H1" s="72"/>
      <c r="I1" s="96"/>
      <c r="J1" s="1"/>
      <c r="K1" s="1"/>
      <c r="L1" s="1"/>
      <c r="M1" s="1"/>
      <c r="O1" s="68" t="s">
        <v>1</v>
      </c>
      <c r="P1" s="68"/>
      <c r="Q1" s="1"/>
    </row>
    <row r="2" spans="1:22">
      <c r="A2" s="30" t="s">
        <v>2</v>
      </c>
      <c r="B2" s="44"/>
      <c r="C2" s="44"/>
      <c r="D2" s="30"/>
      <c r="E2" s="44"/>
      <c r="F2" s="44"/>
      <c r="G2" s="73"/>
      <c r="H2" s="73"/>
      <c r="I2" s="97"/>
      <c r="J2" s="44"/>
      <c r="K2" s="44"/>
      <c r="L2" s="44"/>
      <c r="M2" s="44"/>
      <c r="O2" s="115" t="s">
        <v>3</v>
      </c>
      <c r="P2" s="69"/>
      <c r="Q2" s="1"/>
    </row>
    <row r="3" spans="1:22">
      <c r="A3" s="1"/>
      <c r="B3" s="1"/>
      <c r="C3" s="1"/>
      <c r="D3" s="1"/>
      <c r="E3" s="1"/>
      <c r="F3" s="1"/>
      <c r="G3" s="72"/>
      <c r="H3" s="72"/>
      <c r="I3" s="96"/>
      <c r="J3" s="1"/>
      <c r="K3" s="1"/>
      <c r="L3" s="1"/>
      <c r="M3" s="1"/>
      <c r="O3" s="116" t="s">
        <v>4</v>
      </c>
      <c r="P3" s="70"/>
      <c r="Q3" s="1"/>
    </row>
    <row r="4" spans="1:22">
      <c r="A4" s="92" t="s">
        <v>5</v>
      </c>
      <c r="B4" s="1"/>
      <c r="C4" s="1"/>
      <c r="D4" s="2"/>
      <c r="E4" s="2"/>
      <c r="F4" s="2"/>
      <c r="G4" s="72"/>
      <c r="H4" s="72"/>
      <c r="I4" s="96"/>
      <c r="J4" s="1"/>
      <c r="K4" s="1"/>
      <c r="L4" s="1"/>
      <c r="M4" s="1"/>
      <c r="O4" s="2" t="s">
        <v>6</v>
      </c>
      <c r="P4" s="2"/>
      <c r="Q4" s="1"/>
    </row>
    <row r="5" spans="1:22">
      <c r="A5" s="7" t="s">
        <v>7</v>
      </c>
      <c r="B5" s="1"/>
      <c r="C5" s="1"/>
      <c r="D5" s="8"/>
      <c r="E5" s="1"/>
      <c r="F5" s="1"/>
      <c r="G5" s="72"/>
      <c r="H5" s="72"/>
      <c r="I5" s="96"/>
      <c r="J5" s="1"/>
      <c r="K5" s="1"/>
      <c r="L5" s="1"/>
      <c r="M5" s="1"/>
      <c r="O5" s="40" t="s">
        <v>8</v>
      </c>
      <c r="P5" s="40"/>
      <c r="Q5" s="1"/>
    </row>
    <row r="6" spans="1:22">
      <c r="A6" s="7"/>
      <c r="B6" s="9"/>
      <c r="C6" s="9"/>
      <c r="D6" s="7"/>
      <c r="E6" s="9"/>
      <c r="F6" s="9"/>
      <c r="G6" s="74"/>
      <c r="H6" s="74"/>
      <c r="I6" s="96"/>
      <c r="J6" s="7"/>
      <c r="K6" s="7"/>
      <c r="L6" s="7"/>
      <c r="M6" s="7"/>
      <c r="O6" s="70" t="s">
        <v>9</v>
      </c>
      <c r="P6" s="71"/>
      <c r="Q6" s="7"/>
      <c r="R6" s="7"/>
    </row>
    <row r="7" spans="1:22">
      <c r="A7" s="34" t="s">
        <v>10</v>
      </c>
      <c r="B7" s="34"/>
      <c r="C7" s="34"/>
      <c r="D7" s="1"/>
      <c r="E7" s="1"/>
      <c r="F7" s="1"/>
      <c r="G7" s="73"/>
      <c r="H7" s="73"/>
      <c r="I7" s="131"/>
      <c r="J7" s="132"/>
      <c r="K7" s="132"/>
      <c r="L7" s="1"/>
      <c r="M7" s="1"/>
      <c r="N7" s="1"/>
      <c r="O7" s="1"/>
      <c r="P7" s="1"/>
      <c r="Q7" s="1"/>
      <c r="R7" s="1"/>
    </row>
    <row r="8" spans="1:22">
      <c r="A8" s="57"/>
      <c r="B8" s="58"/>
      <c r="C8" s="58"/>
      <c r="D8" s="57"/>
      <c r="E8" s="85" t="s">
        <v>11</v>
      </c>
      <c r="F8" s="86">
        <v>2023</v>
      </c>
      <c r="G8" s="133" t="s">
        <v>12</v>
      </c>
      <c r="H8" s="133" t="s">
        <v>13</v>
      </c>
      <c r="I8" s="137" t="s">
        <v>14</v>
      </c>
      <c r="J8" s="135" t="s">
        <v>15</v>
      </c>
      <c r="K8" s="136"/>
      <c r="L8" s="56"/>
      <c r="N8" s="27"/>
      <c r="O8" s="8"/>
      <c r="P8" s="8"/>
      <c r="Q8" s="8"/>
      <c r="R8" s="8"/>
      <c r="S8" s="8"/>
      <c r="T8" s="8"/>
    </row>
    <row r="9" spans="1:22" ht="26.4">
      <c r="A9" s="11" t="s">
        <v>16</v>
      </c>
      <c r="B9" s="11" t="s">
        <v>17</v>
      </c>
      <c r="C9" s="11" t="s">
        <v>18</v>
      </c>
      <c r="D9" s="11" t="s">
        <v>19</v>
      </c>
      <c r="E9" s="85" t="s">
        <v>20</v>
      </c>
      <c r="F9" s="87" t="s">
        <v>21</v>
      </c>
      <c r="G9" s="137" t="s">
        <v>21</v>
      </c>
      <c r="H9" s="137" t="s">
        <v>21</v>
      </c>
      <c r="I9" s="137" t="s">
        <v>21</v>
      </c>
      <c r="J9" s="138" t="s">
        <v>22</v>
      </c>
      <c r="K9" s="139"/>
      <c r="L9" s="120"/>
      <c r="N9" s="12"/>
      <c r="O9" s="12"/>
      <c r="P9" s="12"/>
      <c r="Q9" s="12"/>
      <c r="R9" s="12"/>
      <c r="S9" s="12"/>
      <c r="T9" s="12"/>
    </row>
    <row r="10" spans="1:22" ht="15" customHeight="1">
      <c r="A10" s="163">
        <v>1</v>
      </c>
      <c r="B10" s="167">
        <v>2</v>
      </c>
      <c r="C10" s="167">
        <v>3</v>
      </c>
      <c r="D10" s="167">
        <v>4</v>
      </c>
      <c r="E10" s="179">
        <v>5</v>
      </c>
      <c r="F10" s="180">
        <v>6</v>
      </c>
      <c r="G10" s="178">
        <v>7</v>
      </c>
      <c r="H10" s="184">
        <v>8</v>
      </c>
      <c r="I10" s="165">
        <v>9</v>
      </c>
      <c r="J10" s="182">
        <v>10</v>
      </c>
      <c r="K10" s="140"/>
      <c r="L10" s="10"/>
      <c r="N10" s="12"/>
      <c r="O10" s="12"/>
      <c r="P10" s="12"/>
      <c r="Q10" s="12"/>
      <c r="R10" s="12"/>
      <c r="S10" s="12"/>
      <c r="T10" s="12"/>
    </row>
    <row r="11" spans="1:22">
      <c r="A11" s="164"/>
      <c r="B11" s="167"/>
      <c r="C11" s="167"/>
      <c r="D11" s="167"/>
      <c r="E11" s="179"/>
      <c r="F11" s="181"/>
      <c r="G11" s="178"/>
      <c r="H11" s="185"/>
      <c r="I11" s="166"/>
      <c r="J11" s="183"/>
      <c r="K11" s="140"/>
      <c r="L11" s="10"/>
      <c r="N11" s="121"/>
      <c r="O11" s="121"/>
      <c r="P11" s="121"/>
      <c r="Q11" s="121"/>
      <c r="R11" s="121"/>
      <c r="S11" s="121"/>
      <c r="T11" s="121"/>
    </row>
    <row r="12" spans="1:22" ht="26.4">
      <c r="A12" s="168" t="s">
        <v>23</v>
      </c>
      <c r="B12" s="170" t="s">
        <v>24</v>
      </c>
      <c r="C12" s="171" t="s">
        <v>25</v>
      </c>
      <c r="D12" s="32" t="s">
        <v>26</v>
      </c>
      <c r="E12" s="59" t="s">
        <v>27</v>
      </c>
      <c r="F12" s="158">
        <f>SUM(F13:F15)</f>
        <v>3186.91</v>
      </c>
      <c r="G12" s="158">
        <f>SUM(G13+G14)</f>
        <v>33766.699999999997</v>
      </c>
      <c r="H12" s="158">
        <f>SUM(H13:H15)</f>
        <v>123850.04</v>
      </c>
      <c r="I12" s="158">
        <f>SUM(I13:I15)</f>
        <v>82000</v>
      </c>
      <c r="J12" s="162">
        <f>G12+F12+H12</f>
        <v>160803.65</v>
      </c>
      <c r="K12" s="141"/>
      <c r="M12" s="122"/>
      <c r="N12" s="8"/>
      <c r="O12" s="8"/>
      <c r="P12" s="8"/>
      <c r="Q12" s="8"/>
      <c r="R12" s="8"/>
      <c r="S12" s="8"/>
      <c r="T12" s="8"/>
    </row>
    <row r="13" spans="1:22" ht="15.6">
      <c r="A13" s="169"/>
      <c r="B13" s="170"/>
      <c r="C13" s="171"/>
      <c r="D13" s="61" t="s">
        <v>28</v>
      </c>
      <c r="E13" s="62" t="s">
        <v>29</v>
      </c>
      <c r="F13" s="117">
        <v>3186.91</v>
      </c>
      <c r="G13" s="117">
        <v>33766.699999999997</v>
      </c>
      <c r="H13" s="117">
        <v>72150.039999999994</v>
      </c>
      <c r="I13" s="160">
        <v>33000</v>
      </c>
      <c r="J13" s="162">
        <f>G13+F13+H13+I13</f>
        <v>142103.65</v>
      </c>
      <c r="K13" s="142"/>
      <c r="L13" s="123"/>
      <c r="M13" s="134"/>
      <c r="N13" s="124"/>
      <c r="O13" s="8"/>
      <c r="P13" s="125"/>
      <c r="Q13" s="124"/>
      <c r="R13" s="8"/>
      <c r="S13" s="124"/>
      <c r="T13" s="124"/>
      <c r="U13" s="126"/>
      <c r="V13" s="124"/>
    </row>
    <row r="14" spans="1:22" ht="15.6">
      <c r="A14" s="169"/>
      <c r="B14" s="170"/>
      <c r="C14" s="171"/>
      <c r="D14" s="61" t="s">
        <v>30</v>
      </c>
      <c r="E14" s="62" t="s">
        <v>31</v>
      </c>
      <c r="F14" s="117">
        <v>0</v>
      </c>
      <c r="G14" s="117">
        <v>0</v>
      </c>
      <c r="H14" s="117">
        <v>50200</v>
      </c>
      <c r="I14" s="160">
        <v>49000</v>
      </c>
      <c r="J14" s="162">
        <f t="shared" ref="J14:J28" si="0">G14+F14+H14+I14</f>
        <v>99200</v>
      </c>
      <c r="K14" s="143"/>
      <c r="L14" s="126"/>
      <c r="M14" s="134"/>
      <c r="N14" s="124"/>
      <c r="O14" s="124"/>
      <c r="P14" s="124"/>
      <c r="Q14" s="8"/>
      <c r="R14" s="8"/>
      <c r="S14" s="8"/>
      <c r="T14" s="8"/>
    </row>
    <row r="15" spans="1:22" ht="15.6">
      <c r="A15" s="169"/>
      <c r="B15" s="170"/>
      <c r="C15" s="171"/>
      <c r="D15" s="29" t="s">
        <v>32</v>
      </c>
      <c r="E15" s="63" t="s">
        <v>33</v>
      </c>
      <c r="F15" s="117">
        <v>0</v>
      </c>
      <c r="G15" s="117">
        <v>0</v>
      </c>
      <c r="H15" s="117">
        <v>1500</v>
      </c>
      <c r="I15" s="160">
        <v>0</v>
      </c>
      <c r="J15" s="162">
        <f t="shared" si="0"/>
        <v>1500</v>
      </c>
      <c r="K15" s="144"/>
      <c r="L15" s="124"/>
      <c r="M15" s="182"/>
      <c r="N15" s="124"/>
      <c r="O15" s="124"/>
      <c r="P15" s="124"/>
      <c r="Q15" s="8"/>
      <c r="R15" s="8"/>
      <c r="S15" s="8"/>
      <c r="T15" s="8"/>
    </row>
    <row r="16" spans="1:22" ht="27.6" customHeight="1">
      <c r="A16" s="169"/>
      <c r="B16" s="170" t="s">
        <v>34</v>
      </c>
      <c r="C16" s="172" t="s">
        <v>35</v>
      </c>
      <c r="D16" s="38" t="s">
        <v>36</v>
      </c>
      <c r="E16" s="60" t="s">
        <v>37</v>
      </c>
      <c r="F16" s="159">
        <f>SUM(F17:F19)</f>
        <v>777.7</v>
      </c>
      <c r="G16" s="159">
        <f>SUM(G17+G18)</f>
        <v>4028.8</v>
      </c>
      <c r="H16" s="159">
        <f>SUM(H17:H19)</f>
        <v>88111.6</v>
      </c>
      <c r="I16" s="159">
        <f>SUM(I17:I19)</f>
        <v>159264</v>
      </c>
      <c r="J16" s="162">
        <f t="shared" si="0"/>
        <v>252182.1</v>
      </c>
      <c r="K16" s="141"/>
      <c r="M16" s="183"/>
      <c r="N16" s="8"/>
      <c r="O16" s="8"/>
      <c r="P16" s="8"/>
    </row>
    <row r="17" spans="1:21" ht="26.4">
      <c r="A17" s="169"/>
      <c r="B17" s="170"/>
      <c r="C17" s="172"/>
      <c r="D17" s="29" t="s">
        <v>38</v>
      </c>
      <c r="E17" s="64" t="s">
        <v>39</v>
      </c>
      <c r="F17" s="117">
        <v>777.7</v>
      </c>
      <c r="G17" s="117">
        <v>4028.8</v>
      </c>
      <c r="H17" s="117">
        <v>44801.599999999999</v>
      </c>
      <c r="I17" s="117">
        <v>72264</v>
      </c>
      <c r="J17" s="162">
        <f t="shared" si="0"/>
        <v>121872.1</v>
      </c>
      <c r="K17" s="145"/>
      <c r="L17" s="126"/>
      <c r="M17" s="127"/>
      <c r="N17" s="124"/>
      <c r="O17" s="126"/>
      <c r="P17" s="125"/>
      <c r="Q17" s="8"/>
      <c r="T17" s="8"/>
    </row>
    <row r="18" spans="1:21" ht="27.75" customHeight="1">
      <c r="A18" s="169"/>
      <c r="B18" s="170"/>
      <c r="C18" s="172"/>
      <c r="D18" s="29" t="s">
        <v>40</v>
      </c>
      <c r="E18" s="64" t="s">
        <v>41</v>
      </c>
      <c r="F18" s="117">
        <v>0</v>
      </c>
      <c r="G18" s="117">
        <v>0</v>
      </c>
      <c r="H18" s="117">
        <v>43310</v>
      </c>
      <c r="I18" s="160">
        <v>85000</v>
      </c>
      <c r="J18" s="162">
        <f t="shared" si="0"/>
        <v>128310</v>
      </c>
      <c r="K18" s="143"/>
      <c r="L18" s="8"/>
      <c r="M18" s="127"/>
      <c r="N18" s="124"/>
      <c r="O18" s="124"/>
      <c r="P18" s="124"/>
      <c r="Q18" s="8"/>
      <c r="R18" s="8"/>
      <c r="S18" s="8"/>
      <c r="T18" s="8"/>
    </row>
    <row r="19" spans="1:21" ht="27" thickBot="1">
      <c r="A19" s="169"/>
      <c r="B19" s="170"/>
      <c r="C19" s="172"/>
      <c r="D19" s="29" t="s">
        <v>42</v>
      </c>
      <c r="E19" s="64" t="s">
        <v>43</v>
      </c>
      <c r="F19" s="117">
        <v>0</v>
      </c>
      <c r="G19" s="117">
        <v>0</v>
      </c>
      <c r="H19" s="117">
        <v>0</v>
      </c>
      <c r="I19" s="160">
        <v>2000</v>
      </c>
      <c r="J19" s="162">
        <f>G19+F19+H19+I19</f>
        <v>2000</v>
      </c>
      <c r="K19" s="144"/>
      <c r="L19" s="124"/>
      <c r="M19" s="124"/>
      <c r="N19" s="124"/>
      <c r="O19" s="124"/>
      <c r="P19" s="124"/>
    </row>
    <row r="20" spans="1:21" ht="26.4">
      <c r="A20" s="169"/>
      <c r="B20" s="170" t="s">
        <v>44</v>
      </c>
      <c r="C20" s="171" t="s">
        <v>45</v>
      </c>
      <c r="D20" s="45" t="s">
        <v>46</v>
      </c>
      <c r="E20" s="60" t="s">
        <v>47</v>
      </c>
      <c r="F20" s="159">
        <f>SUM(F21:F23)</f>
        <v>0</v>
      </c>
      <c r="G20" s="159">
        <f>SUM(G21+G22)</f>
        <v>31299.13</v>
      </c>
      <c r="H20" s="159">
        <f>SUM(H21:H23)</f>
        <v>127527.32</v>
      </c>
      <c r="I20" s="161">
        <f>SUM(I21:I23)</f>
        <v>65000</v>
      </c>
      <c r="J20" s="162">
        <f t="shared" si="0"/>
        <v>223826.45</v>
      </c>
      <c r="K20" s="141"/>
    </row>
    <row r="21" spans="1:21" ht="26.4">
      <c r="A21" s="169"/>
      <c r="B21" s="170"/>
      <c r="C21" s="171"/>
      <c r="D21" s="29" t="s">
        <v>48</v>
      </c>
      <c r="E21" s="65" t="s">
        <v>49</v>
      </c>
      <c r="F21" s="117">
        <v>0</v>
      </c>
      <c r="G21" s="117">
        <v>0</v>
      </c>
      <c r="H21" s="117">
        <v>5800</v>
      </c>
      <c r="I21" s="117">
        <v>10000</v>
      </c>
      <c r="J21" s="162">
        <f t="shared" si="0"/>
        <v>15800</v>
      </c>
      <c r="K21" s="143"/>
      <c r="L21" s="126"/>
      <c r="M21" s="124"/>
      <c r="N21" s="124"/>
      <c r="O21" s="124"/>
      <c r="P21" s="124"/>
    </row>
    <row r="22" spans="1:21" ht="23.25" customHeight="1">
      <c r="A22" s="169"/>
      <c r="B22" s="170"/>
      <c r="C22" s="171"/>
      <c r="D22" s="29" t="s">
        <v>50</v>
      </c>
      <c r="E22" s="65" t="s">
        <v>51</v>
      </c>
      <c r="F22" s="117">
        <v>0</v>
      </c>
      <c r="G22" s="117">
        <v>31299.13</v>
      </c>
      <c r="H22" s="117">
        <v>121727.32</v>
      </c>
      <c r="I22" s="117">
        <v>55000</v>
      </c>
      <c r="J22" s="162">
        <f t="shared" si="0"/>
        <v>208026.45</v>
      </c>
      <c r="K22" s="146"/>
      <c r="L22" s="126"/>
      <c r="M22" s="124"/>
      <c r="N22" s="124"/>
      <c r="O22" s="124"/>
      <c r="P22" s="124"/>
    </row>
    <row r="23" spans="1:21" ht="26.4">
      <c r="A23" s="169"/>
      <c r="B23" s="170"/>
      <c r="C23" s="171"/>
      <c r="D23" s="29" t="s">
        <v>52</v>
      </c>
      <c r="E23" s="66" t="s">
        <v>53</v>
      </c>
      <c r="F23" s="117">
        <v>0</v>
      </c>
      <c r="G23" s="117">
        <v>0</v>
      </c>
      <c r="H23" s="117">
        <v>0</v>
      </c>
      <c r="I23" s="160">
        <v>0</v>
      </c>
      <c r="J23" s="162">
        <f>G23+F23+H23+I23</f>
        <v>0</v>
      </c>
      <c r="K23" s="144"/>
      <c r="M23" s="122"/>
    </row>
    <row r="24" spans="1:21" ht="15.6">
      <c r="A24" s="169"/>
      <c r="B24" s="174" t="s">
        <v>54</v>
      </c>
      <c r="C24" s="175"/>
      <c r="D24" s="46" t="s">
        <v>55</v>
      </c>
      <c r="E24" s="65" t="s">
        <v>56</v>
      </c>
      <c r="F24" s="117">
        <v>4429.53</v>
      </c>
      <c r="G24" s="117">
        <v>59633.16</v>
      </c>
      <c r="H24" s="117">
        <v>65581.34</v>
      </c>
      <c r="I24" s="117">
        <v>78863.360000000001</v>
      </c>
      <c r="J24" s="162">
        <f t="shared" si="0"/>
        <v>208507.39</v>
      </c>
      <c r="K24" s="143"/>
      <c r="L24" s="128"/>
      <c r="M24" s="129"/>
      <c r="N24" s="124"/>
      <c r="O24" s="124"/>
      <c r="P24" s="124"/>
    </row>
    <row r="25" spans="1:21" ht="15.6">
      <c r="A25" s="169"/>
      <c r="B25" s="176"/>
      <c r="C25" s="177"/>
      <c r="D25" s="67" t="s">
        <v>57</v>
      </c>
      <c r="E25" s="88" t="s">
        <v>58</v>
      </c>
      <c r="F25" s="117">
        <v>0</v>
      </c>
      <c r="G25" s="117">
        <v>0</v>
      </c>
      <c r="H25" s="117">
        <v>0</v>
      </c>
      <c r="I25" s="117">
        <v>0</v>
      </c>
      <c r="J25" s="162">
        <f t="shared" si="0"/>
        <v>0</v>
      </c>
      <c r="K25" s="147"/>
      <c r="L25" s="124"/>
      <c r="M25" s="124"/>
      <c r="N25" s="124"/>
      <c r="O25" s="124"/>
      <c r="P25" s="124"/>
    </row>
    <row r="26" spans="1:21" ht="15.6">
      <c r="A26" s="169"/>
      <c r="B26" s="176"/>
      <c r="C26" s="177"/>
      <c r="D26" s="46" t="s">
        <v>59</v>
      </c>
      <c r="E26" s="95" t="s">
        <v>60</v>
      </c>
      <c r="F26" s="117">
        <v>0</v>
      </c>
      <c r="G26" s="117"/>
      <c r="H26" s="117">
        <v>0</v>
      </c>
      <c r="I26" s="117">
        <v>0</v>
      </c>
      <c r="J26" s="162">
        <f t="shared" si="0"/>
        <v>0</v>
      </c>
      <c r="K26" s="147"/>
      <c r="L26" s="124"/>
      <c r="M26" s="124"/>
      <c r="N26" s="124"/>
      <c r="O26" s="124"/>
      <c r="P26" s="124"/>
    </row>
    <row r="27" spans="1:21" ht="15.6">
      <c r="A27" s="169"/>
      <c r="B27" s="173" t="s">
        <v>61</v>
      </c>
      <c r="C27" s="173"/>
      <c r="D27" s="55" t="s">
        <v>62</v>
      </c>
      <c r="E27" s="88" t="s">
        <v>63</v>
      </c>
      <c r="F27" s="117">
        <f>(F12+F16+F20+F24)*7/100</f>
        <v>587.58979999999997</v>
      </c>
      <c r="G27" s="117">
        <f>(G12+G16+G20+G24+G25)*7/100</f>
        <v>9010.9452999999994</v>
      </c>
      <c r="H27" s="117">
        <f>(H12+H16+H20+H24+H25)*7/100</f>
        <v>28354.921000000006</v>
      </c>
      <c r="I27" s="117">
        <f>(I12+I16+I20+I24+I25)*7/100</f>
        <v>26958.915199999999</v>
      </c>
      <c r="J27" s="162">
        <f t="shared" si="0"/>
        <v>64912.371299999999</v>
      </c>
      <c r="K27" s="147"/>
      <c r="L27" s="124"/>
      <c r="M27" s="124"/>
      <c r="N27" s="124"/>
      <c r="O27" s="124"/>
      <c r="P27" s="124"/>
      <c r="Q27" s="7"/>
      <c r="R27" s="7"/>
      <c r="S27" s="7"/>
      <c r="T27" s="7"/>
      <c r="U27" s="7"/>
    </row>
    <row r="28" spans="1:21" ht="15.6">
      <c r="A28" s="49"/>
      <c r="B28" s="12"/>
      <c r="C28" s="12"/>
      <c r="D28" s="51">
        <v>6</v>
      </c>
      <c r="E28" s="89" t="s">
        <v>64</v>
      </c>
      <c r="F28" s="159">
        <f>F27+F24+F16+F12</f>
        <v>8981.7297999999992</v>
      </c>
      <c r="G28" s="159">
        <f>SUM(G12+G16+G20+G24+G27)</f>
        <v>137738.7353</v>
      </c>
      <c r="H28" s="159">
        <f>H27+H25+H24+H16+H20+H12</f>
        <v>433425.22099999996</v>
      </c>
      <c r="I28" s="159">
        <f>I27+I25+I24+I16+I20+I12</f>
        <v>412086.27520000003</v>
      </c>
      <c r="J28" s="162">
        <f t="shared" si="0"/>
        <v>992231.96129999997</v>
      </c>
      <c r="K28" s="147"/>
      <c r="L28" s="130"/>
      <c r="M28" s="124"/>
      <c r="N28" s="124"/>
      <c r="O28" s="124"/>
      <c r="P28" s="124"/>
      <c r="Q28" s="7"/>
      <c r="R28" s="7"/>
      <c r="S28" s="7"/>
      <c r="T28" s="7"/>
      <c r="U28" s="7"/>
    </row>
    <row r="29" spans="1:21" ht="15.6">
      <c r="A29" s="31"/>
      <c r="B29" s="10"/>
      <c r="C29" s="10"/>
      <c r="D29" s="50">
        <v>7</v>
      </c>
      <c r="E29" s="90" t="s">
        <v>65</v>
      </c>
      <c r="F29" s="159">
        <v>2001569</v>
      </c>
      <c r="G29" s="159">
        <f>F29</f>
        <v>2001569</v>
      </c>
      <c r="H29" s="159">
        <f>G29</f>
        <v>2001569</v>
      </c>
      <c r="I29" s="159">
        <f>H29</f>
        <v>2001569</v>
      </c>
      <c r="J29" s="148"/>
      <c r="K29" s="149"/>
      <c r="L29" s="118"/>
      <c r="M29" s="8"/>
      <c r="N29" s="8"/>
      <c r="O29" s="8"/>
      <c r="P29" s="8"/>
      <c r="Q29" s="8"/>
      <c r="R29" s="8"/>
      <c r="S29" s="8"/>
      <c r="T29" s="8"/>
      <c r="U29" s="8"/>
    </row>
    <row r="30" spans="1:21" ht="15" customHeight="1">
      <c r="A30" s="31"/>
      <c r="B30" s="9"/>
      <c r="C30" s="9"/>
      <c r="D30" s="14">
        <v>8</v>
      </c>
      <c r="E30" s="91" t="s">
        <v>66</v>
      </c>
      <c r="F30" s="159">
        <f>F29-F28</f>
        <v>1992587.2701999999</v>
      </c>
      <c r="G30" s="159">
        <f>F30-G28</f>
        <v>1854848.5348999999</v>
      </c>
      <c r="H30" s="159">
        <f>G30-H28</f>
        <v>1421423.3139</v>
      </c>
      <c r="I30" s="159">
        <f>H30-I28</f>
        <v>1009337.0386999999</v>
      </c>
      <c r="J30" s="150"/>
      <c r="K30" s="151"/>
      <c r="L30" s="7"/>
      <c r="M30" s="7"/>
      <c r="N30" s="7"/>
      <c r="O30" s="7"/>
      <c r="P30" s="7"/>
      <c r="Q30" s="7"/>
      <c r="R30" s="7"/>
      <c r="S30" s="7"/>
      <c r="T30" s="7"/>
      <c r="U30" s="7"/>
    </row>
    <row r="31" spans="1:21">
      <c r="A31" s="31"/>
      <c r="B31" s="9"/>
      <c r="C31" s="9"/>
      <c r="D31" s="14">
        <v>9</v>
      </c>
      <c r="E31" s="93" t="s">
        <v>67</v>
      </c>
      <c r="F31" s="94">
        <v>0</v>
      </c>
      <c r="G31" s="152"/>
      <c r="H31" s="152"/>
      <c r="I31" s="153"/>
      <c r="J31" s="151"/>
      <c r="K31" s="154"/>
      <c r="L31" s="7"/>
      <c r="M31" s="7"/>
      <c r="N31" s="7"/>
      <c r="O31" s="7"/>
      <c r="P31" s="7"/>
      <c r="Q31" s="7"/>
      <c r="R31" s="7"/>
      <c r="S31" s="7"/>
      <c r="T31" s="7"/>
    </row>
    <row r="32" spans="1:21" ht="27">
      <c r="A32" s="31"/>
      <c r="B32" s="1"/>
      <c r="C32" s="1"/>
      <c r="D32" s="14">
        <v>10</v>
      </c>
      <c r="E32" s="93" t="s">
        <v>68</v>
      </c>
      <c r="F32" s="94">
        <v>0</v>
      </c>
      <c r="G32" s="152"/>
      <c r="H32" s="152"/>
      <c r="I32" s="153"/>
      <c r="J32" s="155"/>
      <c r="K32" s="44"/>
      <c r="L32" s="1"/>
      <c r="M32" s="1"/>
      <c r="N32" s="1"/>
      <c r="O32" s="1"/>
      <c r="P32" s="1"/>
      <c r="Q32" s="1"/>
      <c r="R32" s="1"/>
      <c r="S32" s="1"/>
      <c r="T32" s="1"/>
    </row>
    <row r="33" spans="1:20">
      <c r="A33" s="31"/>
      <c r="B33" s="1"/>
      <c r="C33" s="1"/>
      <c r="D33" s="52"/>
      <c r="E33" s="10"/>
      <c r="F33" s="10"/>
      <c r="G33" s="156"/>
      <c r="H33" s="156"/>
      <c r="I33" s="97"/>
      <c r="J33" s="44"/>
      <c r="K33" s="157"/>
      <c r="L33" s="1"/>
      <c r="M33" s="1"/>
      <c r="N33" s="1"/>
      <c r="O33" s="1"/>
      <c r="P33" s="1"/>
      <c r="Q33" s="1"/>
      <c r="R33" s="1"/>
      <c r="S33" s="1"/>
      <c r="T33" s="1"/>
    </row>
    <row r="34" spans="1:20">
      <c r="A34" s="31"/>
      <c r="B34" s="1"/>
      <c r="C34" s="1"/>
      <c r="D34" s="15"/>
      <c r="E34" s="10"/>
      <c r="F34" s="10"/>
      <c r="G34" s="73"/>
      <c r="H34" s="73"/>
      <c r="I34" s="97"/>
      <c r="J34" s="44"/>
      <c r="K34" s="157"/>
      <c r="L34" s="1"/>
      <c r="M34" s="1"/>
      <c r="N34" s="1"/>
      <c r="O34" s="1"/>
      <c r="P34" s="1"/>
      <c r="Q34" s="1"/>
      <c r="R34" s="1"/>
      <c r="S34" s="1"/>
      <c r="T34" s="1"/>
    </row>
    <row r="35" spans="1:20">
      <c r="A35" s="31"/>
      <c r="B35" s="9"/>
      <c r="C35" s="9"/>
      <c r="D35" s="9"/>
      <c r="E35" s="5"/>
      <c r="F35" s="5"/>
      <c r="G35" s="75"/>
      <c r="H35" s="75"/>
      <c r="I35" s="99"/>
      <c r="J35" s="5"/>
      <c r="L35" s="5"/>
      <c r="M35" s="5"/>
      <c r="N35" s="5"/>
      <c r="O35" s="5"/>
      <c r="P35" s="5"/>
      <c r="Q35" s="5"/>
      <c r="R35" s="5"/>
      <c r="S35" s="9"/>
      <c r="T35" s="9"/>
    </row>
    <row r="36" spans="1:20" ht="15.6">
      <c r="A36" s="31"/>
      <c r="B36" s="10"/>
      <c r="C36" s="10"/>
      <c r="D36" s="39" t="s">
        <v>69</v>
      </c>
      <c r="E36" s="35"/>
      <c r="F36" s="35"/>
      <c r="G36" s="74"/>
      <c r="H36" s="74"/>
      <c r="I36" s="98"/>
      <c r="J36" s="2"/>
      <c r="K36" s="7"/>
      <c r="L36" s="7"/>
      <c r="M36" s="119"/>
      <c r="N36" s="7"/>
      <c r="O36" s="7"/>
      <c r="P36" s="7"/>
      <c r="Q36" s="7"/>
      <c r="R36" s="7"/>
      <c r="S36" s="8"/>
      <c r="T36" s="8"/>
    </row>
    <row r="37" spans="1:20">
      <c r="A37" s="31"/>
      <c r="B37" s="10"/>
      <c r="C37" s="10"/>
      <c r="D37" s="7"/>
      <c r="E37" s="16"/>
      <c r="F37" s="16"/>
      <c r="G37" s="76"/>
      <c r="H37" s="76"/>
      <c r="I37" s="100"/>
      <c r="J37" s="6"/>
      <c r="K37" s="6"/>
      <c r="L37" s="6"/>
      <c r="M37" s="6"/>
      <c r="N37" s="6"/>
      <c r="O37" s="6"/>
      <c r="P37" s="6"/>
      <c r="Q37" s="7"/>
      <c r="R37" s="7"/>
      <c r="S37" s="8"/>
      <c r="T37" s="8"/>
    </row>
    <row r="38" spans="1:20">
      <c r="A38" s="31"/>
      <c r="B38" s="9"/>
      <c r="C38" s="9"/>
      <c r="D38" s="7"/>
      <c r="E38" s="17" t="s">
        <v>11</v>
      </c>
      <c r="F38" s="82">
        <v>2023</v>
      </c>
      <c r="G38" s="114">
        <v>2024</v>
      </c>
      <c r="H38" s="33">
        <v>2025</v>
      </c>
      <c r="I38" s="47">
        <v>2026</v>
      </c>
      <c r="J38" s="33">
        <v>2027</v>
      </c>
      <c r="K38" s="47">
        <v>2028</v>
      </c>
      <c r="L38" s="7"/>
      <c r="M38" s="106"/>
      <c r="N38" s="107"/>
      <c r="O38" s="7"/>
      <c r="P38" s="5"/>
      <c r="Q38" s="5"/>
      <c r="R38" s="7"/>
    </row>
    <row r="39" spans="1:20">
      <c r="A39" s="31"/>
      <c r="B39" s="9"/>
      <c r="C39" s="9"/>
      <c r="D39" s="18"/>
      <c r="E39" s="19" t="s">
        <v>70</v>
      </c>
      <c r="F39" s="77" t="s">
        <v>71</v>
      </c>
      <c r="G39" s="101" t="s">
        <v>71</v>
      </c>
      <c r="H39" s="3" t="s">
        <v>71</v>
      </c>
      <c r="I39" s="3" t="s">
        <v>71</v>
      </c>
      <c r="J39" s="3" t="s">
        <v>71</v>
      </c>
      <c r="K39" s="3" t="s">
        <v>71</v>
      </c>
      <c r="L39" s="3" t="s">
        <v>72</v>
      </c>
      <c r="M39" s="108"/>
      <c r="N39" s="108"/>
      <c r="O39" s="5"/>
      <c r="P39" s="20"/>
      <c r="Q39" s="4"/>
      <c r="R39" s="7"/>
    </row>
    <row r="40" spans="1:20" ht="26.4">
      <c r="A40" s="31"/>
      <c r="B40" s="10"/>
      <c r="C40" s="10"/>
      <c r="D40" s="21">
        <v>1</v>
      </c>
      <c r="E40" s="22" t="s">
        <v>73</v>
      </c>
      <c r="F40" s="104">
        <f>F28</f>
        <v>8981.7297999999992</v>
      </c>
      <c r="G40" s="83">
        <f>G28</f>
        <v>137738.7353</v>
      </c>
      <c r="H40" s="83">
        <f>H28</f>
        <v>433425.22099999996</v>
      </c>
      <c r="I40" s="83">
        <f>I28</f>
        <v>412086.27520000003</v>
      </c>
      <c r="J40" s="83">
        <v>463176.09</v>
      </c>
      <c r="K40" s="83">
        <v>546242.48</v>
      </c>
      <c r="L40" s="84">
        <f>SUM(F40:K40)</f>
        <v>2001650.5312999999</v>
      </c>
      <c r="M40" s="109"/>
      <c r="N40" s="110"/>
      <c r="O40" s="48"/>
      <c r="P40" s="4"/>
      <c r="Q40" s="4"/>
      <c r="R40" s="8"/>
    </row>
    <row r="41" spans="1:20">
      <c r="A41" s="31"/>
      <c r="B41" s="9"/>
      <c r="C41" s="9"/>
      <c r="D41" s="21">
        <v>2</v>
      </c>
      <c r="E41" s="13" t="s">
        <v>74</v>
      </c>
      <c r="F41" s="104">
        <f t="shared" ref="F41:H41" si="1">F42+F43</f>
        <v>8981.7297999999992</v>
      </c>
      <c r="G41" s="104">
        <f t="shared" si="1"/>
        <v>137738.7353</v>
      </c>
      <c r="H41" s="104">
        <f t="shared" si="1"/>
        <v>433425.2209999999</v>
      </c>
      <c r="I41" s="104">
        <f>I42+I43</f>
        <v>412086.27519999997</v>
      </c>
      <c r="J41" s="104">
        <f>J42+J43</f>
        <v>463176.08999999997</v>
      </c>
      <c r="K41" s="104">
        <f>K42+K43</f>
        <v>546242.48</v>
      </c>
      <c r="L41" s="83">
        <f>SUM(F41:K41)</f>
        <v>2001650.5312999999</v>
      </c>
      <c r="M41" s="111"/>
      <c r="N41" s="109"/>
      <c r="O41" s="48"/>
      <c r="P41" s="2"/>
      <c r="Q41" s="7"/>
      <c r="R41" s="7"/>
    </row>
    <row r="42" spans="1:20">
      <c r="A42" s="31"/>
      <c r="B42" s="9"/>
      <c r="C42" s="9"/>
      <c r="D42" s="23" t="s">
        <v>75</v>
      </c>
      <c r="E42" s="24" t="s">
        <v>76</v>
      </c>
      <c r="F42" s="78">
        <f t="shared" ref="F42:K42" si="2">F40*0.7</f>
        <v>6287.2108599999992</v>
      </c>
      <c r="G42" s="78">
        <f t="shared" si="2"/>
        <v>96417.114709999994</v>
      </c>
      <c r="H42" s="78">
        <f t="shared" si="2"/>
        <v>303397.65469999996</v>
      </c>
      <c r="I42" s="78">
        <f>I40*0.7</f>
        <v>288460.39263999998</v>
      </c>
      <c r="J42" s="78">
        <f>J40*0.7</f>
        <v>324223.26299999998</v>
      </c>
      <c r="K42" s="78">
        <f t="shared" si="2"/>
        <v>382369.73599999998</v>
      </c>
      <c r="L42" s="105">
        <f>SUM(F42:K42)</f>
        <v>1401155.37191</v>
      </c>
      <c r="M42" s="112"/>
      <c r="N42" s="113"/>
      <c r="O42" s="48"/>
      <c r="P42" s="2"/>
      <c r="Q42" s="7"/>
      <c r="R42" s="7"/>
    </row>
    <row r="43" spans="1:20">
      <c r="A43" s="31"/>
      <c r="B43" s="1"/>
      <c r="C43" s="1"/>
      <c r="D43" s="23" t="s">
        <v>77</v>
      </c>
      <c r="E43" s="25" t="s">
        <v>78</v>
      </c>
      <c r="F43" s="78">
        <f t="shared" ref="F43:H43" si="3">F40*0.3</f>
        <v>2694.5189399999995</v>
      </c>
      <c r="G43" s="78">
        <f t="shared" si="3"/>
        <v>41321.620589999999</v>
      </c>
      <c r="H43" s="78">
        <f t="shared" si="3"/>
        <v>130027.56629999998</v>
      </c>
      <c r="I43" s="78">
        <f>I40*0.3</f>
        <v>123625.88256</v>
      </c>
      <c r="J43" s="78">
        <f>J40*0.3</f>
        <v>138952.82699999999</v>
      </c>
      <c r="K43" s="78">
        <f>K40*0.3</f>
        <v>163872.74399999998</v>
      </c>
      <c r="L43" s="105">
        <f>SUM(F43:K43)</f>
        <v>600495.15938999993</v>
      </c>
      <c r="M43" s="112"/>
      <c r="N43" s="113"/>
      <c r="O43" s="48"/>
      <c r="P43" s="7"/>
      <c r="Q43" s="7"/>
      <c r="R43" s="7"/>
    </row>
    <row r="44" spans="1:20" ht="16.2">
      <c r="A44" s="31"/>
      <c r="B44" s="1"/>
      <c r="C44" s="1"/>
      <c r="D44" s="26"/>
      <c r="E44" s="9"/>
      <c r="F44" s="9"/>
      <c r="G44" s="74"/>
      <c r="H44" s="74"/>
      <c r="I44" s="98"/>
      <c r="J44" s="2"/>
      <c r="K44" s="7"/>
      <c r="L44" s="7"/>
      <c r="M44" s="7"/>
      <c r="N44" s="7"/>
      <c r="O44" s="7"/>
      <c r="P44" s="7"/>
      <c r="Q44" s="7"/>
      <c r="R44" s="7"/>
      <c r="S44" s="7"/>
      <c r="T44" s="7"/>
    </row>
    <row r="45" spans="1:20">
      <c r="A45" s="31"/>
      <c r="O45" s="28"/>
    </row>
    <row r="46" spans="1:20">
      <c r="A46" s="54" t="s">
        <v>79</v>
      </c>
      <c r="B46" s="53"/>
      <c r="C46" s="53"/>
      <c r="D46" s="41"/>
      <c r="E46" s="42"/>
      <c r="F46" s="42"/>
      <c r="G46" s="80"/>
      <c r="H46" s="80"/>
      <c r="I46" s="103"/>
      <c r="J46" s="53"/>
    </row>
    <row r="47" spans="1:20">
      <c r="A47" s="54" t="s">
        <v>80</v>
      </c>
      <c r="B47" s="53"/>
      <c r="C47" s="53"/>
      <c r="D47" s="41"/>
      <c r="E47" s="42"/>
      <c r="F47" s="42"/>
      <c r="G47" s="80"/>
      <c r="H47" s="80"/>
      <c r="I47" s="103"/>
      <c r="J47" s="53"/>
    </row>
    <row r="48" spans="1:20">
      <c r="A48" s="37" t="s">
        <v>81</v>
      </c>
      <c r="B48" s="53"/>
      <c r="C48" s="53"/>
      <c r="D48" s="41"/>
      <c r="E48" s="42"/>
      <c r="F48" s="42"/>
      <c r="G48" s="80"/>
      <c r="H48" s="80"/>
      <c r="I48" s="103"/>
      <c r="J48" s="53"/>
    </row>
    <row r="49" spans="1:10">
      <c r="A49" s="37" t="s">
        <v>82</v>
      </c>
      <c r="B49" s="36"/>
      <c r="C49" s="37"/>
      <c r="D49" s="36"/>
      <c r="E49" s="54"/>
      <c r="F49" s="54"/>
      <c r="G49" s="81"/>
      <c r="H49" s="81"/>
      <c r="I49" s="103"/>
      <c r="J49" s="53"/>
    </row>
    <row r="50" spans="1:10" ht="16.2">
      <c r="A50" s="37" t="s">
        <v>83</v>
      </c>
      <c r="B50" s="36"/>
      <c r="C50" s="37"/>
      <c r="D50" s="36"/>
      <c r="E50" s="54"/>
      <c r="F50" s="54"/>
      <c r="G50" s="81"/>
      <c r="H50" s="81"/>
      <c r="I50" s="103"/>
      <c r="J50" s="53"/>
    </row>
    <row r="51" spans="1:10">
      <c r="B51" s="53"/>
      <c r="C51" s="53"/>
      <c r="D51" s="53"/>
      <c r="E51" s="54"/>
      <c r="F51" s="54"/>
      <c r="G51" s="81"/>
      <c r="H51" s="81"/>
      <c r="I51" s="103"/>
      <c r="J51" s="53"/>
    </row>
  </sheetData>
  <protectedRanges>
    <protectedRange sqref="F8" name="Range1"/>
  </protectedRanges>
  <mergeCells count="20">
    <mergeCell ref="F10:F11"/>
    <mergeCell ref="M15:M16"/>
    <mergeCell ref="H10:H11"/>
    <mergeCell ref="J10:J11"/>
    <mergeCell ref="A10:A11"/>
    <mergeCell ref="I10:I11"/>
    <mergeCell ref="B10:B11"/>
    <mergeCell ref="C10:C11"/>
    <mergeCell ref="A12:A27"/>
    <mergeCell ref="B12:B15"/>
    <mergeCell ref="C12:C15"/>
    <mergeCell ref="B16:B19"/>
    <mergeCell ref="C16:C19"/>
    <mergeCell ref="B27:C27"/>
    <mergeCell ref="B20:B23"/>
    <mergeCell ref="B24:C26"/>
    <mergeCell ref="C20:C23"/>
    <mergeCell ref="G10:G11"/>
    <mergeCell ref="D10:D11"/>
    <mergeCell ref="E10:E11"/>
  </mergeCells>
  <pageMargins left="0.7" right="0.7" top="0.75" bottom="0.75" header="0.3" footer="0.3"/>
  <pageSetup paperSize="8"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4A35BE5CA0F42910A4EFEA253D3AE" ma:contentTypeVersion="14" ma:contentTypeDescription="Create a new document." ma:contentTypeScope="" ma:versionID="63d7f4940de1a51358fe1fa8325077aa">
  <xsd:schema xmlns:xsd="http://www.w3.org/2001/XMLSchema" xmlns:xs="http://www.w3.org/2001/XMLSchema" xmlns:p="http://schemas.microsoft.com/office/2006/metadata/properties" xmlns:ns2="e7fb249a-b9b4-4437-8ec1-b4dea089e6b0" xmlns:ns3="194d161e-9feb-48d7-86ed-d7bb9ad5178d" targetNamespace="http://schemas.microsoft.com/office/2006/metadata/properties" ma:root="true" ma:fieldsID="4a70852d64820aedddd16ddbb863cc0b" ns2:_="" ns3:_="">
    <xsd:import namespace="e7fb249a-b9b4-4437-8ec1-b4dea089e6b0"/>
    <xsd:import namespace="194d161e-9feb-48d7-86ed-d7bb9ad517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b249a-b9b4-4437-8ec1-b4dea089e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36484f-8c2f-4416-860f-d7d6b59010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4d161e-9feb-48d7-86ed-d7bb9ad517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dc44fb-4c81-4059-9cc5-499d6564fc98}" ma:internalName="TaxCatchAll" ma:showField="CatchAllData" ma:web="194d161e-9feb-48d7-86ed-d7bb9ad517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fb249a-b9b4-4437-8ec1-b4dea089e6b0">
      <Terms xmlns="http://schemas.microsoft.com/office/infopath/2007/PartnerControls"/>
    </lcf76f155ced4ddcb4097134ff3c332f>
    <TaxCatchAll xmlns="194d161e-9feb-48d7-86ed-d7bb9ad5178d" xsi:nil="true"/>
  </documentManagement>
</p:properties>
</file>

<file path=customXml/itemProps1.xml><?xml version="1.0" encoding="utf-8"?>
<ds:datastoreItem xmlns:ds="http://schemas.openxmlformats.org/officeDocument/2006/customXml" ds:itemID="{EBBC6A7A-5405-491A-B2CE-09B48BFC7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b249a-b9b4-4437-8ec1-b4dea089e6b0"/>
    <ds:schemaRef ds:uri="194d161e-9feb-48d7-86ed-d7bb9ad517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60E9A-1D69-40A1-9D9D-E72BE8D634D1}">
  <ds:schemaRefs>
    <ds:schemaRef ds:uri="http://schemas.microsoft.com/sharepoint/v3/contenttype/forms"/>
  </ds:schemaRefs>
</ds:datastoreItem>
</file>

<file path=customXml/itemProps3.xml><?xml version="1.0" encoding="utf-8"?>
<ds:datastoreItem xmlns:ds="http://schemas.openxmlformats.org/officeDocument/2006/customXml" ds:itemID="{55BB9BF8-B9B0-443B-B698-E8431BE71124}">
  <ds:schemaRefs>
    <ds:schemaRef ds:uri="http://schemas.microsoft.com/office/2006/metadata/properties"/>
    <ds:schemaRef ds:uri="http://schemas.microsoft.com/office/infopath/2007/PartnerControls"/>
    <ds:schemaRef ds:uri="e7fb249a-b9b4-4437-8ec1-b4dea089e6b0"/>
    <ds:schemaRef ds:uri="194d161e-9feb-48d7-86ed-d7bb9ad51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Janika Jakovleva</dc:creator>
  <cp:keywords/>
  <dc:description/>
  <cp:lastModifiedBy>Leana Liivson </cp:lastModifiedBy>
  <cp:revision/>
  <dcterms:created xsi:type="dcterms:W3CDTF">2015-05-27T05:58:20Z</dcterms:created>
  <dcterms:modified xsi:type="dcterms:W3CDTF">2026-01-15T10:32:52Z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0x0101000214A35BE5CA0F42910A4EFEA253D3AE</vt:lpwstr>
  </property>
  <property fmtid="{D5CDD505-2E9C-101B-9397-08002B2CF9AE}" pid="3" name="MediaServiceImageTags">
    <vt:lpwstr/>
  </property>
</Properties>
</file>