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le.pikpõld\Desktop\Toiduained\Köögi- juur- ja puuviljade soetus\Osa I Puuviljade, köögiviljade, marjade soetus\Lepingud\"/>
    </mc:Choice>
  </mc:AlternateContent>
  <bookViews>
    <workbookView xWindow="-105" yWindow="-105" windowWidth="25815" windowHeight="14025"/>
  </bookViews>
  <sheets>
    <sheet name="Sheet1" sheetId="1" r:id="rId1"/>
  </sheets>
  <definedNames>
    <definedName name="_xlnm._FilterDatabase" localSheetId="0" hidden="1">Sheet1!$A$4:$X$139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3" i="1" l="1"/>
  <c r="N158" i="1"/>
  <c r="L158" i="1"/>
  <c r="N157" i="1"/>
  <c r="L157" i="1"/>
  <c r="N156" i="1"/>
  <c r="L156" i="1"/>
  <c r="N155" i="1"/>
  <c r="L155" i="1"/>
  <c r="N154" i="1"/>
  <c r="N159" i="1" s="1"/>
  <c r="L154" i="1"/>
  <c r="U136" i="1" l="1"/>
  <c r="U137" i="1"/>
  <c r="U49" i="1"/>
  <c r="U44" i="1" l="1"/>
  <c r="U37" i="1"/>
  <c r="U35" i="1"/>
  <c r="U29" i="1"/>
  <c r="U27" i="1"/>
  <c r="U26" i="1"/>
  <c r="U20" i="1"/>
  <c r="U17" i="1"/>
  <c r="S48" i="1" l="1"/>
  <c r="S47" i="1"/>
  <c r="S46" i="1"/>
  <c r="S121" i="1"/>
  <c r="S129" i="1" l="1"/>
  <c r="S130" i="1"/>
  <c r="S131" i="1"/>
  <c r="S128" i="1"/>
  <c r="S133" i="1"/>
  <c r="S134" i="1"/>
  <c r="S136" i="1"/>
  <c r="S137" i="1"/>
  <c r="S138" i="1"/>
  <c r="V76" i="1"/>
  <c r="V81" i="1"/>
  <c r="U79" i="1" l="1"/>
  <c r="U70" i="1"/>
  <c r="V27" i="1" l="1"/>
  <c r="V55" i="1" l="1"/>
  <c r="V52" i="1"/>
  <c r="V53" i="1"/>
  <c r="V49" i="1"/>
  <c r="V33" i="1"/>
  <c r="V35" i="1"/>
  <c r="V37" i="1"/>
  <c r="V44" i="1"/>
  <c r="V17" i="1"/>
  <c r="V20" i="1"/>
  <c r="V22" i="1"/>
  <c r="V26" i="1"/>
  <c r="V29" i="1" l="1"/>
  <c r="U84" i="1" l="1"/>
  <c r="U43" i="1"/>
  <c r="U6" i="1"/>
  <c r="U5" i="1"/>
  <c r="U45" i="1" l="1"/>
  <c r="U99" i="1"/>
  <c r="U100" i="1"/>
  <c r="W139" i="1" l="1"/>
  <c r="U138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3" i="1"/>
  <c r="U82" i="1"/>
  <c r="U80" i="1"/>
  <c r="U78" i="1"/>
  <c r="U77" i="1"/>
  <c r="U75" i="1"/>
  <c r="U74" i="1"/>
  <c r="U73" i="1"/>
  <c r="U72" i="1"/>
  <c r="V71" i="1"/>
  <c r="U69" i="1"/>
  <c r="U68" i="1"/>
  <c r="U67" i="1"/>
  <c r="U66" i="1"/>
  <c r="U65" i="1"/>
  <c r="U64" i="1"/>
  <c r="U63" i="1"/>
  <c r="U62" i="1"/>
  <c r="U61" i="1"/>
  <c r="V60" i="1"/>
  <c r="U59" i="1"/>
  <c r="U58" i="1"/>
  <c r="U57" i="1"/>
  <c r="U56" i="1"/>
  <c r="U54" i="1"/>
  <c r="U51" i="1"/>
  <c r="U50" i="1"/>
  <c r="U48" i="1"/>
  <c r="U47" i="1"/>
  <c r="U46" i="1"/>
  <c r="U42" i="1"/>
  <c r="U41" i="1"/>
  <c r="U40" i="1"/>
  <c r="U39" i="1"/>
  <c r="U38" i="1"/>
  <c r="U36" i="1"/>
  <c r="U34" i="1"/>
  <c r="U32" i="1"/>
  <c r="U31" i="1"/>
  <c r="U30" i="1"/>
  <c r="U28" i="1"/>
  <c r="U25" i="1"/>
  <c r="U24" i="1"/>
  <c r="U23" i="1"/>
  <c r="U21" i="1"/>
  <c r="U19" i="1"/>
  <c r="U18" i="1"/>
  <c r="U16" i="1"/>
  <c r="U15" i="1"/>
  <c r="U14" i="1"/>
  <c r="U13" i="1"/>
  <c r="U12" i="1"/>
  <c r="U11" i="1"/>
  <c r="U10" i="1"/>
  <c r="U9" i="1"/>
  <c r="U8" i="1"/>
  <c r="U7" i="1"/>
  <c r="U139" i="1" l="1"/>
  <c r="V139" i="1"/>
</calcChain>
</file>

<file path=xl/sharedStrings.xml><?xml version="1.0" encoding="utf-8"?>
<sst xmlns="http://schemas.openxmlformats.org/spreadsheetml/2006/main" count="1408" uniqueCount="805">
  <si>
    <t>Jrk nr</t>
  </si>
  <si>
    <t>Toode</t>
  </si>
  <si>
    <t>Toote kirjeldus</t>
  </si>
  <si>
    <t>Minimaalne säilivusaeg päevades *</t>
  </si>
  <si>
    <t>Pakend</t>
  </si>
  <si>
    <r>
      <t xml:space="preserve">Toote nimetus/kirjeldus </t>
    </r>
    <r>
      <rPr>
        <sz val="8"/>
        <color theme="1"/>
        <rFont val="Arial"/>
        <family val="2"/>
        <charset val="186"/>
      </rPr>
      <t xml:space="preserve">(kui on küsitud erinevaid sorte tuua välja ka sordi nimetus ja kvaliteediklass)   </t>
    </r>
  </si>
  <si>
    <t>Hooaja periood min 4 nädalat (nt. nädal 43-48 k.a) *****</t>
  </si>
  <si>
    <t>Inglise keelne toote nimetus</t>
  </si>
  <si>
    <r>
      <t xml:space="preserve">Kogus kastis kg/pakk </t>
    </r>
    <r>
      <rPr>
        <sz val="8"/>
        <color theme="1"/>
        <rFont val="Arial"/>
        <family val="2"/>
        <charset val="186"/>
      </rPr>
      <t>(ühes kastis mitu kg/ pakendit)</t>
    </r>
  </si>
  <si>
    <t>Toiteväärtused 100g kohta</t>
  </si>
  <si>
    <t xml:space="preserve">Hooajatoodete periood nädalates (min periood 4 nädalat) </t>
  </si>
  <si>
    <t>Iseloomustus</t>
  </si>
  <si>
    <r>
      <t xml:space="preserve">Toote EAN </t>
    </r>
    <r>
      <rPr>
        <sz val="8"/>
        <color theme="1"/>
        <rFont val="Arial"/>
        <family val="2"/>
        <charset val="186"/>
      </rPr>
      <t>(GTIN Telema)</t>
    </r>
    <r>
      <rPr>
        <b/>
        <sz val="8"/>
        <color theme="1"/>
        <rFont val="Arial"/>
        <family val="2"/>
        <charset val="186"/>
      </rPr>
      <t xml:space="preserve">  kood ****</t>
    </r>
  </si>
  <si>
    <t>kcal</t>
  </si>
  <si>
    <t>valgud</t>
  </si>
  <si>
    <t>süsi-vesikud</t>
  </si>
  <si>
    <t>rasvad</t>
  </si>
  <si>
    <t>Banaan</t>
  </si>
  <si>
    <t>kg</t>
  </si>
  <si>
    <t>kast (mitte pakkuda väikepakendit nt 0,5 kg karbis)</t>
  </si>
  <si>
    <t>Aastaringne toode, kvaliteediklass: I klass</t>
  </si>
  <si>
    <t>Kvaliteediklass: I klass</t>
  </si>
  <si>
    <t>Sidrun</t>
  </si>
  <si>
    <t>Laim</t>
  </si>
  <si>
    <t>Pirn 1</t>
  </si>
  <si>
    <t xml:space="preserve">Pakkuda kaks erinevat sorti pirni, kvaliteediklass: I klass  </t>
  </si>
  <si>
    <t>Pirn 2</t>
  </si>
  <si>
    <t xml:space="preserve">Õun kollane </t>
  </si>
  <si>
    <t xml:space="preserve">Õun roheline </t>
  </si>
  <si>
    <t>Ananass 1</t>
  </si>
  <si>
    <t>Aastaringne toode</t>
  </si>
  <si>
    <t>Ananass 2</t>
  </si>
  <si>
    <t xml:space="preserve">Granaatõun </t>
  </si>
  <si>
    <t>Ploom 1</t>
  </si>
  <si>
    <t>Ploom 2</t>
  </si>
  <si>
    <t>Melon kollane 1</t>
  </si>
  <si>
    <t>Melon kollane 2</t>
  </si>
  <si>
    <t>Arbuus 1</t>
  </si>
  <si>
    <t>Aastaringne toode, seemnetega</t>
  </si>
  <si>
    <t>Arbuus 2</t>
  </si>
  <si>
    <t>Hooajatoode, seemnetega</t>
  </si>
  <si>
    <t>Arbuus 3</t>
  </si>
  <si>
    <t>Aastaringne toode, seemneteta</t>
  </si>
  <si>
    <t>Aprikoos</t>
  </si>
  <si>
    <t>pakend alates 0,5 kg (alla 0,5 kg ei tohi olla)</t>
  </si>
  <si>
    <t>Puuvilja mix</t>
  </si>
  <si>
    <t>Min 3 erinevat puuvilja, puhastatud, tükeldatud (portsjonpakk)</t>
  </si>
  <si>
    <t>0,080-0,15 kg</t>
  </si>
  <si>
    <t>kaanega suletav tops/karp</t>
  </si>
  <si>
    <t>Puhastatud puuvili 1</t>
  </si>
  <si>
    <t xml:space="preserve">Puhastatud, tükeldatud </t>
  </si>
  <si>
    <t>1-5 kg</t>
  </si>
  <si>
    <t>MAP keskkond</t>
  </si>
  <si>
    <t>Puhastatud puuvili 2</t>
  </si>
  <si>
    <t>Puhastatud puuvili 3</t>
  </si>
  <si>
    <t>Kurk pikk</t>
  </si>
  <si>
    <t xml:space="preserve"> Pikkus alates 15cm</t>
  </si>
  <si>
    <t>kast</t>
  </si>
  <si>
    <t>Kurk pikk Eesti 1</t>
  </si>
  <si>
    <t>Aastaringne toode, pakkuda Eestis kasvatatud kurki, pikkus alates 15cm</t>
  </si>
  <si>
    <t>Kurk pikk Eesti 2</t>
  </si>
  <si>
    <t xml:space="preserve">Hooajatoode </t>
  </si>
  <si>
    <t>Tomat 1</t>
  </si>
  <si>
    <t>Tomat 2</t>
  </si>
  <si>
    <t>Tomat kobar</t>
  </si>
  <si>
    <t>Vilja kaal minimaalselt 60g, kvaliteediklass: I klass</t>
  </si>
  <si>
    <t xml:space="preserve">Kirsstomat </t>
  </si>
  <si>
    <t>Ilma kobarata, kvaliteediklass: I klass</t>
  </si>
  <si>
    <t>Kirsstomat kobar</t>
  </si>
  <si>
    <t>Paprika punane 1</t>
  </si>
  <si>
    <t>Paprika punane 2</t>
  </si>
  <si>
    <t>Paprika kollane</t>
  </si>
  <si>
    <t>Paprika oranž</t>
  </si>
  <si>
    <t>Tšillipipar</t>
  </si>
  <si>
    <t>Punane</t>
  </si>
  <si>
    <t>Redis punane</t>
  </si>
  <si>
    <t>Lehed lõigatud</t>
  </si>
  <si>
    <t>Redis valge</t>
  </si>
  <si>
    <t xml:space="preserve">Kuju piklik, pikkus alates 10cm </t>
  </si>
  <si>
    <t>Porgand pestud</t>
  </si>
  <si>
    <t>Punapeet</t>
  </si>
  <si>
    <t xml:space="preserve">Kaalikas </t>
  </si>
  <si>
    <t>Bataat (magus kartul)</t>
  </si>
  <si>
    <t>Peakapsas varajane</t>
  </si>
  <si>
    <t>Peakapsas valge</t>
  </si>
  <si>
    <t>Peakapsas punane</t>
  </si>
  <si>
    <t>Brokoli (spargelkapsas)</t>
  </si>
  <si>
    <t>Õisikud puhastatud lehtedest</t>
  </si>
  <si>
    <t>Hiina kapsas (Pekingi kapsas)</t>
  </si>
  <si>
    <t>Rooma salat</t>
  </si>
  <si>
    <t>Lollo rossa</t>
  </si>
  <si>
    <t>Kõrvits muskaat</t>
  </si>
  <si>
    <t xml:space="preserve">Baklažaan </t>
  </si>
  <si>
    <t>Jääsalat/frillice salat 1</t>
  </si>
  <si>
    <t>Ilma potita, pakendatud kiles, kvaliteedikalass: I klass</t>
  </si>
  <si>
    <t xml:space="preserve">0,085-0,12 kg </t>
  </si>
  <si>
    <t>Jääsalat/frillice salat 2</t>
  </si>
  <si>
    <t>Lahtine, kvaliteedikalass: I klass</t>
  </si>
  <si>
    <t>1-4 kg</t>
  </si>
  <si>
    <t>Jääsalat pea</t>
  </si>
  <si>
    <t xml:space="preserve">Sibul mugul </t>
  </si>
  <si>
    <t xml:space="preserve"> Läbimõõt alates 4 cm</t>
  </si>
  <si>
    <t>Sibul mugul punane</t>
  </si>
  <si>
    <t>Salatisibul mugul</t>
  </si>
  <si>
    <t xml:space="preserve"> Läbimõõt alates 7 cm</t>
  </si>
  <si>
    <t>Roheline sibul</t>
  </si>
  <si>
    <t>Sibula pealsed</t>
  </si>
  <si>
    <t>Küüslauk</t>
  </si>
  <si>
    <t>Ingver</t>
  </si>
  <si>
    <t>Pastinaak</t>
  </si>
  <si>
    <t>Pikkus alates 10cm</t>
  </si>
  <si>
    <t>Must rõigas</t>
  </si>
  <si>
    <t>Porrulauk</t>
  </si>
  <si>
    <t>Varsseller</t>
  </si>
  <si>
    <t>Juurseller</t>
  </si>
  <si>
    <t>Fenkol</t>
  </si>
  <si>
    <t>Salatisegu 1</t>
  </si>
  <si>
    <t>Pestud, 4-5 erinevat salati sorti pakis, pakkuda 2 erinevat salatisegu</t>
  </si>
  <si>
    <t>0,5-2 kg</t>
  </si>
  <si>
    <t>kile, karp, kast</t>
  </si>
  <si>
    <t>1 kg</t>
  </si>
  <si>
    <t>Salatisegu 2</t>
  </si>
  <si>
    <t xml:space="preserve">Rukola (põld-võõrkapsas) </t>
  </si>
  <si>
    <t>Potita</t>
  </si>
  <si>
    <t xml:space="preserve">Spinat </t>
  </si>
  <si>
    <t>Mungoa idud 1</t>
  </si>
  <si>
    <t>0,6 - 2 kg</t>
  </si>
  <si>
    <t>Mungoa idud 2</t>
  </si>
  <si>
    <t>0,1-0,5 kg</t>
  </si>
  <si>
    <t xml:space="preserve">karp, kile </t>
  </si>
  <si>
    <t xml:space="preserve">Aedtill </t>
  </si>
  <si>
    <t xml:space="preserve">Murulauk </t>
  </si>
  <si>
    <t xml:space="preserve">Petersell (leht) </t>
  </si>
  <si>
    <t xml:space="preserve">Piparmünt </t>
  </si>
  <si>
    <t xml:space="preserve">Tüümian </t>
  </si>
  <si>
    <t xml:space="preserve">Basiilik </t>
  </si>
  <si>
    <t xml:space="preserve">Rosmariin </t>
  </si>
  <si>
    <t xml:space="preserve">Koriander </t>
  </si>
  <si>
    <t>Potiga</t>
  </si>
  <si>
    <t xml:space="preserve">Aedtll </t>
  </si>
  <si>
    <t>Šampinjon 1</t>
  </si>
  <si>
    <t>Šampinjon 2</t>
  </si>
  <si>
    <t>Grillimiseks, suur</t>
  </si>
  <si>
    <t>Hapendatud kurk 1</t>
  </si>
  <si>
    <t>Lühike kurk</t>
  </si>
  <si>
    <t>3-5 kg</t>
  </si>
  <si>
    <t>vaakum-pakend, ämber</t>
  </si>
  <si>
    <t>Hapendatud kurk 2</t>
  </si>
  <si>
    <t>0,4-1 kg</t>
  </si>
  <si>
    <t>Hapukapsas 1</t>
  </si>
  <si>
    <t>Hapukapsas porgandiga, ilma köömneteta</t>
  </si>
  <si>
    <t>0,5-1 kg</t>
  </si>
  <si>
    <t>kile, ämber</t>
  </si>
  <si>
    <t>Hapukapsas 2</t>
  </si>
  <si>
    <t>2-5 kg</t>
  </si>
  <si>
    <t>Kõrvits kooritud</t>
  </si>
  <si>
    <t>Puhastatud seemnetest</t>
  </si>
  <si>
    <t xml:space="preserve">kile </t>
  </si>
  <si>
    <t>Ahjusegu köögi-ja/või juurviljadest</t>
  </si>
  <si>
    <t>Min 4 erinevat köögi- ja/või juurvilja, kujult kang</t>
  </si>
  <si>
    <t>Wokisegu köögi-ja/või juurviljadest</t>
  </si>
  <si>
    <t>Min 5 erinevat köögi- ja/või juurvilja</t>
  </si>
  <si>
    <t>Porgand kooritud</t>
  </si>
  <si>
    <t>Pestud, puhastatud, kooritud</t>
  </si>
  <si>
    <t>Kaalikas kooritud</t>
  </si>
  <si>
    <t>Sibul mugul kooritud</t>
  </si>
  <si>
    <t xml:space="preserve">Sibul mugul punane kooritud </t>
  </si>
  <si>
    <t>Peet kooritud 1</t>
  </si>
  <si>
    <t>Peet kooritud 2</t>
  </si>
  <si>
    <t>Keedetud</t>
  </si>
  <si>
    <t>Peet kooritud 3</t>
  </si>
  <si>
    <t>Keedetud, riivitud</t>
  </si>
  <si>
    <t>Küüslauk kooritud</t>
  </si>
  <si>
    <t>Puhastatud köögi- ja/või juurvili 1</t>
  </si>
  <si>
    <t>Puhastatud, tükeldatud, min 3 erinevat köögi- ja/või juurvilja (portsjonpakk)</t>
  </si>
  <si>
    <t>100-200 g</t>
  </si>
  <si>
    <t xml:space="preserve"> kaanega suletav tops/karp</t>
  </si>
  <si>
    <t>Puhastatud köögi- ja/või juurvili 2</t>
  </si>
  <si>
    <t>Puhastatud köögi- ja/või juurvili 3</t>
  </si>
  <si>
    <t xml:space="preserve">* Minimaalne säilimisaeg arvestatakse alates kauba üleandmisest hankijale tarnekohas.                                                                                                                                  </t>
  </si>
  <si>
    <t>***** Veerg H tuleb täita juhul kui veerus C on märge toote hooajalisuse kohta. Hooaja periood peab jääma 6 kuulise lepingu perioodi sisse. Hooaja periood ei tohi olla lühem kui 4 nädalat.</t>
  </si>
  <si>
    <t>Hankijal on õigus küsida pakkumuses esitatud teabe põhjendatud selgitamist sh pakutud toodete kohta tehnilisi tingimusi tõendavaid dokumente või fotosid.</t>
  </si>
  <si>
    <t>Puu- ja köögiviljad ning marjad peavad olema veatud, turustatava kvaliteediga ja kuuluma kvaliteediklassi - I klass.</t>
  </si>
  <si>
    <t>KOKKU orienteeruva koguse alusel</t>
  </si>
  <si>
    <t>TK</t>
  </si>
  <si>
    <t xml:space="preserve">Õun punane </t>
  </si>
  <si>
    <t xml:space="preserve">I klass  </t>
  </si>
  <si>
    <t>Õun Royal Gala</t>
  </si>
  <si>
    <t>Kvaliteediklass: I klass (mitte pakkuda mahlaapelsini)</t>
  </si>
  <si>
    <t xml:space="preserve">Apelsin suur </t>
  </si>
  <si>
    <t xml:space="preserve">Mandariin/Klementiin </t>
  </si>
  <si>
    <t xml:space="preserve">Kiivi </t>
  </si>
  <si>
    <t xml:space="preserve">Hurmaa </t>
  </si>
  <si>
    <t xml:space="preserve">Viinamari hele </t>
  </si>
  <si>
    <t xml:space="preserve">Viinamari tume </t>
  </si>
  <si>
    <t xml:space="preserve">Viinamari hele (seemneteta) </t>
  </si>
  <si>
    <t>Pakkumuse esitamise vorm - Puu- ja köögiviljad, marjad  Pakutud tooted ei tohi korduda!</t>
  </si>
  <si>
    <t>Tomat Eesti</t>
  </si>
  <si>
    <t xml:space="preserve">Kurk lühike Eesti </t>
  </si>
  <si>
    <t>Hooajatoode, pakkuda Eestis kasvatatud kurki, pikkus kuni 14cm</t>
  </si>
  <si>
    <t>Hooajatoode, kvaliteediklass: I klass</t>
  </si>
  <si>
    <t>Hooajatoode, õisikud puhastatud lehtedest</t>
  </si>
  <si>
    <t>Lillkapsas (puhastatud) 1</t>
  </si>
  <si>
    <t>Lillkapsas (puhastatud) 2</t>
  </si>
  <si>
    <t>Suvikõrvits/tsukiini 1</t>
  </si>
  <si>
    <t>Suvikõrvits/tsukiini 2</t>
  </si>
  <si>
    <t>Hooajatoode, pikkus alates 15cm</t>
  </si>
  <si>
    <t>Aastaringne toode, õisikud puhastatud lehtedest</t>
  </si>
  <si>
    <t>Aastaringne toode, pikkus alates 15cm</t>
  </si>
  <si>
    <t>Kirss/Murel 1</t>
  </si>
  <si>
    <t>Kirss/Murel 2</t>
  </si>
  <si>
    <t>Nektariin 1</t>
  </si>
  <si>
    <t>Nektariin 2</t>
  </si>
  <si>
    <t>Virsik 1</t>
  </si>
  <si>
    <t>Virsik 2</t>
  </si>
  <si>
    <t>Virsik Paraguayo 1</t>
  </si>
  <si>
    <t>Virsik Paraguayo 2</t>
  </si>
  <si>
    <t>Maasikas 1</t>
  </si>
  <si>
    <t>Maasikas 2</t>
  </si>
  <si>
    <t>Melon</t>
  </si>
  <si>
    <t>Kesk-Aasia, hooajatoode</t>
  </si>
  <si>
    <t>karp</t>
  </si>
  <si>
    <t>allergeenid</t>
  </si>
  <si>
    <t>1 kg/ 1tk hind km-ta ***</t>
  </si>
  <si>
    <t>Maksumus (km-ta)</t>
  </si>
  <si>
    <t>Hooajatoodete maksumus (km-ta)</t>
  </si>
  <si>
    <t xml:space="preserve">Mango </t>
  </si>
  <si>
    <t xml:space="preserve">Avokaado </t>
  </si>
  <si>
    <t>Petersell</t>
  </si>
  <si>
    <t>**** Pakutava toote EAN kood veerg L on tellimuse esitamise kood ning peab vastama veergudele G, J ja T (tk toote puhul S)</t>
  </si>
  <si>
    <t>*** Hinnad esitada eurodes käibemaksuta, ühe sendi täpsusega ehk kuni kaks kohta peale koma, kaasa arvatud elektroonsed saatelehed ja koondarved (veerg T puhul ei tohi olla n-ö varjatud kolmandat komakohta).</t>
  </si>
  <si>
    <t>Toote kaal kg/tk</t>
  </si>
  <si>
    <r>
      <t xml:space="preserve">Toote kaal kg </t>
    </r>
    <r>
      <rPr>
        <sz val="8"/>
        <color theme="1"/>
        <rFont val="Arial"/>
        <family val="2"/>
        <charset val="186"/>
      </rPr>
      <t>(kaalutootel märkida 1 ehk 1kg ja tükitootel pakendi kaal nt. 5 ehk 5kg)</t>
    </r>
  </si>
  <si>
    <r>
      <t>Orienteeruv tarbitav kogus (</t>
    </r>
    <r>
      <rPr>
        <sz val="8"/>
        <rFont val="Arial"/>
        <family val="2"/>
        <charset val="186"/>
      </rPr>
      <t>6 kuud</t>
    </r>
    <r>
      <rPr>
        <b/>
        <sz val="8"/>
        <rFont val="Arial"/>
        <family val="2"/>
        <charset val="186"/>
      </rPr>
      <t>) kg/tk **</t>
    </r>
  </si>
  <si>
    <r>
      <t xml:space="preserve">Toote </t>
    </r>
    <r>
      <rPr>
        <sz val="8"/>
        <color theme="1"/>
        <rFont val="Arial"/>
        <family val="2"/>
        <charset val="186"/>
      </rPr>
      <t xml:space="preserve">(kg või pakendi hind) </t>
    </r>
    <r>
      <rPr>
        <b/>
        <sz val="8"/>
        <color theme="1"/>
        <rFont val="Arial"/>
        <family val="2"/>
        <charset val="186"/>
      </rPr>
      <t>hind km-ta ***</t>
    </r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</si>
  <si>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</si>
  <si>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</si>
  <si>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</si>
  <si>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</si>
  <si>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</si>
  <si>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</si>
  <si>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</si>
  <si>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</si>
  <si>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</si>
  <si>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</si>
  <si>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</si>
  <si>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</si>
  <si>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</si>
  <si>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</si>
  <si>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</si>
  <si>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</si>
  <si>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</si>
  <si>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</si>
  <si>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</si>
  <si>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</si>
  <si>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</si>
  <si>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</si>
  <si>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</si>
  <si>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</si>
  <si>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</si>
  <si>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</si>
  <si>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</si>
  <si>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</si>
  <si>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</si>
  <si>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</si>
  <si>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</si>
  <si>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</si>
  <si>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</si>
  <si>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</si>
  <si>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</si>
  <si>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</si>
  <si>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</si>
  <si>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</si>
  <si>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</si>
  <si>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</si>
  <si>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</si>
  <si>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</si>
  <si>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</si>
  <si>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</si>
  <si>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</si>
  <si>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</si>
  <si>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</si>
  <si>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</si>
  <si>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</si>
  <si>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</si>
  <si>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</si>
  <si>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</si>
  <si>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</si>
  <si>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</si>
  <si>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</si>
  <si>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</si>
  <si>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</si>
  <si>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</si>
  <si>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</si>
  <si>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</si>
  <si>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</si>
  <si>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</si>
  <si>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</si>
  <si>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</si>
  <si>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</si>
  <si>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</si>
  <si>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</si>
  <si>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</si>
  <si>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</si>
  <si>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</si>
  <si>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</si>
  <si>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</si>
  <si>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</si>
  <si>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</si>
  <si>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</si>
  <si>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</si>
  <si>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</si>
  <si>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</si>
  <si>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</si>
  <si>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</si>
  <si>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</si>
  <si>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</si>
  <si>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</si>
  <si>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</si>
  <si>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</si>
  <si>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</si>
  <si>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</si>
  <si>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</si>
  <si>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</si>
  <si>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</si>
  <si>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</si>
  <si>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</si>
  <si>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</si>
  <si>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</si>
  <si>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</si>
  <si>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</si>
  <si>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</si>
  <si>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</si>
  <si>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</si>
  <si>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</si>
  <si>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</si>
  <si>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</si>
  <si>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r>
      <t xml:space="preserve">** Tarbitavad kogused on </t>
    </r>
    <r>
      <rPr>
        <b/>
        <u/>
        <sz val="8"/>
        <rFont val="Arial"/>
        <family val="2"/>
        <charset val="186"/>
      </rPr>
      <t>eeldatavad</t>
    </r>
    <r>
      <rPr>
        <b/>
        <sz val="8"/>
        <rFont val="Arial"/>
        <family val="2"/>
        <charset val="186"/>
      </rPr>
      <t xml:space="preserve"> ja ei ole hankijale kohustuslikud. Antud kogused on esitatud pakkumuste võrreldavuse tagamiseks ja ei tähista tegelikult tellitavaid koguseid.</t>
    </r>
  </si>
  <si>
    <t>******Hooajatoodete (hooajatoodet ning aastaringset toodet käsitletakse ühe tootena ning valitakse üks edukas pakkuja) hindamine toimub punktiarvestuse alusel. 1) Hooajatoote maksumuse hindamine (madalaim hind annab 5 punkti, soodsuselt teine koht 3 punkti ning soodsuselt kolmas koht 1 punt). 2) Aastaringse toote maksumuse hindamine (madalaim hind annab 5 punkti, soodsuselt teine koht 3 punkti ning soodsuselt kolmas koht 1 punt). 3) Hooaja kestvus (kõige pikema hooaja kestvusega pakkumus saab 5 punkti, kestvuselt teine pakkumus saab 3 punkti ning kestvuselt kolmanda pikkusega pakkumus 1 punkti). Edukaks tunnistatakse suurima punktisumma saanud pakkumus.</t>
  </si>
  <si>
    <t>12-1******</t>
  </si>
  <si>
    <t>14-1******</t>
  </si>
  <si>
    <t>12</t>
  </si>
  <si>
    <t>15-1******</t>
  </si>
  <si>
    <t>18-1******</t>
  </si>
  <si>
    <t>19******</t>
  </si>
  <si>
    <t>20-1******</t>
  </si>
  <si>
    <t>23-1******</t>
  </si>
  <si>
    <t>24-1******</t>
  </si>
  <si>
    <t>25-1******</t>
  </si>
  <si>
    <t>31-1******</t>
  </si>
  <si>
    <t>36******</t>
  </si>
  <si>
    <t>38-1******</t>
  </si>
  <si>
    <t>39******</t>
  </si>
  <si>
    <t>40-1******</t>
  </si>
  <si>
    <t>44-1******</t>
  </si>
  <si>
    <t>54-1******</t>
  </si>
  <si>
    <t>58-1******</t>
  </si>
  <si>
    <t>62-1******</t>
  </si>
  <si>
    <t>Banana</t>
  </si>
  <si>
    <t>86-92tk / 18,5 kg</t>
  </si>
  <si>
    <t>1,1g</t>
  </si>
  <si>
    <t>23g</t>
  </si>
  <si>
    <t>0,3g</t>
  </si>
  <si>
    <t>2,6g</t>
  </si>
  <si>
    <t>-</t>
  </si>
  <si>
    <t>Apelsin SUUR</t>
  </si>
  <si>
    <t>Orange</t>
  </si>
  <si>
    <t>83tk /15 kg</t>
  </si>
  <si>
    <t>1,7g</t>
  </si>
  <si>
    <t>21g</t>
  </si>
  <si>
    <t>0,2g</t>
  </si>
  <si>
    <t>Mandariin Klementiin</t>
  </si>
  <si>
    <t>tangerine</t>
  </si>
  <si>
    <t>62tk / 10 kg</t>
  </si>
  <si>
    <t>0,8g</t>
  </si>
  <si>
    <t>13g</t>
  </si>
  <si>
    <t xml:space="preserve">Sidrun I klass </t>
  </si>
  <si>
    <t>lemon</t>
  </si>
  <si>
    <t>100tk / 15 kg</t>
  </si>
  <si>
    <t>9,3g</t>
  </si>
  <si>
    <t xml:space="preserve">Laim 54/60 I kl </t>
  </si>
  <si>
    <t>lime</t>
  </si>
  <si>
    <t>40tk / 4 kg</t>
  </si>
  <si>
    <t>0,7g</t>
  </si>
  <si>
    <t>11g</t>
  </si>
  <si>
    <t>pear Conference</t>
  </si>
  <si>
    <t>80tk / 12 kg</t>
  </si>
  <si>
    <t>0,4g</t>
  </si>
  <si>
    <t>15g</t>
  </si>
  <si>
    <t>0,1g</t>
  </si>
  <si>
    <t xml:space="preserve">Pirn </t>
  </si>
  <si>
    <t>pear</t>
  </si>
  <si>
    <t>35tk 7 12 kg</t>
  </si>
  <si>
    <t>Õun punane  Poola 60+ I kl POL</t>
  </si>
  <si>
    <t>Apple red</t>
  </si>
  <si>
    <t>108tk / 13kg</t>
  </si>
  <si>
    <t>Apple green</t>
  </si>
  <si>
    <t>90tk / 18 kg</t>
  </si>
  <si>
    <t>2g</t>
  </si>
  <si>
    <t xml:space="preserve">Õun Royal Gala  I kl </t>
  </si>
  <si>
    <t>Apple Royal Gala</t>
  </si>
  <si>
    <t xml:space="preserve">Õun GOLDEN  I kl </t>
  </si>
  <si>
    <t>Apple yellow</t>
  </si>
  <si>
    <t>65tk / 13 kg</t>
  </si>
  <si>
    <t>pineapple</t>
  </si>
  <si>
    <t>8tk / 11 kg</t>
  </si>
  <si>
    <t>0,5g</t>
  </si>
  <si>
    <t>pomegranate</t>
  </si>
  <si>
    <t>13tk / 4 kg</t>
  </si>
  <si>
    <t>19g</t>
  </si>
  <si>
    <t>1,2g</t>
  </si>
  <si>
    <t>Sweet cherry</t>
  </si>
  <si>
    <t>200tk / 5kg</t>
  </si>
  <si>
    <t>16g</t>
  </si>
  <si>
    <t xml:space="preserve">plum </t>
  </si>
  <si>
    <t>62tk / 5kg</t>
  </si>
  <si>
    <t>1,4g</t>
  </si>
  <si>
    <t xml:space="preserve">Kiivi lahtine 33/36 I kl </t>
  </si>
  <si>
    <t>Kiwi</t>
  </si>
  <si>
    <t>100tk / 10 kg</t>
  </si>
  <si>
    <t>14g</t>
  </si>
  <si>
    <t>Persimmon</t>
  </si>
  <si>
    <t>24tk / 4,8 kg</t>
  </si>
  <si>
    <t>0,6g</t>
  </si>
  <si>
    <t>Melon Honey Dew</t>
  </si>
  <si>
    <t>5tk / 10 kg</t>
  </si>
  <si>
    <t>9,1g</t>
  </si>
  <si>
    <t>Melon Kesk-aasia</t>
  </si>
  <si>
    <t>Melon Hami</t>
  </si>
  <si>
    <t>5tk/ 10 kg</t>
  </si>
  <si>
    <t>Arbuus seemnetega</t>
  </si>
  <si>
    <t>Watermelon</t>
  </si>
  <si>
    <t>4tk / 17 kg</t>
  </si>
  <si>
    <t>7,6g</t>
  </si>
  <si>
    <t xml:space="preserve">Arbuus seemneteta </t>
  </si>
  <si>
    <t>Aprikoos lahtine</t>
  </si>
  <si>
    <t>Apricot</t>
  </si>
  <si>
    <t xml:space="preserve">Nektariin lahtine </t>
  </si>
  <si>
    <t>Nectarine</t>
  </si>
  <si>
    <t>26tk / 4 kg</t>
  </si>
  <si>
    <t>9,2g</t>
  </si>
  <si>
    <t xml:space="preserve">Virsik lahtine </t>
  </si>
  <si>
    <t>Peach</t>
  </si>
  <si>
    <t>0,9g</t>
  </si>
  <si>
    <t>10g</t>
  </si>
  <si>
    <t xml:space="preserve">Virsik Paraquayo </t>
  </si>
  <si>
    <t>Peach Paraquayo 2</t>
  </si>
  <si>
    <t xml:space="preserve">5kg </t>
  </si>
  <si>
    <t>Mango Palmer</t>
  </si>
  <si>
    <t>Mango</t>
  </si>
  <si>
    <t>7tk / 4kg</t>
  </si>
  <si>
    <t>Avokaado Ryan</t>
  </si>
  <si>
    <t>Avocado RYAN</t>
  </si>
  <si>
    <t>16tk / 4 kg</t>
  </si>
  <si>
    <t>8,5g</t>
  </si>
  <si>
    <t>Viinamari hele  I kl</t>
  </si>
  <si>
    <t>Grape Green</t>
  </si>
  <si>
    <t>583tk / 7kg</t>
  </si>
  <si>
    <t>18g</t>
  </si>
  <si>
    <t>Viinamari tume I kl</t>
  </si>
  <si>
    <t>Grape Black</t>
  </si>
  <si>
    <t>Grape Green (seedless)</t>
  </si>
  <si>
    <t>1250tk / 5kg</t>
  </si>
  <si>
    <t>Strawberry</t>
  </si>
  <si>
    <t>266tk / 4 kg</t>
  </si>
  <si>
    <t>7,7g</t>
  </si>
  <si>
    <t>Friute coctail nr 12</t>
  </si>
  <si>
    <t>150g</t>
  </si>
  <si>
    <t>150 g</t>
  </si>
  <si>
    <t>Ananassi kuubikud</t>
  </si>
  <si>
    <t>Pineapple cubes</t>
  </si>
  <si>
    <t>2000g</t>
  </si>
  <si>
    <t>Melon kollane kuubikud</t>
  </si>
  <si>
    <t>Melon Yellow cubes</t>
  </si>
  <si>
    <t>Arbuusi kuubikud</t>
  </si>
  <si>
    <t xml:space="preserve">watermelon cubes </t>
  </si>
  <si>
    <t>Kurk pikk kiles Grüne "Luunja" EST</t>
  </si>
  <si>
    <t>Cucumber long shrink wrapped Luunja EST</t>
  </si>
  <si>
    <t>30tk / 10kg</t>
  </si>
  <si>
    <t>3,6g</t>
  </si>
  <si>
    <t xml:space="preserve">Kurk pikk kileta </t>
  </si>
  <si>
    <t xml:space="preserve">Cucumber long </t>
  </si>
  <si>
    <t>25-33tk / 10kg</t>
  </si>
  <si>
    <t>32-36</t>
  </si>
  <si>
    <t>Cucumber short</t>
  </si>
  <si>
    <t>5 kg</t>
  </si>
  <si>
    <t xml:space="preserve">Tomat M I kl </t>
  </si>
  <si>
    <t>Tomato</t>
  </si>
  <si>
    <t>60tk / 6kg</t>
  </si>
  <si>
    <t>3,9g</t>
  </si>
  <si>
    <t xml:space="preserve">Tomato </t>
  </si>
  <si>
    <t>Bunch tomato</t>
  </si>
  <si>
    <t>35tk / 5kg</t>
  </si>
  <si>
    <t>Tomato EST</t>
  </si>
  <si>
    <t>Cherry tomato</t>
  </si>
  <si>
    <t>200tk / 4kg</t>
  </si>
  <si>
    <t>1,6g</t>
  </si>
  <si>
    <t>4,9g</t>
  </si>
  <si>
    <t>Cherry tomato bunch</t>
  </si>
  <si>
    <t>150tk / 3 kg</t>
  </si>
  <si>
    <t>Capsicum red</t>
  </si>
  <si>
    <t>30tk / 5kg</t>
  </si>
  <si>
    <t>1g</t>
  </si>
  <si>
    <t>6g</t>
  </si>
  <si>
    <t xml:space="preserve">Paprika kollane -G/GG- I kl </t>
  </si>
  <si>
    <t>Capsicum yellow</t>
  </si>
  <si>
    <t>6,3g</t>
  </si>
  <si>
    <t xml:space="preserve">Paprika oranz -G/GG- I kl </t>
  </si>
  <si>
    <t>Capsicum orange</t>
  </si>
  <si>
    <t>Red Chilly</t>
  </si>
  <si>
    <t>Radish red</t>
  </si>
  <si>
    <t>50tk / 10 kg</t>
  </si>
  <si>
    <t>3,4g</t>
  </si>
  <si>
    <t xml:space="preserve">Redis valge (daikon) </t>
  </si>
  <si>
    <t>Radish white</t>
  </si>
  <si>
    <t>15-30tk / 15 kg</t>
  </si>
  <si>
    <t xml:space="preserve">Porgand pestud </t>
  </si>
  <si>
    <t>Carrot (washed)</t>
  </si>
  <si>
    <t>9,6g</t>
  </si>
  <si>
    <t>Beetroot</t>
  </si>
  <si>
    <t>75tk / 15 kg</t>
  </si>
  <si>
    <t>1,61g</t>
  </si>
  <si>
    <t>9,56g</t>
  </si>
  <si>
    <t>Kaalikas</t>
  </si>
  <si>
    <t>Swede</t>
  </si>
  <si>
    <t>30tk / 20 kg</t>
  </si>
  <si>
    <t>8,13g</t>
  </si>
  <si>
    <t xml:space="preserve">Magus kartul oranź (bataat) </t>
  </si>
  <si>
    <t>Sweet potato</t>
  </si>
  <si>
    <t>8tk / 6kg</t>
  </si>
  <si>
    <t>20g</t>
  </si>
  <si>
    <t>Söögipeedi nitraadisisaldus võib olla kuni 1800 mg/kg.</t>
  </si>
  <si>
    <t>Kaalika nitraadisisaldus võib olla kuni 500 mg/kg.</t>
  </si>
  <si>
    <t>Kapsas varajane</t>
  </si>
  <si>
    <t xml:space="preserve">Early cabbage </t>
  </si>
  <si>
    <t>10tk / 10 kg</t>
  </si>
  <si>
    <t>1,28g</t>
  </si>
  <si>
    <t>5,8g</t>
  </si>
  <si>
    <t>Kapsas</t>
  </si>
  <si>
    <t xml:space="preserve">Cabbage </t>
  </si>
  <si>
    <t>6-16tk / 25 kg</t>
  </si>
  <si>
    <t>Kapsas punane</t>
  </si>
  <si>
    <t xml:space="preserve">Red cabbage </t>
  </si>
  <si>
    <t>8-16tk / 25 kg</t>
  </si>
  <si>
    <t>1,3g</t>
  </si>
  <si>
    <t>6,6g</t>
  </si>
  <si>
    <t>Brokkoli I kl</t>
  </si>
  <si>
    <t>Broccoli</t>
  </si>
  <si>
    <t>16tk / 8kg</t>
  </si>
  <si>
    <t>2,8g</t>
  </si>
  <si>
    <t xml:space="preserve">Lillkapsas PUHASTATUD I kl </t>
  </si>
  <si>
    <t>cauliflower without leaves</t>
  </si>
  <si>
    <t>7-8tk / 10 kg</t>
  </si>
  <si>
    <t>1,9g</t>
  </si>
  <si>
    <t>5g</t>
  </si>
  <si>
    <t xml:space="preserve">Hiinakapsas </t>
  </si>
  <si>
    <t>chinese cabbage</t>
  </si>
  <si>
    <t>1,5g</t>
  </si>
  <si>
    <t>2,2g</t>
  </si>
  <si>
    <t>romaine lettuce</t>
  </si>
  <si>
    <t>10tk / 6kg</t>
  </si>
  <si>
    <t>2,9g</t>
  </si>
  <si>
    <t xml:space="preserve">Lollo-Rossa salat I kl </t>
  </si>
  <si>
    <t>lollo rossa</t>
  </si>
  <si>
    <t>12tk / 3 kg</t>
  </si>
  <si>
    <t>Zucchini roheline</t>
  </si>
  <si>
    <t>zucchini</t>
  </si>
  <si>
    <t>14tk / 5kg</t>
  </si>
  <si>
    <t>2,7g</t>
  </si>
  <si>
    <t>Kõrvits Muskaat</t>
  </si>
  <si>
    <t>Crookneck pumpkin/muscat squash</t>
  </si>
  <si>
    <t>2tk / 10-20 kg</t>
  </si>
  <si>
    <t xml:space="preserve">Baklazaan </t>
  </si>
  <si>
    <t>eggplant</t>
  </si>
  <si>
    <t>16tk / 5kg</t>
  </si>
  <si>
    <t>5,9g</t>
  </si>
  <si>
    <t>85g/pakk</t>
  </si>
  <si>
    <t>12pk/ 1200g</t>
  </si>
  <si>
    <t>3g</t>
  </si>
  <si>
    <t>Frillice salat (2kg/kst) I kl</t>
  </si>
  <si>
    <t>25 tk / 2kg</t>
  </si>
  <si>
    <t xml:space="preserve">Jääsalat lahtine kileta </t>
  </si>
  <si>
    <t>iceberg lettuce</t>
  </si>
  <si>
    <t>9-10tk / 7 kg</t>
  </si>
  <si>
    <t>Sibul mugul 40/60</t>
  </si>
  <si>
    <t>onion</t>
  </si>
  <si>
    <t>187tk / 15 kg</t>
  </si>
  <si>
    <t xml:space="preserve">Sibul punane 60/80 </t>
  </si>
  <si>
    <t>red onion</t>
  </si>
  <si>
    <t>166tk / 10kg</t>
  </si>
  <si>
    <t>9,9g</t>
  </si>
  <si>
    <t>Sibul salati 75-100</t>
  </si>
  <si>
    <t>Onion Grano 75-100</t>
  </si>
  <si>
    <t>10kg</t>
  </si>
  <si>
    <t>Sibul roheline</t>
  </si>
  <si>
    <t xml:space="preserve">Green onion </t>
  </si>
  <si>
    <t>50tk / 3 kg</t>
  </si>
  <si>
    <t>1,8g</t>
  </si>
  <si>
    <t>7,3g</t>
  </si>
  <si>
    <t>Küüslauk 45+/55+</t>
  </si>
  <si>
    <t>garlic</t>
  </si>
  <si>
    <t>250tk / 10 kg</t>
  </si>
  <si>
    <t>28g</t>
  </si>
  <si>
    <t xml:space="preserve">Ingver </t>
  </si>
  <si>
    <t>ginger</t>
  </si>
  <si>
    <t xml:space="preserve">Pastinaak </t>
  </si>
  <si>
    <t>parsnip</t>
  </si>
  <si>
    <t>25tk / 5 kg</t>
  </si>
  <si>
    <t>Mustrõigas</t>
  </si>
  <si>
    <t>Black Spanish Radish</t>
  </si>
  <si>
    <t>20tk / 5kg</t>
  </si>
  <si>
    <t xml:space="preserve">Porrulauk </t>
  </si>
  <si>
    <t>leek</t>
  </si>
  <si>
    <t>celery</t>
  </si>
  <si>
    <t>14tk /10 kg</t>
  </si>
  <si>
    <t>celeriac</t>
  </si>
  <si>
    <t>20tk /10 kg</t>
  </si>
  <si>
    <t>fennel</t>
  </si>
  <si>
    <t>10tk / 5kg</t>
  </si>
  <si>
    <t>Salatisegu nr 3 ( frizee,lollo,radisso, jääsalat)</t>
  </si>
  <si>
    <t>Salat mix nr 3</t>
  </si>
  <si>
    <t>Salatisegu nr 7 (frillis, frizee,ruccola,spinat)</t>
  </si>
  <si>
    <t>Salat mix nr 7</t>
  </si>
  <si>
    <t>Ruccola lahtine</t>
  </si>
  <si>
    <t>rocket loose</t>
  </si>
  <si>
    <t>1000g</t>
  </si>
  <si>
    <t>3,7g</t>
  </si>
  <si>
    <t>Spinat lahtine</t>
  </si>
  <si>
    <t>Spinach loose</t>
  </si>
  <si>
    <t>1kg</t>
  </si>
  <si>
    <t>Idud Mungoa</t>
  </si>
  <si>
    <t>mung bean sprouts</t>
  </si>
  <si>
    <t>Till lahtine</t>
  </si>
  <si>
    <t>dill</t>
  </si>
  <si>
    <t>3000g</t>
  </si>
  <si>
    <t>3,5g</t>
  </si>
  <si>
    <t>7g</t>
  </si>
  <si>
    <t>Lehtpetersell</t>
  </si>
  <si>
    <t>flat leaf parsley</t>
  </si>
  <si>
    <t>Münt lahtine</t>
  </si>
  <si>
    <t>Mint loose</t>
  </si>
  <si>
    <t>3,8g</t>
  </si>
  <si>
    <t xml:space="preserve">Tüümian lahtine </t>
  </si>
  <si>
    <t>thyme</t>
  </si>
  <si>
    <t>5,6g</t>
  </si>
  <si>
    <t>24g</t>
  </si>
  <si>
    <t>Basiilik lahtine</t>
  </si>
  <si>
    <t>basil</t>
  </si>
  <si>
    <t>3,2g</t>
  </si>
  <si>
    <t>Rosmariin lahtine</t>
  </si>
  <si>
    <t>rosemary</t>
  </si>
  <si>
    <t>3,3g</t>
  </si>
  <si>
    <t>Koriander lahtine</t>
  </si>
  <si>
    <t>coriander</t>
  </si>
  <si>
    <t>2,1g</t>
  </si>
  <si>
    <t>Lehtpetersell potis</t>
  </si>
  <si>
    <t>flat leaf parsley in pot</t>
  </si>
  <si>
    <t>130g</t>
  </si>
  <si>
    <t>12x130g</t>
  </si>
  <si>
    <t>dill in pot</t>
  </si>
  <si>
    <t>chives in pot</t>
  </si>
  <si>
    <t>4,4g</t>
  </si>
  <si>
    <t>Tüümian potis</t>
  </si>
  <si>
    <t>thyme in pot</t>
  </si>
  <si>
    <t>Rosmariin potis</t>
  </si>
  <si>
    <t>rosemary in pot</t>
  </si>
  <si>
    <t>Koriander potis</t>
  </si>
  <si>
    <t>coriander in pot</t>
  </si>
  <si>
    <t>Münt potis</t>
  </si>
  <si>
    <t>Mint in pot</t>
  </si>
  <si>
    <t xml:space="preserve">Sampinjon lahtine </t>
  </si>
  <si>
    <t xml:space="preserve">Champignon loose </t>
  </si>
  <si>
    <t>215tk / 3 kg</t>
  </si>
  <si>
    <t xml:space="preserve">Sampinjon lahtine suur </t>
  </si>
  <si>
    <t xml:space="preserve">Champignon loose  large  </t>
  </si>
  <si>
    <t>3kg kast</t>
  </si>
  <si>
    <t xml:space="preserve">Hapukurk ämber 3kg </t>
  </si>
  <si>
    <t xml:space="preserve">Picled cucumber 3KG </t>
  </si>
  <si>
    <t>38-40 tk / 3 kg</t>
  </si>
  <si>
    <t>Hapukurk ämber 1 kg</t>
  </si>
  <si>
    <t>Picled cucumber small pack</t>
  </si>
  <si>
    <t xml:space="preserve">Hapukapsas pakis (porgandiga) 1kg </t>
  </si>
  <si>
    <t xml:space="preserve">Sauerkraut  (with carrots) 1kg </t>
  </si>
  <si>
    <t xml:space="preserve">Hapukapsas porgandiga 5kg </t>
  </si>
  <si>
    <t xml:space="preserve">Sauerkraut  wit carrots 5kg </t>
  </si>
  <si>
    <t>5000g</t>
  </si>
  <si>
    <t>0,02g</t>
  </si>
  <si>
    <t>Kõrvits kooritud  kg/ TT</t>
  </si>
  <si>
    <t>Pumpkin peeled</t>
  </si>
  <si>
    <t>6,5g</t>
  </si>
  <si>
    <t>Köögiviljade ahjusegu (kartul,porgand, kaalikas, peet)</t>
  </si>
  <si>
    <t xml:space="preserve">Vegetabel mix  (carrot, potatotes, beet,turnip ) </t>
  </si>
  <si>
    <t xml:space="preserve">Köögiviljasegu nr 2. ( paprika, kapsas, brokkoli, porgand, sibul) </t>
  </si>
  <si>
    <t xml:space="preserve">Vegetabel mix  (carrot, bell pepper,cabbage,broccoli,onion) </t>
  </si>
  <si>
    <t>Porgand kooritud  5kg</t>
  </si>
  <si>
    <t>Carrot peeled  5 kg</t>
  </si>
  <si>
    <t xml:space="preserve">Kaalikas kooritud 5kg </t>
  </si>
  <si>
    <t xml:space="preserve">Swede peeled 5kg </t>
  </si>
  <si>
    <t>17tk / 5kg</t>
  </si>
  <si>
    <t>4,6g</t>
  </si>
  <si>
    <t>Sibul kooritud  5kg</t>
  </si>
  <si>
    <t>Onion peeled  5 kg</t>
  </si>
  <si>
    <t>5,5g</t>
  </si>
  <si>
    <t>Sibul punane kooritud  5kg</t>
  </si>
  <si>
    <t>Red onion peeled  5 kg</t>
  </si>
  <si>
    <t>9g</t>
  </si>
  <si>
    <t>Peet toores kooritud</t>
  </si>
  <si>
    <t xml:space="preserve">Peeled raw Beetroot </t>
  </si>
  <si>
    <t>1,02g</t>
  </si>
  <si>
    <t>7,04g</t>
  </si>
  <si>
    <t>Peet kooritud, keedetud</t>
  </si>
  <si>
    <t>peeled and boiled beetroot</t>
  </si>
  <si>
    <t>9,4g</t>
  </si>
  <si>
    <t>peet keedetud riivitud</t>
  </si>
  <si>
    <t>peeled and greated beetroot</t>
  </si>
  <si>
    <t>Küüslauk puhast. 1kg  (vaakum)</t>
  </si>
  <si>
    <t>Garlic clean. 1kg  (vacuum)</t>
  </si>
  <si>
    <t>160 küünt / 1 kg</t>
  </si>
  <si>
    <t>33g</t>
  </si>
  <si>
    <t>0g</t>
  </si>
  <si>
    <t>puuduvad, ei sisalda naatriumdisulfitit.</t>
  </si>
  <si>
    <t>puuduvad, ei sisalda naatriumdisulfitit</t>
  </si>
  <si>
    <t>Puuduvad, ei sisalda naatriumdisulfitit</t>
  </si>
  <si>
    <t>Juurviljakokteil nr. 4, 200gr  (kurk, kirsstomat, porgand)</t>
  </si>
  <si>
    <t>Vegetabel mix nr 4 (cucumber, carrots, cherry tomato)</t>
  </si>
  <si>
    <t>200g</t>
  </si>
  <si>
    <t>Juurviljakokteil nr. 5, 200gr (porgand, kurk, nuikapsas)</t>
  </si>
  <si>
    <t>Vegetabel mix nr 5 (cucumber, carrots, kohlrabi)</t>
  </si>
  <si>
    <t>Juurviljakokteil nr. 6, 200gr (porgand, kirsstomat, nuikapsas)</t>
  </si>
  <si>
    <t>Vegetabel mix nr 6 (cherry tomato, carrots, kohlrabi)</t>
  </si>
  <si>
    <t xml:space="preserve">Õun Granny Smith  I kl </t>
  </si>
  <si>
    <t>21-27</t>
  </si>
  <si>
    <t>30-34</t>
  </si>
  <si>
    <t>34-39</t>
  </si>
  <si>
    <t>29-33</t>
  </si>
  <si>
    <t>33-38</t>
  </si>
  <si>
    <t>33-37</t>
  </si>
  <si>
    <t>34-38</t>
  </si>
  <si>
    <t>26-30</t>
  </si>
  <si>
    <t>24-28</t>
  </si>
  <si>
    <t>Puuviljakokteil nr 12 (melon, ananass, apelsin) 150 g</t>
  </si>
  <si>
    <t>22-26</t>
  </si>
  <si>
    <t>33-36</t>
  </si>
  <si>
    <t>30-35</t>
  </si>
  <si>
    <t>23-27</t>
  </si>
  <si>
    <t xml:space="preserve">Till potis </t>
  </si>
  <si>
    <t xml:space="preserve">Murulauk potis </t>
  </si>
  <si>
    <t xml:space="preserve">Pirn Conference  Väike 45+ </t>
  </si>
  <si>
    <t xml:space="preserve">Ananass Sweet </t>
  </si>
  <si>
    <t xml:space="preserve">Murel lahtine </t>
  </si>
  <si>
    <t xml:space="preserve">Ploom tume </t>
  </si>
  <si>
    <t xml:space="preserve">Melon kollane </t>
  </si>
  <si>
    <t>Viinamari hele seemnetaI I kl</t>
  </si>
  <si>
    <t>Maasikas lahtine I kl</t>
  </si>
  <si>
    <t>Tomat Eesti I kl</t>
  </si>
  <si>
    <t>Tomat kobar I kl</t>
  </si>
  <si>
    <t>Kirsstomat punane lahtine  I kl</t>
  </si>
  <si>
    <t>Kirsskobartomat punane lahtine I kl</t>
  </si>
  <si>
    <t>Paprika punane G/GG I kl</t>
  </si>
  <si>
    <t xml:space="preserve">Chilli pipar punane </t>
  </si>
  <si>
    <t>Rooma salat lahtine I kl</t>
  </si>
  <si>
    <t>Frillice salat pakis I kl</t>
  </si>
  <si>
    <t xml:space="preserve">Varsseller </t>
  </si>
  <si>
    <t xml:space="preserve">Fennel </t>
  </si>
  <si>
    <t>Frillice salad packed</t>
  </si>
  <si>
    <t>Frillice salad (2kg / box) I kl</t>
  </si>
  <si>
    <t>Toote kaal kg</t>
  </si>
  <si>
    <t xml:space="preserve">Toote nimetus </t>
  </si>
  <si>
    <t xml:space="preserve">Toote kirjeldus </t>
  </si>
  <si>
    <t>Orienteeruv tarbitav kogus (6 kuud) kg **</t>
  </si>
  <si>
    <t>1 kg hind km-ta ***</t>
  </si>
  <si>
    <t>Kooritud kartul</t>
  </si>
  <si>
    <t>5-10 kg</t>
  </si>
  <si>
    <t xml:space="preserve">Kartul kooritud sulfivaba vaakumpakendatud suur 5kg </t>
  </si>
  <si>
    <t>Toode on kollase värvusega, värske lõhnaga, peale keetmist ei lagune ega muuda värvi, alates 4 cm.</t>
  </si>
  <si>
    <t>Kartulisektor</t>
  </si>
  <si>
    <t>Sulfideerimata, pestud, koorega</t>
  </si>
  <si>
    <t>Kartulisektor koorega, pestud</t>
  </si>
  <si>
    <t>Kartulisektor koorega, pestud, sulfivaba</t>
  </si>
  <si>
    <t xml:space="preserve">Kartul pestud </t>
  </si>
  <si>
    <t>Mugulate suurus alates 5 cm, värvus kollane</t>
  </si>
  <si>
    <t>1-10kg</t>
  </si>
  <si>
    <t xml:space="preserve">Kartul pestud. 5cm </t>
  </si>
  <si>
    <t>Toode on kollase värvusega, suurus alates 5cm, pestud kartul</t>
  </si>
  <si>
    <t>Kartul XXL pestud</t>
  </si>
  <si>
    <t>Mugulad on ovaalse kujuga ja kaaluga alates 250 g</t>
  </si>
  <si>
    <t xml:space="preserve">Kartul ahju/grill  XXL </t>
  </si>
  <si>
    <t>suured kartulid, XXL, ovaalse kujuga, kaaluga alates 250g</t>
  </si>
  <si>
    <t>Beebikartul</t>
  </si>
  <si>
    <t>Pestud, mugulate suurus kuni 4 cm</t>
  </si>
  <si>
    <t xml:space="preserve">Kartul väike pestud kuni 4 cm </t>
  </si>
  <si>
    <t>pestud väike kartul, suurusega kuni 4 cm</t>
  </si>
  <si>
    <t>KOKKU orienteeruva eeldatava koguse alusel</t>
  </si>
  <si>
    <t xml:space="preserve">* Minimaalne säilimisaeg arvestatakse alates kauba üleandmisest hankijale tarnekohas.                                                                                                                                       </t>
  </si>
  <si>
    <t>*** Hinnad esitada ühe sendi täpsusega ehk kuni kaks kohta peale koma, kaasa arvatud elektroonsed saatelehed ja koondarved (veerg M puhul ei tohi olla n-ö varjatud kolmandat komakohta).</t>
  </si>
  <si>
    <t>**** Pakutava toote EAN kood veerg K on tellimuse esitamise kood ning peab vastama veergudele G, J ja L.</t>
  </si>
  <si>
    <r>
      <t>Toote EAN (</t>
    </r>
    <r>
      <rPr>
        <sz val="9"/>
        <color theme="1"/>
        <rFont val="Arial"/>
        <family val="2"/>
        <charset val="186"/>
      </rPr>
      <t>GTIN</t>
    </r>
    <r>
      <rPr>
        <b/>
        <sz val="9"/>
        <color theme="1"/>
        <rFont val="Arial"/>
        <family val="2"/>
        <charset val="186"/>
      </rPr>
      <t>) kood ****</t>
    </r>
  </si>
  <si>
    <r>
      <t xml:space="preserve">Pakkumuse vorm - Kartul, Põhja-Eesti piirkond. </t>
    </r>
    <r>
      <rPr>
        <b/>
        <sz val="9"/>
        <color rgb="FFFF0000"/>
        <rFont val="Arial"/>
        <family val="2"/>
        <charset val="186"/>
      </rPr>
      <t>Pakkuma peab kõiki vormil küsitud tooteid!</t>
    </r>
  </si>
  <si>
    <r>
      <t>Toote kaal kg (</t>
    </r>
    <r>
      <rPr>
        <sz val="9"/>
        <color theme="1"/>
        <rFont val="Arial"/>
        <family val="2"/>
        <charset val="186"/>
      </rPr>
      <t>pakendi kaal nt. 5 ehk 5kg</t>
    </r>
    <r>
      <rPr>
        <b/>
        <sz val="9"/>
        <color theme="1"/>
        <rFont val="Arial"/>
        <family val="2"/>
        <charset val="186"/>
      </rPr>
      <t>)</t>
    </r>
  </si>
  <si>
    <r>
      <t>Toote (</t>
    </r>
    <r>
      <rPr>
        <sz val="9"/>
        <rFont val="Arial"/>
        <family val="2"/>
        <charset val="186"/>
      </rPr>
      <t>pakendi</t>
    </r>
    <r>
      <rPr>
        <b/>
        <sz val="9"/>
        <rFont val="Arial"/>
        <family val="2"/>
        <charset val="186"/>
      </rPr>
      <t>) hind km-ta  ***</t>
    </r>
  </si>
  <si>
    <r>
      <t xml:space="preserve">Sulfideerimata, mugulate suurus </t>
    </r>
    <r>
      <rPr>
        <u/>
        <sz val="9"/>
        <rFont val="Arial"/>
        <family val="2"/>
        <charset val="186"/>
      </rPr>
      <t>alates 4 cm</t>
    </r>
    <r>
      <rPr>
        <sz val="9"/>
        <rFont val="Arial"/>
        <family val="2"/>
        <charset val="186"/>
      </rPr>
      <t xml:space="preserve">, värvus kollane, ümara kujuga, kõvad. Ei tohi olla klaasjad ja tumenenud, ilma võõra lõhna ja maitseta. Valdavalt mittekatkikeev. </t>
    </r>
  </si>
  <si>
    <r>
      <t xml:space="preserve">** Tarbitavad kogused on </t>
    </r>
    <r>
      <rPr>
        <u/>
        <sz val="9"/>
        <rFont val="Arial"/>
        <family val="2"/>
        <charset val="186"/>
      </rPr>
      <t>eeldatavad</t>
    </r>
    <r>
      <rPr>
        <sz val="9"/>
        <rFont val="Arial"/>
        <family val="2"/>
        <charset val="186"/>
      </rPr>
      <t xml:space="preserve"> ja ei ole hankijale kohustuslikud. Antud kogused on esitatud pakkumuste võrreldavuse tagamiseks ja ei tähista tegelikult tellitavaid koguseid.</t>
    </r>
  </si>
  <si>
    <t>Eeldatav maksumus kokku</t>
  </si>
  <si>
    <t>Lisa 2</t>
  </si>
  <si>
    <t>hankelepingu 2-2/24/&lt;regist_nr&gt;-&lt;jrk_nr&gt;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</si>
</sst>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[$-425]General"/>
  </numFmts>
  <fonts count="40" x14ac:knownFonts="1">
    <font>
      <sz val="11"/>
      <color theme="1"/>
      <name val="Calibri"/>
      <family val="2"/>
      <charset val="186"/>
      <scheme val="minor"/>
    </font>
    <font>
      <b/>
      <sz val="7"/>
      <name val="Arial"/>
      <family val="2"/>
      <charset val="186"/>
    </font>
    <font>
      <b/>
      <sz val="9"/>
      <name val="Arial"/>
      <family val="2"/>
      <charset val="186"/>
    </font>
    <font>
      <sz val="7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rgb="FFFF0000"/>
      <name val="Arial"/>
      <family val="2"/>
      <charset val="186"/>
    </font>
    <font>
      <b/>
      <sz val="8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Arial"/>
      <family val="2"/>
      <charset val="186"/>
    </font>
    <font>
      <b/>
      <i/>
      <sz val="9"/>
      <name val="Arial"/>
      <family val="2"/>
      <charset val="186"/>
    </font>
    <font>
      <i/>
      <sz val="9"/>
      <name val="Arial"/>
      <family val="2"/>
      <charset val="186"/>
    </font>
    <font>
      <sz val="11"/>
      <color rgb="FFFF000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10"/>
      <name val="Arial"/>
      <family val="2"/>
      <charset val="186"/>
    </font>
    <font>
      <sz val="7"/>
      <color theme="1"/>
      <name val="Arial"/>
      <family val="2"/>
      <charset val="186"/>
    </font>
    <font>
      <sz val="9"/>
      <color rgb="FFC00000"/>
      <name val="Arial"/>
      <family val="2"/>
      <charset val="186"/>
    </font>
    <font>
      <sz val="14"/>
      <name val="Arial"/>
      <family val="2"/>
      <charset val="186"/>
    </font>
    <font>
      <sz val="8"/>
      <name val="Arial"/>
      <family val="2"/>
      <charset val="186"/>
    </font>
    <font>
      <b/>
      <sz val="11"/>
      <color theme="1"/>
      <name val="Arial"/>
      <family val="2"/>
      <charset val="186"/>
    </font>
    <font>
      <sz val="8"/>
      <color rgb="FFFF0000"/>
      <name val="Arial"/>
      <family val="2"/>
      <charset val="186"/>
    </font>
    <font>
      <sz val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8"/>
      <color rgb="FFFF0000"/>
      <name val="Arial"/>
      <family val="2"/>
      <charset val="186"/>
    </font>
    <font>
      <sz val="9"/>
      <color rgb="FFFF0000"/>
      <name val="Arial"/>
      <family val="2"/>
      <charset val="186"/>
    </font>
    <font>
      <sz val="14"/>
      <color rgb="FFFF0000"/>
      <name val="Arial"/>
      <family val="2"/>
      <charset val="186"/>
    </font>
    <font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b/>
      <u/>
      <sz val="8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u/>
      <sz val="9"/>
      <name val="Arial"/>
      <family val="2"/>
      <charset val="186"/>
    </font>
    <font>
      <i/>
      <sz val="9"/>
      <color theme="1"/>
      <name val="Arial"/>
      <family val="2"/>
      <charset val="186"/>
    </font>
    <font>
      <b/>
      <sz val="9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6" fillId="0" borderId="0"/>
    <xf numFmtId="165" fontId="33" fillId="0" borderId="0" applyBorder="0" applyProtection="0"/>
    <xf numFmtId="0" fontId="32" fillId="0" borderId="0"/>
  </cellStyleXfs>
  <cellXfs count="434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Protection="1">
      <protection locked="0"/>
    </xf>
    <xf numFmtId="49" fontId="4" fillId="0" borderId="14" xfId="0" applyNumberFormat="1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/>
    <xf numFmtId="0" fontId="4" fillId="0" borderId="15" xfId="0" applyFont="1" applyBorder="1" applyAlignment="1" applyProtection="1">
      <alignment vertical="center"/>
      <protection locked="0"/>
    </xf>
    <xf numFmtId="0" fontId="4" fillId="0" borderId="16" xfId="0" applyFont="1" applyBorder="1" applyProtection="1"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vertical="top" wrapText="1"/>
      <protection locked="0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top"/>
      <protection locked="0"/>
    </xf>
    <xf numFmtId="3" fontId="4" fillId="0" borderId="16" xfId="0" applyNumberFormat="1" applyFont="1" applyBorder="1" applyAlignment="1" applyProtection="1">
      <alignment horizontal="center" vertical="center" wrapText="1"/>
      <protection locked="0"/>
    </xf>
    <xf numFmtId="2" fontId="2" fillId="0" borderId="16" xfId="0" applyNumberFormat="1" applyFont="1" applyBorder="1" applyAlignment="1" applyProtection="1">
      <alignment horizontal="center" wrapText="1"/>
      <protection locked="0"/>
    </xf>
    <xf numFmtId="0" fontId="4" fillId="0" borderId="16" xfId="0" applyFont="1" applyBorder="1"/>
    <xf numFmtId="0" fontId="4" fillId="3" borderId="15" xfId="0" applyFont="1" applyFill="1" applyBorder="1" applyAlignment="1" applyProtection="1">
      <alignment vertical="center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Protection="1">
      <protection locked="0"/>
    </xf>
    <xf numFmtId="49" fontId="4" fillId="3" borderId="14" xfId="0" applyNumberFormat="1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left" vertical="center" wrapText="1"/>
      <protection locked="0"/>
    </xf>
    <xf numFmtId="0" fontId="4" fillId="3" borderId="16" xfId="0" applyFont="1" applyFill="1" applyBorder="1" applyAlignment="1" applyProtection="1">
      <alignment vertical="top" wrapText="1"/>
      <protection locked="0"/>
    </xf>
    <xf numFmtId="0" fontId="12" fillId="3" borderId="16" xfId="0" applyFont="1" applyFill="1" applyBorder="1" applyAlignment="1" applyProtection="1">
      <alignment horizontal="left" vertical="center" wrapText="1"/>
      <protection locked="0"/>
    </xf>
    <xf numFmtId="0" fontId="4" fillId="3" borderId="16" xfId="0" applyFont="1" applyFill="1" applyBorder="1" applyAlignment="1" applyProtection="1">
      <alignment horizontal="left" vertical="top"/>
      <protection locked="0"/>
    </xf>
    <xf numFmtId="0" fontId="13" fillId="3" borderId="14" xfId="0" applyFont="1" applyFill="1" applyBorder="1" applyAlignment="1" applyProtection="1">
      <alignment horizontal="center" vertical="center" wrapText="1"/>
      <protection locked="0"/>
    </xf>
    <xf numFmtId="3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6" xfId="0" applyNumberFormat="1" applyFont="1" applyFill="1" applyBorder="1" applyAlignment="1" applyProtection="1">
      <alignment horizontal="center" wrapText="1"/>
      <protection locked="0"/>
    </xf>
    <xf numFmtId="2" fontId="4" fillId="3" borderId="16" xfId="0" applyNumberFormat="1" applyFont="1" applyFill="1" applyBorder="1"/>
    <xf numFmtId="3" fontId="4" fillId="4" borderId="16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Protection="1">
      <protection locked="0"/>
    </xf>
    <xf numFmtId="3" fontId="4" fillId="3" borderId="16" xfId="0" applyNumberFormat="1" applyFont="1" applyFill="1" applyBorder="1" applyAlignment="1" applyProtection="1">
      <alignment horizontal="center" wrapText="1"/>
      <protection locked="0"/>
    </xf>
    <xf numFmtId="3" fontId="4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4" fillId="4" borderId="15" xfId="0" applyFont="1" applyFill="1" applyBorder="1" applyAlignment="1" applyProtection="1">
      <alignment vertical="center"/>
      <protection locked="0"/>
    </xf>
    <xf numFmtId="0" fontId="4" fillId="4" borderId="16" xfId="0" applyFont="1" applyFill="1" applyBorder="1" applyAlignment="1" applyProtection="1">
      <alignment horizontal="left" vertical="center" wrapText="1"/>
      <protection locked="0"/>
    </xf>
    <xf numFmtId="2" fontId="2" fillId="4" borderId="16" xfId="0" applyNumberFormat="1" applyFont="1" applyFill="1" applyBorder="1" applyAlignment="1" applyProtection="1">
      <alignment horizontal="center"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2" fillId="4" borderId="16" xfId="0" applyFont="1" applyFill="1" applyBorder="1" applyAlignment="1" applyProtection="1">
      <alignment horizontal="left" wrapText="1"/>
      <protection locked="0"/>
    </xf>
    <xf numFmtId="0" fontId="4" fillId="0" borderId="16" xfId="0" applyFont="1" applyBorder="1" applyAlignment="1" applyProtection="1">
      <alignment horizontal="left" wrapText="1"/>
      <protection locked="0"/>
    </xf>
    <xf numFmtId="2" fontId="4" fillId="0" borderId="16" xfId="0" applyNumberFormat="1" applyFont="1" applyBorder="1"/>
    <xf numFmtId="0" fontId="4" fillId="3" borderId="16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horizontal="left" wrapText="1"/>
      <protection locked="0"/>
    </xf>
    <xf numFmtId="0" fontId="2" fillId="3" borderId="15" xfId="0" applyFont="1" applyFill="1" applyBorder="1" applyAlignment="1" applyProtection="1">
      <alignment horizontal="left" wrapText="1"/>
      <protection locked="0"/>
    </xf>
    <xf numFmtId="2" fontId="2" fillId="3" borderId="15" xfId="0" applyNumberFormat="1" applyFont="1" applyFill="1" applyBorder="1" applyAlignment="1" applyProtection="1">
      <alignment horizontal="center" wrapText="1"/>
      <protection locked="0"/>
    </xf>
    <xf numFmtId="49" fontId="4" fillId="0" borderId="12" xfId="0" applyNumberFormat="1" applyFont="1" applyBorder="1" applyAlignment="1" applyProtection="1">
      <alignment horizontal="center"/>
      <protection locked="0"/>
    </xf>
    <xf numFmtId="0" fontId="2" fillId="4" borderId="15" xfId="0" applyFont="1" applyFill="1" applyBorder="1" applyAlignment="1" applyProtection="1">
      <alignment horizontal="left" wrapText="1"/>
      <protection locked="0"/>
    </xf>
    <xf numFmtId="2" fontId="2" fillId="0" borderId="15" xfId="0" applyNumberFormat="1" applyFont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left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4" fillId="0" borderId="15" xfId="0" applyFont="1" applyBorder="1" applyProtection="1">
      <protection locked="0"/>
    </xf>
    <xf numFmtId="0" fontId="4" fillId="3" borderId="15" xfId="0" applyFont="1" applyFill="1" applyBorder="1" applyAlignment="1" applyProtection="1">
      <alignment vertical="center" wrapText="1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vertical="center" wrapText="1"/>
      <protection locked="0"/>
    </xf>
    <xf numFmtId="0" fontId="4" fillId="4" borderId="16" xfId="0" applyFont="1" applyFill="1" applyBorder="1" applyProtection="1">
      <protection locked="0"/>
    </xf>
    <xf numFmtId="49" fontId="4" fillId="4" borderId="14" xfId="0" applyNumberFormat="1" applyFont="1" applyFill="1" applyBorder="1" applyAlignment="1" applyProtection="1">
      <alignment horizontal="center"/>
      <protection locked="0"/>
    </xf>
    <xf numFmtId="0" fontId="4" fillId="4" borderId="16" xfId="0" applyFont="1" applyFill="1" applyBorder="1" applyAlignment="1" applyProtection="1">
      <alignment wrapText="1"/>
      <protection locked="0"/>
    </xf>
    <xf numFmtId="0" fontId="4" fillId="4" borderId="16" xfId="0" applyFont="1" applyFill="1" applyBorder="1" applyAlignment="1" applyProtection="1">
      <alignment horizontal="left" vertical="top"/>
      <protection locked="0"/>
    </xf>
    <xf numFmtId="0" fontId="4" fillId="4" borderId="16" xfId="0" applyFont="1" applyFill="1" applyBorder="1"/>
    <xf numFmtId="0" fontId="6" fillId="4" borderId="0" xfId="0" applyFont="1" applyFill="1" applyProtection="1">
      <protection locked="0"/>
    </xf>
    <xf numFmtId="3" fontId="4" fillId="0" borderId="16" xfId="0" applyNumberFormat="1" applyFont="1" applyBorder="1" applyAlignment="1" applyProtection="1">
      <alignment horizontal="center" wrapText="1"/>
      <protection locked="0"/>
    </xf>
    <xf numFmtId="49" fontId="4" fillId="0" borderId="16" xfId="0" applyNumberFormat="1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 wrapText="1"/>
      <protection locked="0"/>
    </xf>
    <xf numFmtId="0" fontId="4" fillId="3" borderId="16" xfId="0" applyFont="1" applyFill="1" applyBorder="1" applyAlignment="1" applyProtection="1">
      <alignment horizontal="center" wrapText="1"/>
      <protection locked="0"/>
    </xf>
    <xf numFmtId="3" fontId="4" fillId="0" borderId="17" xfId="0" applyNumberFormat="1" applyFont="1" applyBorder="1" applyAlignment="1" applyProtection="1">
      <alignment horizontal="center" wrapText="1"/>
      <protection locked="0"/>
    </xf>
    <xf numFmtId="2" fontId="2" fillId="0" borderId="19" xfId="0" applyNumberFormat="1" applyFont="1" applyBorder="1" applyAlignment="1" applyProtection="1">
      <alignment horizontal="center" wrapText="1"/>
      <protection locked="0"/>
    </xf>
    <xf numFmtId="3" fontId="4" fillId="0" borderId="14" xfId="0" applyNumberFormat="1" applyFont="1" applyBorder="1" applyAlignment="1" applyProtection="1">
      <alignment horizontal="center" wrapText="1"/>
      <protection locked="0"/>
    </xf>
    <xf numFmtId="0" fontId="4" fillId="0" borderId="19" xfId="0" applyFont="1" applyBorder="1" applyProtection="1">
      <protection locked="0"/>
    </xf>
    <xf numFmtId="49" fontId="4" fillId="0" borderId="20" xfId="0" applyNumberFormat="1" applyFont="1" applyBorder="1" applyAlignment="1" applyProtection="1">
      <alignment horizontal="center"/>
      <protection locked="0"/>
    </xf>
    <xf numFmtId="0" fontId="4" fillId="0" borderId="17" xfId="0" applyFont="1" applyBorder="1" applyProtection="1"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4" fillId="0" borderId="17" xfId="0" applyFont="1" applyBorder="1" applyAlignment="1" applyProtection="1">
      <alignment horizontal="left" vertical="top"/>
      <protection locked="0"/>
    </xf>
    <xf numFmtId="0" fontId="4" fillId="0" borderId="17" xfId="0" applyFont="1" applyBorder="1" applyAlignment="1" applyProtection="1">
      <alignment horizontal="center" wrapText="1"/>
      <protection locked="0"/>
    </xf>
    <xf numFmtId="2" fontId="2" fillId="0" borderId="21" xfId="0" applyNumberFormat="1" applyFont="1" applyBorder="1" applyAlignment="1" applyProtection="1">
      <alignment horizont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1" fontId="2" fillId="0" borderId="16" xfId="0" applyNumberFormat="1" applyFont="1" applyBorder="1" applyAlignment="1" applyProtection="1">
      <alignment horizontal="left"/>
      <protection locked="0"/>
    </xf>
    <xf numFmtId="0" fontId="2" fillId="0" borderId="16" xfId="0" applyFont="1" applyBorder="1" applyAlignment="1" applyProtection="1">
      <alignment horizontal="left"/>
      <protection locked="0"/>
    </xf>
    <xf numFmtId="0" fontId="4" fillId="4" borderId="16" xfId="0" applyFont="1" applyFill="1" applyBorder="1" applyAlignment="1" applyProtection="1">
      <alignment horizontal="center" wrapText="1"/>
      <protection locked="0"/>
    </xf>
    <xf numFmtId="0" fontId="4" fillId="0" borderId="16" xfId="0" applyFont="1" applyBorder="1" applyAlignment="1" applyProtection="1">
      <alignment horizontal="left"/>
      <protection locked="0"/>
    </xf>
    <xf numFmtId="1" fontId="2" fillId="0" borderId="16" xfId="0" applyNumberFormat="1" applyFont="1" applyBorder="1" applyAlignment="1" applyProtection="1">
      <alignment horizontal="left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vertical="center" wrapText="1"/>
      <protection locked="0"/>
    </xf>
    <xf numFmtId="0" fontId="4" fillId="0" borderId="16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49" fontId="5" fillId="0" borderId="0" xfId="0" applyNumberFormat="1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18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3" fontId="19" fillId="0" borderId="0" xfId="0" applyNumberFormat="1" applyFont="1" applyAlignment="1" applyProtection="1">
      <alignment horizontal="center" wrapText="1"/>
      <protection locked="0"/>
    </xf>
    <xf numFmtId="4" fontId="19" fillId="0" borderId="0" xfId="0" applyNumberFormat="1" applyFont="1" applyAlignment="1" applyProtection="1">
      <alignment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center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49" fontId="20" fillId="0" borderId="0" xfId="0" applyNumberFormat="1" applyFont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 applyProtection="1">
      <alignment horizontal="center" wrapText="1"/>
      <protection locked="0"/>
    </xf>
    <xf numFmtId="2" fontId="4" fillId="0" borderId="16" xfId="0" applyNumberFormat="1" applyFont="1" applyBorder="1" applyAlignment="1" applyProtection="1">
      <alignment horizontal="center" wrapText="1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4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wrapText="1"/>
    </xf>
    <xf numFmtId="0" fontId="4" fillId="0" borderId="16" xfId="0" applyFont="1" applyBorder="1" applyAlignment="1">
      <alignment horizontal="left" vertical="top"/>
    </xf>
    <xf numFmtId="2" fontId="15" fillId="4" borderId="16" xfId="0" applyNumberFormat="1" applyFont="1" applyFill="1" applyBorder="1" applyAlignment="1" applyProtection="1">
      <alignment horizontal="center" wrapText="1"/>
      <protection locked="0"/>
    </xf>
    <xf numFmtId="49" fontId="4" fillId="0" borderId="14" xfId="0" applyNumberFormat="1" applyFont="1" applyBorder="1" applyAlignment="1">
      <alignment horizontal="center"/>
    </xf>
    <xf numFmtId="0" fontId="2" fillId="4" borderId="16" xfId="0" applyFont="1" applyFill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16" xfId="0" applyFont="1" applyBorder="1" applyAlignment="1">
      <alignment vertical="top" wrapText="1"/>
    </xf>
    <xf numFmtId="0" fontId="4" fillId="0" borderId="16" xfId="1" applyFont="1" applyBorder="1"/>
    <xf numFmtId="49" fontId="4" fillId="0" borderId="14" xfId="1" applyNumberFormat="1" applyFont="1" applyBorder="1" applyAlignment="1">
      <alignment horizontal="center"/>
    </xf>
    <xf numFmtId="0" fontId="4" fillId="4" borderId="16" xfId="0" applyFont="1" applyFill="1" applyBorder="1" applyAlignment="1">
      <alignment horizontal="left" wrapText="1"/>
    </xf>
    <xf numFmtId="0" fontId="4" fillId="4" borderId="16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wrapText="1"/>
    </xf>
    <xf numFmtId="1" fontId="2" fillId="4" borderId="16" xfId="0" applyNumberFormat="1" applyFont="1" applyFill="1" applyBorder="1" applyAlignment="1">
      <alignment horizontal="left" wrapText="1"/>
    </xf>
    <xf numFmtId="0" fontId="5" fillId="4" borderId="16" xfId="0" applyFont="1" applyFill="1" applyBorder="1" applyAlignment="1">
      <alignment horizontal="center" wrapText="1"/>
    </xf>
    <xf numFmtId="0" fontId="5" fillId="0" borderId="16" xfId="0" applyFont="1" applyBorder="1" applyAlignment="1">
      <alignment wrapText="1"/>
    </xf>
    <xf numFmtId="2" fontId="5" fillId="4" borderId="16" xfId="0" applyNumberFormat="1" applyFont="1" applyFill="1" applyBorder="1" applyAlignment="1">
      <alignment horizontal="center" wrapText="1"/>
    </xf>
    <xf numFmtId="0" fontId="5" fillId="4" borderId="16" xfId="0" applyFont="1" applyFill="1" applyBorder="1" applyAlignment="1">
      <alignment wrapText="1"/>
    </xf>
    <xf numFmtId="0" fontId="5" fillId="0" borderId="16" xfId="0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 wrapText="1"/>
    </xf>
    <xf numFmtId="164" fontId="5" fillId="4" borderId="16" xfId="0" applyNumberFormat="1" applyFont="1" applyFill="1" applyBorder="1" applyAlignment="1">
      <alignment horizontal="center" wrapText="1"/>
    </xf>
    <xf numFmtId="0" fontId="4" fillId="0" borderId="16" xfId="0" applyFont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horizontal="left" vertical="top"/>
    </xf>
    <xf numFmtId="0" fontId="5" fillId="0" borderId="16" xfId="0" applyFont="1" applyBorder="1"/>
    <xf numFmtId="0" fontId="2" fillId="4" borderId="16" xfId="0" applyFont="1" applyFill="1" applyBorder="1" applyAlignment="1" applyProtection="1">
      <alignment horizontal="left" vertical="center" wrapText="1"/>
      <protection locked="0"/>
    </xf>
    <xf numFmtId="0" fontId="4" fillId="4" borderId="15" xfId="0" applyFont="1" applyFill="1" applyBorder="1" applyProtection="1">
      <protection locked="0"/>
    </xf>
    <xf numFmtId="49" fontId="4" fillId="4" borderId="16" xfId="0" applyNumberFormat="1" applyFont="1" applyFill="1" applyBorder="1" applyAlignment="1" applyProtection="1">
      <alignment horizontal="center"/>
      <protection locked="0"/>
    </xf>
    <xf numFmtId="49" fontId="4" fillId="4" borderId="16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 applyProtection="1">
      <alignment horizontal="center" wrapText="1"/>
      <protection locked="0"/>
    </xf>
    <xf numFmtId="0" fontId="4" fillId="4" borderId="17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/>
      <protection locked="0"/>
    </xf>
    <xf numFmtId="2" fontId="4" fillId="4" borderId="16" xfId="0" applyNumberFormat="1" applyFont="1" applyFill="1" applyBorder="1" applyAlignment="1" applyProtection="1">
      <alignment horizontal="center" wrapText="1"/>
      <protection locked="0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24" fillId="0" borderId="0" xfId="0" applyFont="1"/>
    <xf numFmtId="0" fontId="4" fillId="3" borderId="12" xfId="0" applyFont="1" applyFill="1" applyBorder="1" applyAlignment="1">
      <alignment vertical="center" wrapText="1"/>
    </xf>
    <xf numFmtId="2" fontId="4" fillId="3" borderId="16" xfId="0" applyNumberFormat="1" applyFont="1" applyFill="1" applyBorder="1" applyAlignment="1" applyProtection="1">
      <alignment horizontal="center" wrapText="1"/>
      <protection locked="0"/>
    </xf>
    <xf numFmtId="0" fontId="3" fillId="3" borderId="15" xfId="0" applyFont="1" applyFill="1" applyBorder="1" applyAlignment="1">
      <alignment horizontal="center" vertical="center" wrapText="1"/>
    </xf>
    <xf numFmtId="3" fontId="4" fillId="3" borderId="17" xfId="0" applyNumberFormat="1" applyFont="1" applyFill="1" applyBorder="1" applyAlignment="1" applyProtection="1">
      <alignment horizontal="center" wrapText="1"/>
      <protection locked="0"/>
    </xf>
    <xf numFmtId="2" fontId="2" fillId="3" borderId="19" xfId="0" applyNumberFormat="1" applyFont="1" applyFill="1" applyBorder="1" applyAlignment="1" applyProtection="1">
      <alignment horizontal="center" wrapText="1"/>
      <protection locked="0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3" fontId="4" fillId="3" borderId="14" xfId="0" applyNumberFormat="1" applyFont="1" applyFill="1" applyBorder="1" applyAlignment="1" applyProtection="1">
      <alignment horizontal="center" wrapText="1"/>
      <protection locked="0"/>
    </xf>
    <xf numFmtId="0" fontId="3" fillId="3" borderId="1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4" fontId="27" fillId="0" borderId="0" xfId="0" applyNumberFormat="1" applyFont="1" applyAlignment="1" applyProtection="1">
      <alignment wrapText="1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5" fillId="4" borderId="16" xfId="0" applyFont="1" applyFill="1" applyBorder="1" applyAlignment="1">
      <alignment horizontal="left" wrapText="1"/>
    </xf>
    <xf numFmtId="0" fontId="4" fillId="0" borderId="17" xfId="0" applyFont="1" applyBorder="1"/>
    <xf numFmtId="3" fontId="5" fillId="4" borderId="16" xfId="0" applyNumberFormat="1" applyFont="1" applyFill="1" applyBorder="1" applyAlignment="1" applyProtection="1">
      <alignment horizontal="center" wrapText="1"/>
      <protection locked="0"/>
    </xf>
    <xf numFmtId="3" fontId="5" fillId="4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 applyProtection="1">
      <alignment horizontal="center" wrapText="1"/>
      <protection locked="0"/>
    </xf>
    <xf numFmtId="0" fontId="4" fillId="0" borderId="2" xfId="0" applyFont="1" applyBorder="1"/>
    <xf numFmtId="0" fontId="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27" xfId="0" applyFont="1" applyFill="1" applyBorder="1" applyAlignment="1" applyProtection="1">
      <alignment horizontal="center"/>
      <protection locked="0"/>
    </xf>
    <xf numFmtId="0" fontId="4" fillId="4" borderId="27" xfId="0" applyFont="1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8" xfId="0" applyFont="1" applyBorder="1"/>
    <xf numFmtId="0" fontId="4" fillId="0" borderId="11" xfId="0" applyFont="1" applyBorder="1" applyAlignment="1">
      <alignment horizontal="center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Protection="1">
      <protection locked="0"/>
    </xf>
    <xf numFmtId="0" fontId="29" fillId="0" borderId="0" xfId="0" applyFont="1"/>
    <xf numFmtId="3" fontId="4" fillId="4" borderId="17" xfId="0" applyNumberFormat="1" applyFont="1" applyFill="1" applyBorder="1" applyAlignment="1" applyProtection="1">
      <alignment horizontal="center" wrapText="1"/>
      <protection locked="0"/>
    </xf>
    <xf numFmtId="4" fontId="4" fillId="0" borderId="12" xfId="0" applyNumberFormat="1" applyFont="1" applyBorder="1" applyAlignment="1">
      <alignment horizontal="center" wrapText="1"/>
    </xf>
    <xf numFmtId="4" fontId="26" fillId="3" borderId="12" xfId="0" applyNumberFormat="1" applyFont="1" applyFill="1" applyBorder="1" applyAlignment="1">
      <alignment horizontal="center" wrapText="1"/>
    </xf>
    <xf numFmtId="4" fontId="4" fillId="3" borderId="12" xfId="0" applyNumberFormat="1" applyFont="1" applyFill="1" applyBorder="1" applyAlignment="1">
      <alignment horizontal="center" wrapText="1"/>
    </xf>
    <xf numFmtId="49" fontId="3" fillId="0" borderId="26" xfId="0" applyNumberFormat="1" applyFont="1" applyBorder="1" applyAlignment="1" applyProtection="1">
      <alignment horizontal="center" vertical="center" wrapText="1"/>
      <protection locked="0"/>
    </xf>
    <xf numFmtId="4" fontId="4" fillId="0" borderId="3" xfId="0" applyNumberFormat="1" applyFont="1" applyBorder="1" applyAlignment="1">
      <alignment horizontal="center" wrapText="1"/>
    </xf>
    <xf numFmtId="0" fontId="4" fillId="4" borderId="8" xfId="0" applyFont="1" applyFill="1" applyBorder="1" applyAlignment="1" applyProtection="1">
      <alignment horizontal="center" vertical="top" wrapText="1"/>
      <protection locked="0"/>
    </xf>
    <xf numFmtId="3" fontId="4" fillId="4" borderId="8" xfId="0" applyNumberFormat="1" applyFont="1" applyFill="1" applyBorder="1" applyAlignment="1" applyProtection="1">
      <alignment horizontal="center" wrapText="1"/>
      <protection locked="0"/>
    </xf>
    <xf numFmtId="4" fontId="4" fillId="0" borderId="29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30" xfId="0" applyNumberFormat="1" applyFont="1" applyBorder="1" applyAlignment="1" applyProtection="1">
      <alignment horizontal="center" vertical="center" wrapText="1"/>
      <protection locked="0"/>
    </xf>
    <xf numFmtId="49" fontId="3" fillId="0" borderId="22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49" fontId="29" fillId="0" borderId="0" xfId="0" applyNumberFormat="1" applyFont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left" vertical="center" wrapText="1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20" fillId="0" borderId="0" xfId="0" applyNumberFormat="1" applyFont="1" applyAlignment="1" applyProtection="1">
      <alignment horizontal="left"/>
      <protection locked="0"/>
    </xf>
    <xf numFmtId="0" fontId="4" fillId="0" borderId="14" xfId="0" applyFont="1" applyBorder="1" applyAlignment="1" applyProtection="1">
      <alignment vertical="top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top"/>
      <protection locked="0"/>
    </xf>
    <xf numFmtId="0" fontId="31" fillId="0" borderId="0" xfId="0" applyFont="1" applyAlignment="1" applyProtection="1">
      <alignment horizontal="left" wrapText="1"/>
      <protection locked="0"/>
    </xf>
    <xf numFmtId="0" fontId="4" fillId="0" borderId="16" xfId="0" applyFont="1" applyBorder="1" applyAlignment="1" applyProtection="1">
      <alignment horizontal="center" vertical="top"/>
      <protection locked="0"/>
    </xf>
    <xf numFmtId="0" fontId="4" fillId="3" borderId="16" xfId="0" applyFont="1" applyFill="1" applyBorder="1" applyAlignment="1" applyProtection="1">
      <alignment horizontal="center" vertical="top"/>
      <protection locked="0"/>
    </xf>
    <xf numFmtId="49" fontId="4" fillId="4" borderId="12" xfId="0" applyNumberFormat="1" applyFont="1" applyFill="1" applyBorder="1" applyAlignment="1" applyProtection="1">
      <alignment horizontal="center"/>
      <protection locked="0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wrapText="1"/>
    </xf>
    <xf numFmtId="0" fontId="2" fillId="3" borderId="16" xfId="0" applyFont="1" applyFill="1" applyBorder="1" applyAlignment="1">
      <alignment horizontal="left" wrapText="1"/>
    </xf>
    <xf numFmtId="0" fontId="4" fillId="3" borderId="16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4" fillId="0" borderId="19" xfId="0" applyFont="1" applyBorder="1" applyAlignment="1" applyProtection="1">
      <alignment horizontal="center" wrapText="1"/>
      <protection locked="0"/>
    </xf>
    <xf numFmtId="0" fontId="1" fillId="0" borderId="16" xfId="0" applyFont="1" applyBorder="1" applyAlignment="1" applyProtection="1">
      <alignment horizontal="center" wrapText="1"/>
      <protection locked="0"/>
    </xf>
    <xf numFmtId="0" fontId="10" fillId="4" borderId="16" xfId="0" applyFont="1" applyFill="1" applyBorder="1" applyAlignment="1">
      <alignment horizontal="left" wrapText="1"/>
    </xf>
    <xf numFmtId="1" fontId="10" fillId="4" borderId="16" xfId="0" applyNumberFormat="1" applyFont="1" applyFill="1" applyBorder="1" applyAlignment="1">
      <alignment horizontal="left" wrapText="1"/>
    </xf>
    <xf numFmtId="0" fontId="20" fillId="4" borderId="16" xfId="0" applyFont="1" applyFill="1" applyBorder="1"/>
    <xf numFmtId="0" fontId="17" fillId="0" borderId="16" xfId="0" applyFont="1" applyBorder="1" applyAlignment="1">
      <alignment horizontal="left" wrapText="1"/>
    </xf>
    <xf numFmtId="0" fontId="17" fillId="0" borderId="16" xfId="0" applyFont="1" applyBorder="1" applyAlignment="1">
      <alignment wrapText="1"/>
    </xf>
    <xf numFmtId="49" fontId="4" fillId="0" borderId="0" xfId="0" applyNumberFormat="1" applyFont="1" applyProtection="1">
      <protection locked="0"/>
    </xf>
    <xf numFmtId="49" fontId="4" fillId="0" borderId="14" xfId="0" applyNumberFormat="1" applyFont="1" applyBorder="1" applyProtection="1">
      <protection locked="0"/>
    </xf>
    <xf numFmtId="49" fontId="4" fillId="3" borderId="14" xfId="0" applyNumberFormat="1" applyFont="1" applyFill="1" applyBorder="1" applyProtection="1">
      <protection locked="0"/>
    </xf>
    <xf numFmtId="49" fontId="4" fillId="0" borderId="12" xfId="0" applyNumberFormat="1" applyFont="1" applyBorder="1" applyProtection="1">
      <protection locked="0"/>
    </xf>
    <xf numFmtId="49" fontId="4" fillId="3" borderId="12" xfId="0" applyNumberFormat="1" applyFont="1" applyFill="1" applyBorder="1" applyProtection="1">
      <protection locked="0"/>
    </xf>
    <xf numFmtId="49" fontId="4" fillId="4" borderId="12" xfId="0" applyNumberFormat="1" applyFont="1" applyFill="1" applyBorder="1" applyProtection="1">
      <protection locked="0"/>
    </xf>
    <xf numFmtId="49" fontId="4" fillId="4" borderId="14" xfId="0" applyNumberFormat="1" applyFont="1" applyFill="1" applyBorder="1" applyProtection="1">
      <protection locked="0"/>
    </xf>
    <xf numFmtId="0" fontId="4" fillId="3" borderId="14" xfId="0" applyFont="1" applyFill="1" applyBorder="1" applyAlignment="1">
      <alignment vertical="center" wrapText="1"/>
    </xf>
    <xf numFmtId="49" fontId="20" fillId="4" borderId="14" xfId="0" applyNumberFormat="1" applyFont="1" applyFill="1" applyBorder="1" applyProtection="1">
      <protection locked="0"/>
    </xf>
    <xf numFmtId="49" fontId="20" fillId="3" borderId="14" xfId="0" applyNumberFormat="1" applyFont="1" applyFill="1" applyBorder="1" applyProtection="1">
      <protection locked="0"/>
    </xf>
    <xf numFmtId="49" fontId="4" fillId="0" borderId="16" xfId="0" applyNumberFormat="1" applyFont="1" applyBorder="1" applyProtection="1">
      <protection locked="0"/>
    </xf>
    <xf numFmtId="49" fontId="4" fillId="0" borderId="20" xfId="0" applyNumberFormat="1" applyFont="1" applyBorder="1" applyProtection="1">
      <protection locked="0"/>
    </xf>
    <xf numFmtId="49" fontId="20" fillId="0" borderId="13" xfId="0" applyNumberFormat="1" applyFont="1" applyBorder="1" applyProtection="1">
      <protection locked="0"/>
    </xf>
    <xf numFmtId="49" fontId="20" fillId="0" borderId="17" xfId="0" applyNumberFormat="1" applyFont="1" applyBorder="1" applyProtection="1">
      <protection locked="0"/>
    </xf>
    <xf numFmtId="49" fontId="20" fillId="0" borderId="16" xfId="0" applyNumberFormat="1" applyFont="1" applyBorder="1" applyProtection="1">
      <protection locked="0"/>
    </xf>
    <xf numFmtId="49" fontId="20" fillId="0" borderId="14" xfId="0" applyNumberFormat="1" applyFont="1" applyBorder="1" applyProtection="1">
      <protection locked="0"/>
    </xf>
    <xf numFmtId="49" fontId="4" fillId="4" borderId="16" xfId="0" applyNumberFormat="1" applyFont="1" applyFill="1" applyBorder="1" applyProtection="1">
      <protection locked="0"/>
    </xf>
    <xf numFmtId="0" fontId="4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11" fillId="4" borderId="16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49" fontId="3" fillId="4" borderId="16" xfId="0" applyNumberFormat="1" applyFont="1" applyFill="1" applyBorder="1" applyProtection="1">
      <protection locked="0"/>
    </xf>
    <xf numFmtId="49" fontId="5" fillId="0" borderId="0" xfId="0" applyNumberFormat="1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49" fontId="20" fillId="0" borderId="0" xfId="0" applyNumberFormat="1" applyFont="1" applyAlignment="1" applyProtection="1">
      <alignment wrapText="1"/>
      <protection locked="0"/>
    </xf>
    <xf numFmtId="49" fontId="11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0" fontId="8" fillId="4" borderId="16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center"/>
      <protection locked="0"/>
    </xf>
    <xf numFmtId="2" fontId="4" fillId="4" borderId="12" xfId="0" applyNumberFormat="1" applyFont="1" applyFill="1" applyBorder="1" applyAlignment="1" applyProtection="1">
      <alignment horizontal="center" wrapText="1"/>
      <protection locked="0"/>
    </xf>
    <xf numFmtId="2" fontId="4" fillId="3" borderId="12" xfId="0" applyNumberFormat="1" applyFont="1" applyFill="1" applyBorder="1" applyAlignment="1" applyProtection="1">
      <alignment horizontal="center" wrapText="1"/>
      <protection locked="0"/>
    </xf>
    <xf numFmtId="2" fontId="4" fillId="0" borderId="12" xfId="0" applyNumberFormat="1" applyFont="1" applyBorder="1" applyAlignment="1" applyProtection="1">
      <alignment horizontal="center" wrapText="1"/>
      <protection locked="0"/>
    </xf>
    <xf numFmtId="2" fontId="4" fillId="4" borderId="8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49" fontId="4" fillId="3" borderId="14" xfId="0" applyNumberFormat="1" applyFont="1" applyFill="1" applyBorder="1" applyAlignment="1">
      <alignment horizontal="center"/>
    </xf>
    <xf numFmtId="2" fontId="4" fillId="4" borderId="19" xfId="0" applyNumberFormat="1" applyFont="1" applyFill="1" applyBorder="1" applyAlignment="1" applyProtection="1">
      <alignment horizontal="center" wrapText="1"/>
      <protection locked="0"/>
    </xf>
    <xf numFmtId="3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4" borderId="3" xfId="0" applyNumberFormat="1" applyFont="1" applyFill="1" applyBorder="1" applyAlignment="1" applyProtection="1">
      <alignment horizontal="center" wrapText="1"/>
      <protection locked="0"/>
    </xf>
    <xf numFmtId="3" fontId="2" fillId="4" borderId="16" xfId="0" applyNumberFormat="1" applyFont="1" applyFill="1" applyBorder="1" applyAlignment="1" applyProtection="1">
      <alignment horizontal="center" wrapText="1"/>
      <protection locked="0"/>
    </xf>
    <xf numFmtId="49" fontId="20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20" fillId="0" borderId="0" xfId="0" applyNumberFormat="1" applyFont="1" applyAlignment="1" applyProtection="1">
      <alignment horizontal="center"/>
      <protection locked="0"/>
    </xf>
    <xf numFmtId="0" fontId="9" fillId="2" borderId="10" xfId="3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34" fillId="0" borderId="0" xfId="0" applyFont="1"/>
    <xf numFmtId="0" fontId="34" fillId="0" borderId="0" xfId="3" applyFont="1"/>
    <xf numFmtId="0" fontId="9" fillId="2" borderId="4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vertical="center" wrapText="1"/>
    </xf>
    <xf numFmtId="0" fontId="36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38" fillId="0" borderId="14" xfId="0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3" fontId="4" fillId="4" borderId="2" xfId="3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4" fontId="5" fillId="0" borderId="6" xfId="3" applyNumberFormat="1" applyFont="1" applyBorder="1" applyAlignment="1">
      <alignment horizontal="center" vertical="center" wrapText="1"/>
    </xf>
    <xf numFmtId="0" fontId="4" fillId="0" borderId="33" xfId="3" applyFont="1" applyBorder="1" applyAlignment="1">
      <alignment vertical="center" wrapText="1"/>
    </xf>
    <xf numFmtId="3" fontId="4" fillId="4" borderId="14" xfId="3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4" fontId="5" fillId="0" borderId="34" xfId="3" applyNumberFormat="1" applyFont="1" applyBorder="1" applyAlignment="1">
      <alignment horizontal="center" vertical="center" wrapText="1"/>
    </xf>
    <xf numFmtId="0" fontId="4" fillId="0" borderId="30" xfId="3" applyFont="1" applyBorder="1" applyAlignment="1">
      <alignment vertical="center" wrapText="1"/>
    </xf>
    <xf numFmtId="0" fontId="36" fillId="0" borderId="16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38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3" fontId="4" fillId="4" borderId="16" xfId="3" applyNumberFormat="1" applyFont="1" applyFill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4" fontId="5" fillId="0" borderId="35" xfId="3" applyNumberFormat="1" applyFont="1" applyBorder="1" applyAlignment="1">
      <alignment horizontal="center" vertical="center" wrapText="1"/>
    </xf>
    <xf numFmtId="4" fontId="5" fillId="0" borderId="27" xfId="3" applyNumberFormat="1" applyFont="1" applyBorder="1" applyAlignment="1">
      <alignment horizontal="center" vertical="center" wrapText="1"/>
    </xf>
    <xf numFmtId="0" fontId="4" fillId="0" borderId="7" xfId="3" applyFont="1" applyBorder="1" applyAlignment="1">
      <alignment vertical="center" wrapText="1"/>
    </xf>
    <xf numFmtId="0" fontId="36" fillId="0" borderId="8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5" fillId="4" borderId="8" xfId="0" applyFont="1" applyFill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38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3" applyNumberFormat="1" applyFont="1" applyFill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4" fontId="5" fillId="0" borderId="36" xfId="3" applyNumberFormat="1" applyFont="1" applyBorder="1" applyAlignment="1">
      <alignment horizontal="center" vertical="center" wrapText="1"/>
    </xf>
    <xf numFmtId="0" fontId="4" fillId="0" borderId="0" xfId="3" applyFont="1"/>
    <xf numFmtId="0" fontId="4" fillId="0" borderId="0" xfId="3" applyFont="1" applyAlignment="1">
      <alignment horizontal="left" wrapText="1"/>
    </xf>
    <xf numFmtId="0" fontId="4" fillId="0" borderId="0" xfId="3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vertical="center"/>
    </xf>
    <xf numFmtId="0" fontId="4" fillId="0" borderId="0" xfId="3" applyFont="1" applyProtection="1">
      <protection locked="0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0" fontId="9" fillId="0" borderId="0" xfId="3" applyFont="1"/>
    <xf numFmtId="4" fontId="2" fillId="0" borderId="2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0" xfId="0" applyNumberFormat="1" applyFont="1" applyFill="1" applyBorder="1" applyProtection="1">
      <protection locked="0"/>
    </xf>
    <xf numFmtId="4" fontId="9" fillId="0" borderId="10" xfId="0" applyNumberFormat="1" applyFont="1" applyFill="1" applyBorder="1" applyAlignment="1" applyProtection="1">
      <alignment horizontal="center"/>
      <protection locked="0"/>
    </xf>
    <xf numFmtId="4" fontId="39" fillId="0" borderId="37" xfId="3" applyNumberFormat="1" applyFont="1" applyFill="1" applyBorder="1"/>
    <xf numFmtId="4" fontId="0" fillId="5" borderId="38" xfId="0" applyNumberFormat="1" applyFill="1" applyBorder="1"/>
    <xf numFmtId="0" fontId="4" fillId="0" borderId="39" xfId="3" applyFont="1" applyFill="1" applyBorder="1" applyAlignment="1">
      <alignment horizontal="left" wrapText="1"/>
    </xf>
    <xf numFmtId="0" fontId="39" fillId="0" borderId="22" xfId="3" applyFont="1" applyFill="1" applyBorder="1" applyAlignment="1">
      <alignment horizontal="center"/>
    </xf>
    <xf numFmtId="0" fontId="39" fillId="0" borderId="23" xfId="3" applyFont="1" applyFill="1" applyBorder="1" applyAlignment="1">
      <alignment horizontal="center"/>
    </xf>
    <xf numFmtId="0" fontId="39" fillId="0" borderId="24" xfId="3" applyFont="1" applyFill="1" applyBorder="1" applyAlignment="1">
      <alignment horizontal="center"/>
    </xf>
    <xf numFmtId="0" fontId="4" fillId="0" borderId="0" xfId="3" applyFont="1" applyAlignment="1">
      <alignment horizontal="left" wrapText="1"/>
    </xf>
    <xf numFmtId="4" fontId="9" fillId="2" borderId="6" xfId="3" applyNumberFormat="1" applyFont="1" applyFill="1" applyBorder="1" applyAlignment="1">
      <alignment horizontal="center" vertical="center" wrapText="1"/>
    </xf>
    <xf numFmtId="4" fontId="9" fillId="2" borderId="28" xfId="3" applyNumberFormat="1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 wrapText="1"/>
    </xf>
    <xf numFmtId="0" fontId="9" fillId="2" borderId="17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 wrapText="1"/>
    </xf>
    <xf numFmtId="165" fontId="35" fillId="0" borderId="31" xfId="2" applyFont="1" applyBorder="1" applyAlignment="1">
      <alignment horizontal="left"/>
    </xf>
    <xf numFmtId="0" fontId="2" fillId="2" borderId="1" xfId="3" applyFont="1" applyFill="1" applyBorder="1" applyAlignment="1">
      <alignment horizontal="center" vertical="center" wrapText="1"/>
    </xf>
    <xf numFmtId="0" fontId="2" fillId="2" borderId="32" xfId="3" applyFont="1" applyFill="1" applyBorder="1" applyAlignment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0" fontId="2" fillId="0" borderId="23" xfId="0" applyFont="1" applyBorder="1" applyAlignment="1" applyProtection="1">
      <alignment horizontal="center" wrapText="1"/>
      <protection locked="0"/>
    </xf>
    <xf numFmtId="0" fontId="2" fillId="0" borderId="24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9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16" fontId="3" fillId="0" borderId="17" xfId="0" applyNumberFormat="1" applyFont="1" applyBorder="1" applyAlignment="1" applyProtection="1">
      <alignment horizontal="center" vertical="center" wrapText="1"/>
      <protection locked="0"/>
    </xf>
    <xf numFmtId="16" fontId="3" fillId="0" borderId="13" xfId="0" applyNumberFormat="1" applyFont="1" applyBorder="1" applyAlignment="1" applyProtection="1">
      <alignment horizontal="center" vertical="center" wrapText="1"/>
      <protection locked="0"/>
    </xf>
    <xf numFmtId="16" fontId="3" fillId="0" borderId="14" xfId="0" applyNumberFormat="1" applyFont="1" applyBorder="1" applyAlignment="1" applyProtection="1">
      <alignment horizontal="center" vertical="center" wrapText="1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</cellXfs>
  <cellStyles count="4">
    <cellStyle name="Excel Built-in Normal" xfId="2"/>
    <cellStyle name="Normal" xfId="0" builtinId="0"/>
    <cellStyle name="Normal 2" xfId="3"/>
    <cellStyle name="Normal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5"/>
  <sheetViews>
    <sheetView tabSelected="1" topLeftCell="A148" zoomScaleNormal="100" workbookViewId="0">
      <selection activeCell="H170" sqref="H170"/>
    </sheetView>
  </sheetViews>
  <sheetFormatPr defaultRowHeight="15" x14ac:dyDescent="0.25"/>
  <cols>
    <col min="1" max="1" width="7.85546875" style="235" customWidth="1"/>
    <col min="2" max="2" width="21.7109375" customWidth="1"/>
    <col min="3" max="3" width="23.140625" customWidth="1"/>
    <col min="4" max="4" width="11.7109375" customWidth="1"/>
    <col min="6" max="6" width="11.42578125" customWidth="1"/>
    <col min="7" max="7" width="45.140625" bestFit="1" customWidth="1"/>
    <col min="8" max="8" width="22.140625" customWidth="1"/>
    <col min="9" max="9" width="32" customWidth="1"/>
    <col min="10" max="10" width="10.85546875" style="135" customWidth="1"/>
    <col min="11" max="11" width="17.5703125" customWidth="1"/>
    <col min="12" max="12" width="12.85546875" customWidth="1"/>
    <col min="13" max="13" width="16.140625" bestFit="1" customWidth="1"/>
    <col min="14" max="14" width="16.42578125" bestFit="1" customWidth="1"/>
    <col min="15" max="15" width="8.42578125" customWidth="1"/>
    <col min="16" max="16" width="6.140625" customWidth="1"/>
    <col min="17" max="17" width="9.140625" customWidth="1"/>
    <col min="18" max="18" width="14.140625" style="172" bestFit="1" customWidth="1"/>
    <col min="20" max="20" width="8.7109375" style="135"/>
    <col min="21" max="21" width="10.42578125" style="135" customWidth="1"/>
    <col min="22" max="22" width="13.42578125" customWidth="1"/>
    <col min="23" max="23" width="14.28515625" style="135" customWidth="1"/>
  </cols>
  <sheetData>
    <row r="1" spans="1:24" x14ac:dyDescent="0.25">
      <c r="A1" s="236" t="s">
        <v>196</v>
      </c>
      <c r="I1" t="s">
        <v>803</v>
      </c>
    </row>
    <row r="2" spans="1:24" ht="15.75" thickBot="1" x14ac:dyDescent="0.3">
      <c r="B2" s="1"/>
      <c r="C2" s="2"/>
      <c r="D2" s="3"/>
      <c r="E2" s="3"/>
      <c r="F2" s="4"/>
      <c r="G2" s="5"/>
      <c r="H2" s="6"/>
      <c r="I2" s="263" t="s">
        <v>804</v>
      </c>
      <c r="J2" s="125"/>
      <c r="K2" s="5"/>
      <c r="L2" s="1"/>
      <c r="M2" s="5"/>
      <c r="N2" s="5"/>
      <c r="O2" s="5"/>
      <c r="P2" s="5"/>
      <c r="Q2" s="7"/>
      <c r="R2" s="183"/>
      <c r="S2" s="7"/>
      <c r="T2" s="292"/>
      <c r="U2" s="8"/>
      <c r="V2" s="9"/>
      <c r="W2" s="168"/>
      <c r="X2" s="9"/>
    </row>
    <row r="3" spans="1:24" ht="28.5" customHeight="1" x14ac:dyDescent="0.25">
      <c r="A3" s="428" t="s">
        <v>0</v>
      </c>
      <c r="B3" s="430" t="s">
        <v>1</v>
      </c>
      <c r="C3" s="419" t="s">
        <v>2</v>
      </c>
      <c r="D3" s="411" t="s">
        <v>3</v>
      </c>
      <c r="E3" s="417" t="s">
        <v>231</v>
      </c>
      <c r="F3" s="417" t="s">
        <v>4</v>
      </c>
      <c r="G3" s="417" t="s">
        <v>5</v>
      </c>
      <c r="H3" s="421" t="s">
        <v>6</v>
      </c>
      <c r="I3" s="423" t="s">
        <v>7</v>
      </c>
      <c r="J3" s="417" t="s">
        <v>232</v>
      </c>
      <c r="K3" s="411" t="s">
        <v>8</v>
      </c>
      <c r="L3" s="214"/>
      <c r="M3" s="419" t="s">
        <v>9</v>
      </c>
      <c r="N3" s="420"/>
      <c r="O3" s="420"/>
      <c r="P3" s="420"/>
      <c r="Q3" s="417" t="s">
        <v>222</v>
      </c>
      <c r="R3" s="409" t="s">
        <v>233</v>
      </c>
      <c r="S3" s="411" t="s">
        <v>234</v>
      </c>
      <c r="T3" s="411" t="s">
        <v>223</v>
      </c>
      <c r="U3" s="413" t="s">
        <v>224</v>
      </c>
      <c r="V3" s="415" t="s">
        <v>225</v>
      </c>
      <c r="W3" s="403" t="s">
        <v>10</v>
      </c>
      <c r="X3" s="10"/>
    </row>
    <row r="4" spans="1:24" ht="33.75" customHeight="1" thickBot="1" x14ac:dyDescent="0.3">
      <c r="A4" s="429"/>
      <c r="B4" s="431"/>
      <c r="C4" s="432" t="s">
        <v>11</v>
      </c>
      <c r="D4" s="412"/>
      <c r="E4" s="418"/>
      <c r="F4" s="418"/>
      <c r="G4" s="418"/>
      <c r="H4" s="422"/>
      <c r="I4" s="424"/>
      <c r="J4" s="418"/>
      <c r="K4" s="412"/>
      <c r="L4" s="215" t="s">
        <v>12</v>
      </c>
      <c r="M4" s="216" t="s">
        <v>13</v>
      </c>
      <c r="N4" s="216" t="s">
        <v>14</v>
      </c>
      <c r="O4" s="216" t="s">
        <v>15</v>
      </c>
      <c r="P4" s="216" t="s">
        <v>16</v>
      </c>
      <c r="Q4" s="418"/>
      <c r="R4" s="410"/>
      <c r="S4" s="412"/>
      <c r="T4" s="412"/>
      <c r="U4" s="414"/>
      <c r="V4" s="416"/>
      <c r="W4" s="404"/>
      <c r="X4" s="11"/>
    </row>
    <row r="5" spans="1:24" x14ac:dyDescent="0.25">
      <c r="A5" s="231">
        <v>1</v>
      </c>
      <c r="B5" s="197" t="s">
        <v>17</v>
      </c>
      <c r="C5" s="198"/>
      <c r="D5" s="405"/>
      <c r="E5" s="405" t="s">
        <v>18</v>
      </c>
      <c r="F5" s="407" t="s">
        <v>19</v>
      </c>
      <c r="G5" s="13" t="s">
        <v>17</v>
      </c>
      <c r="H5" s="14"/>
      <c r="I5" s="264" t="s">
        <v>358</v>
      </c>
      <c r="J5" s="126">
        <v>1</v>
      </c>
      <c r="K5" s="242" t="s">
        <v>359</v>
      </c>
      <c r="L5" s="243">
        <v>40100</v>
      </c>
      <c r="M5" s="244">
        <v>89</v>
      </c>
      <c r="N5" s="244" t="s">
        <v>360</v>
      </c>
      <c r="O5" s="244" t="s">
        <v>361</v>
      </c>
      <c r="P5" s="244" t="s">
        <v>362</v>
      </c>
      <c r="Q5" s="199" t="s">
        <v>364</v>
      </c>
      <c r="R5" s="302">
        <v>18000</v>
      </c>
      <c r="S5" s="200"/>
      <c r="T5" s="303">
        <v>1.29</v>
      </c>
      <c r="U5" s="227">
        <f t="shared" ref="U5:U6" si="0">R5*T5</f>
        <v>23220</v>
      </c>
      <c r="V5" s="201"/>
      <c r="W5" s="202"/>
      <c r="X5" s="9"/>
    </row>
    <row r="6" spans="1:24" ht="20.100000000000001" customHeight="1" x14ac:dyDescent="0.25">
      <c r="A6" s="232">
        <v>2</v>
      </c>
      <c r="B6" s="17" t="s">
        <v>189</v>
      </c>
      <c r="C6" s="218" t="s">
        <v>188</v>
      </c>
      <c r="D6" s="390"/>
      <c r="E6" s="390"/>
      <c r="F6" s="408"/>
      <c r="G6" s="18" t="s">
        <v>365</v>
      </c>
      <c r="H6" s="14"/>
      <c r="I6" s="264" t="s">
        <v>366</v>
      </c>
      <c r="J6" s="127">
        <v>1</v>
      </c>
      <c r="K6" s="20" t="s">
        <v>367</v>
      </c>
      <c r="L6" s="162">
        <v>30136</v>
      </c>
      <c r="M6" s="22">
        <v>85</v>
      </c>
      <c r="N6" s="22" t="s">
        <v>368</v>
      </c>
      <c r="O6" s="22" t="s">
        <v>369</v>
      </c>
      <c r="P6" s="22" t="s">
        <v>370</v>
      </c>
      <c r="Q6" s="15" t="s">
        <v>364</v>
      </c>
      <c r="R6" s="23">
        <v>6000</v>
      </c>
      <c r="S6" s="24"/>
      <c r="T6" s="293">
        <v>1.39</v>
      </c>
      <c r="U6" s="223">
        <f t="shared" si="0"/>
        <v>8340</v>
      </c>
      <c r="V6" s="25"/>
      <c r="W6" s="203"/>
      <c r="X6" s="39"/>
    </row>
    <row r="7" spans="1:24" x14ac:dyDescent="0.25">
      <c r="A7" s="232">
        <v>3</v>
      </c>
      <c r="B7" s="17" t="s">
        <v>190</v>
      </c>
      <c r="C7" s="218" t="s">
        <v>21</v>
      </c>
      <c r="D7" s="390"/>
      <c r="E7" s="390"/>
      <c r="F7" s="408"/>
      <c r="G7" s="18" t="s">
        <v>371</v>
      </c>
      <c r="H7" s="14"/>
      <c r="I7" s="264" t="s">
        <v>372</v>
      </c>
      <c r="J7" s="127">
        <v>1</v>
      </c>
      <c r="K7" s="20" t="s">
        <v>373</v>
      </c>
      <c r="L7" s="21">
        <v>30274</v>
      </c>
      <c r="M7" s="22">
        <v>53</v>
      </c>
      <c r="N7" s="22" t="s">
        <v>374</v>
      </c>
      <c r="O7" s="22" t="s">
        <v>375</v>
      </c>
      <c r="P7" s="22" t="s">
        <v>362</v>
      </c>
      <c r="Q7" s="15" t="s">
        <v>364</v>
      </c>
      <c r="R7" s="38">
        <v>5550</v>
      </c>
      <c r="S7" s="24"/>
      <c r="T7" s="293">
        <v>2.4</v>
      </c>
      <c r="U7" s="223">
        <f>R7*T7</f>
        <v>13320</v>
      </c>
      <c r="V7" s="25"/>
      <c r="W7" s="203"/>
      <c r="X7" s="39"/>
    </row>
    <row r="8" spans="1:24" x14ac:dyDescent="0.25">
      <c r="A8" s="232">
        <v>4</v>
      </c>
      <c r="B8" s="17" t="s">
        <v>22</v>
      </c>
      <c r="C8" s="218" t="s">
        <v>21</v>
      </c>
      <c r="D8" s="390"/>
      <c r="E8" s="390"/>
      <c r="F8" s="408"/>
      <c r="G8" s="18" t="s">
        <v>376</v>
      </c>
      <c r="H8" s="14"/>
      <c r="I8" s="264" t="s">
        <v>377</v>
      </c>
      <c r="J8" s="127">
        <v>1</v>
      </c>
      <c r="K8" s="20" t="s">
        <v>378</v>
      </c>
      <c r="L8" s="42">
        <v>30301</v>
      </c>
      <c r="M8" s="22">
        <v>29</v>
      </c>
      <c r="N8" s="22" t="s">
        <v>360</v>
      </c>
      <c r="O8" s="22" t="s">
        <v>379</v>
      </c>
      <c r="P8" s="22" t="s">
        <v>362</v>
      </c>
      <c r="Q8" s="15" t="s">
        <v>364</v>
      </c>
      <c r="R8" s="41">
        <v>1940</v>
      </c>
      <c r="S8" s="24"/>
      <c r="T8" s="293">
        <v>1.7</v>
      </c>
      <c r="U8" s="223">
        <f t="shared" ref="U8:U14" si="1">R8*T8</f>
        <v>3298</v>
      </c>
      <c r="V8" s="25"/>
      <c r="W8" s="203"/>
      <c r="X8" s="9"/>
    </row>
    <row r="9" spans="1:24" x14ac:dyDescent="0.25">
      <c r="A9" s="232">
        <v>5</v>
      </c>
      <c r="B9" s="43" t="s">
        <v>23</v>
      </c>
      <c r="C9" s="218" t="s">
        <v>21</v>
      </c>
      <c r="D9" s="390"/>
      <c r="E9" s="390"/>
      <c r="F9" s="408"/>
      <c r="G9" s="18" t="s">
        <v>380</v>
      </c>
      <c r="H9" s="14"/>
      <c r="I9" s="264" t="s">
        <v>381</v>
      </c>
      <c r="J9" s="129">
        <v>1</v>
      </c>
      <c r="K9" s="20" t="s">
        <v>382</v>
      </c>
      <c r="L9" s="42">
        <v>30303</v>
      </c>
      <c r="M9" s="44">
        <v>30</v>
      </c>
      <c r="N9" s="44" t="s">
        <v>383</v>
      </c>
      <c r="O9" s="44" t="s">
        <v>384</v>
      </c>
      <c r="P9" s="44" t="s">
        <v>370</v>
      </c>
      <c r="Q9" s="15" t="s">
        <v>364</v>
      </c>
      <c r="R9" s="41">
        <v>50</v>
      </c>
      <c r="S9" s="45"/>
      <c r="T9" s="293">
        <v>3.5</v>
      </c>
      <c r="U9" s="223">
        <f t="shared" si="1"/>
        <v>175</v>
      </c>
      <c r="V9" s="25"/>
      <c r="W9" s="203"/>
      <c r="X9" s="9"/>
    </row>
    <row r="10" spans="1:24" x14ac:dyDescent="0.25">
      <c r="A10" s="232">
        <v>6</v>
      </c>
      <c r="B10" s="17" t="s">
        <v>24</v>
      </c>
      <c r="C10" s="389" t="s">
        <v>25</v>
      </c>
      <c r="D10" s="390"/>
      <c r="E10" s="390"/>
      <c r="F10" s="408"/>
      <c r="G10" s="18" t="s">
        <v>747</v>
      </c>
      <c r="H10" s="14"/>
      <c r="I10" s="264" t="s">
        <v>385</v>
      </c>
      <c r="J10" s="127">
        <v>1</v>
      </c>
      <c r="K10" s="20" t="s">
        <v>386</v>
      </c>
      <c r="L10" s="21">
        <v>2009201</v>
      </c>
      <c r="M10" s="22">
        <v>57</v>
      </c>
      <c r="N10" s="22" t="s">
        <v>387</v>
      </c>
      <c r="O10" s="22" t="s">
        <v>388</v>
      </c>
      <c r="P10" s="22" t="s">
        <v>389</v>
      </c>
      <c r="Q10" s="15" t="s">
        <v>364</v>
      </c>
      <c r="R10" s="41">
        <v>9860</v>
      </c>
      <c r="S10" s="24"/>
      <c r="T10" s="293">
        <v>1.32</v>
      </c>
      <c r="U10" s="223">
        <f t="shared" si="1"/>
        <v>13015.2</v>
      </c>
      <c r="V10" s="25"/>
      <c r="W10" s="203"/>
      <c r="X10" s="9"/>
    </row>
    <row r="11" spans="1:24" x14ac:dyDescent="0.25">
      <c r="A11" s="232">
        <v>7</v>
      </c>
      <c r="B11" s="17" t="s">
        <v>26</v>
      </c>
      <c r="C11" s="395"/>
      <c r="D11" s="390"/>
      <c r="E11" s="390"/>
      <c r="F11" s="408"/>
      <c r="G11" s="18" t="s">
        <v>390</v>
      </c>
      <c r="H11" s="14"/>
      <c r="I11" s="264" t="s">
        <v>391</v>
      </c>
      <c r="J11" s="127">
        <v>1</v>
      </c>
      <c r="K11" s="20" t="s">
        <v>392</v>
      </c>
      <c r="L11" s="42">
        <v>200952</v>
      </c>
      <c r="M11" s="22">
        <v>57</v>
      </c>
      <c r="N11" s="22" t="s">
        <v>387</v>
      </c>
      <c r="O11" s="22" t="s">
        <v>388</v>
      </c>
      <c r="P11" s="22" t="s">
        <v>389</v>
      </c>
      <c r="Q11" s="15" t="s">
        <v>364</v>
      </c>
      <c r="R11" s="41">
        <v>2220</v>
      </c>
      <c r="S11" s="24"/>
      <c r="T11" s="293">
        <v>1.59</v>
      </c>
      <c r="U11" s="223">
        <f t="shared" si="1"/>
        <v>3529.8</v>
      </c>
      <c r="V11" s="25"/>
      <c r="W11" s="203"/>
      <c r="X11" s="9"/>
    </row>
    <row r="12" spans="1:24" ht="14.1" customHeight="1" x14ac:dyDescent="0.25">
      <c r="A12" s="232">
        <v>8</v>
      </c>
      <c r="B12" s="17" t="s">
        <v>185</v>
      </c>
      <c r="C12" s="389" t="s">
        <v>186</v>
      </c>
      <c r="D12" s="390"/>
      <c r="E12" s="390"/>
      <c r="F12" s="408"/>
      <c r="G12" s="18" t="s">
        <v>393</v>
      </c>
      <c r="H12" s="14"/>
      <c r="I12" s="264" t="s">
        <v>394</v>
      </c>
      <c r="J12" s="127">
        <v>1</v>
      </c>
      <c r="K12" s="20" t="s">
        <v>395</v>
      </c>
      <c r="L12" s="42">
        <v>10170</v>
      </c>
      <c r="M12" s="22">
        <v>62</v>
      </c>
      <c r="N12" s="22" t="s">
        <v>370</v>
      </c>
      <c r="O12" s="22" t="s">
        <v>388</v>
      </c>
      <c r="P12" s="22" t="s">
        <v>370</v>
      </c>
      <c r="Q12" s="15" t="s">
        <v>364</v>
      </c>
      <c r="R12" s="41">
        <v>11820</v>
      </c>
      <c r="S12" s="24"/>
      <c r="T12" s="293">
        <v>0.59</v>
      </c>
      <c r="U12" s="223">
        <f t="shared" si="1"/>
        <v>6973.7999999999993</v>
      </c>
      <c r="V12" s="25"/>
      <c r="W12" s="203"/>
      <c r="X12" s="9"/>
    </row>
    <row r="13" spans="1:24" x14ac:dyDescent="0.25">
      <c r="A13" s="232">
        <v>9</v>
      </c>
      <c r="B13" s="43" t="s">
        <v>187</v>
      </c>
      <c r="C13" s="395"/>
      <c r="D13" s="390"/>
      <c r="E13" s="390"/>
      <c r="F13" s="408"/>
      <c r="G13" s="18" t="s">
        <v>399</v>
      </c>
      <c r="H13" s="14"/>
      <c r="I13" s="264" t="s">
        <v>400</v>
      </c>
      <c r="J13" s="127">
        <v>1</v>
      </c>
      <c r="K13" s="20" t="s">
        <v>397</v>
      </c>
      <c r="L13" s="42">
        <v>10460</v>
      </c>
      <c r="M13" s="22">
        <v>62</v>
      </c>
      <c r="N13" s="22" t="s">
        <v>370</v>
      </c>
      <c r="O13" s="22" t="s">
        <v>388</v>
      </c>
      <c r="P13" s="22" t="s">
        <v>370</v>
      </c>
      <c r="Q13" s="246" t="s">
        <v>364</v>
      </c>
      <c r="R13" s="41">
        <v>1980</v>
      </c>
      <c r="S13" s="24"/>
      <c r="T13" s="293">
        <v>1.2</v>
      </c>
      <c r="U13" s="223">
        <f t="shared" si="1"/>
        <v>2376</v>
      </c>
      <c r="V13" s="25"/>
      <c r="W13" s="203"/>
      <c r="X13" s="9"/>
    </row>
    <row r="14" spans="1:24" x14ac:dyDescent="0.25">
      <c r="A14" s="232">
        <v>10</v>
      </c>
      <c r="B14" s="17" t="s">
        <v>27</v>
      </c>
      <c r="C14" s="218" t="s">
        <v>21</v>
      </c>
      <c r="D14" s="390"/>
      <c r="E14" s="390"/>
      <c r="F14" s="408"/>
      <c r="G14" s="18" t="s">
        <v>401</v>
      </c>
      <c r="H14" s="14"/>
      <c r="I14" s="264" t="s">
        <v>402</v>
      </c>
      <c r="J14" s="127">
        <v>1</v>
      </c>
      <c r="K14" s="20" t="s">
        <v>403</v>
      </c>
      <c r="L14" s="42">
        <v>10220</v>
      </c>
      <c r="M14" s="22">
        <v>62</v>
      </c>
      <c r="N14" s="22" t="s">
        <v>370</v>
      </c>
      <c r="O14" s="22" t="s">
        <v>388</v>
      </c>
      <c r="P14" s="22" t="s">
        <v>370</v>
      </c>
      <c r="Q14" s="15" t="s">
        <v>364</v>
      </c>
      <c r="R14" s="41">
        <v>6220</v>
      </c>
      <c r="S14" s="24"/>
      <c r="T14" s="293">
        <v>1.05</v>
      </c>
      <c r="U14" s="223">
        <f t="shared" si="1"/>
        <v>6531</v>
      </c>
      <c r="V14" s="25"/>
      <c r="W14" s="203"/>
      <c r="X14" s="9"/>
    </row>
    <row r="15" spans="1:24" x14ac:dyDescent="0.25">
      <c r="A15" s="232">
        <v>11</v>
      </c>
      <c r="B15" s="17" t="s">
        <v>28</v>
      </c>
      <c r="C15" s="218" t="s">
        <v>21</v>
      </c>
      <c r="D15" s="390"/>
      <c r="E15" s="390"/>
      <c r="F15" s="408"/>
      <c r="G15" s="64" t="s">
        <v>730</v>
      </c>
      <c r="H15" s="14"/>
      <c r="I15" s="264" t="s">
        <v>396</v>
      </c>
      <c r="J15" s="127">
        <v>1</v>
      </c>
      <c r="K15" s="20" t="s">
        <v>397</v>
      </c>
      <c r="L15" s="42">
        <v>10492</v>
      </c>
      <c r="M15" s="22">
        <v>62</v>
      </c>
      <c r="N15" s="22" t="s">
        <v>370</v>
      </c>
      <c r="O15" s="22" t="s">
        <v>388</v>
      </c>
      <c r="P15" s="22" t="s">
        <v>370</v>
      </c>
      <c r="Q15" s="15" t="s">
        <v>364</v>
      </c>
      <c r="R15" s="41">
        <v>300</v>
      </c>
      <c r="S15" s="24"/>
      <c r="T15" s="293">
        <v>1.8</v>
      </c>
      <c r="U15" s="223">
        <f t="shared" ref="U15:U21" si="2">R15*T15</f>
        <v>540</v>
      </c>
      <c r="V15" s="25"/>
      <c r="W15" s="203"/>
      <c r="X15" s="9"/>
    </row>
    <row r="16" spans="1:24" x14ac:dyDescent="0.25">
      <c r="A16" s="232" t="s">
        <v>341</v>
      </c>
      <c r="B16" s="17" t="s">
        <v>29</v>
      </c>
      <c r="C16" s="218" t="s">
        <v>30</v>
      </c>
      <c r="D16" s="390"/>
      <c r="E16" s="390"/>
      <c r="F16" s="408"/>
      <c r="G16" s="18" t="s">
        <v>748</v>
      </c>
      <c r="H16" s="14"/>
      <c r="I16" s="264" t="s">
        <v>404</v>
      </c>
      <c r="J16" s="127">
        <v>1</v>
      </c>
      <c r="K16" s="20" t="s">
        <v>405</v>
      </c>
      <c r="L16" s="42">
        <v>40211</v>
      </c>
      <c r="M16" s="19">
        <v>50</v>
      </c>
      <c r="N16" s="19" t="s">
        <v>406</v>
      </c>
      <c r="O16" s="19" t="s">
        <v>375</v>
      </c>
      <c r="P16" s="19" t="s">
        <v>389</v>
      </c>
      <c r="Q16" s="15" t="s">
        <v>364</v>
      </c>
      <c r="R16" s="23">
        <v>500</v>
      </c>
      <c r="S16" s="24"/>
      <c r="T16" s="293">
        <v>1.7</v>
      </c>
      <c r="U16" s="223">
        <f t="shared" si="2"/>
        <v>850</v>
      </c>
      <c r="V16" s="25"/>
      <c r="W16" s="203"/>
      <c r="X16" s="39"/>
    </row>
    <row r="17" spans="1:24" x14ac:dyDescent="0.25">
      <c r="A17" s="226" t="s">
        <v>339</v>
      </c>
      <c r="B17" s="26" t="s">
        <v>31</v>
      </c>
      <c r="C17" s="27" t="s">
        <v>61</v>
      </c>
      <c r="D17" s="390"/>
      <c r="E17" s="390"/>
      <c r="F17" s="408"/>
      <c r="G17" s="28" t="s">
        <v>748</v>
      </c>
      <c r="H17" s="29" t="s">
        <v>731</v>
      </c>
      <c r="I17" s="265" t="s">
        <v>404</v>
      </c>
      <c r="J17" s="128">
        <v>1</v>
      </c>
      <c r="K17" s="31" t="s">
        <v>405</v>
      </c>
      <c r="L17" s="32">
        <v>40211</v>
      </c>
      <c r="M17" s="30">
        <v>50</v>
      </c>
      <c r="N17" s="30" t="s">
        <v>406</v>
      </c>
      <c r="O17" s="30" t="s">
        <v>375</v>
      </c>
      <c r="P17" s="30" t="s">
        <v>389</v>
      </c>
      <c r="Q17" s="34" t="s">
        <v>364</v>
      </c>
      <c r="R17" s="35">
        <v>500</v>
      </c>
      <c r="S17" s="36"/>
      <c r="T17" s="294">
        <v>1.3</v>
      </c>
      <c r="U17" s="224">
        <f t="shared" si="2"/>
        <v>650</v>
      </c>
      <c r="V17" s="37">
        <f t="shared" ref="V17:V27" si="3">SUM(R17*T17)</f>
        <v>650</v>
      </c>
      <c r="W17" s="204">
        <v>7</v>
      </c>
      <c r="X17" s="39"/>
    </row>
    <row r="18" spans="1:24" x14ac:dyDescent="0.25">
      <c r="A18" s="226">
        <v>13</v>
      </c>
      <c r="B18" s="17" t="s">
        <v>32</v>
      </c>
      <c r="C18" s="218"/>
      <c r="D18" s="390"/>
      <c r="E18" s="390"/>
      <c r="F18" s="408"/>
      <c r="G18" s="18" t="s">
        <v>32</v>
      </c>
      <c r="H18" s="14"/>
      <c r="I18" s="264" t="s">
        <v>407</v>
      </c>
      <c r="J18" s="72">
        <v>1</v>
      </c>
      <c r="K18" s="46" t="s">
        <v>408</v>
      </c>
      <c r="L18" s="47">
        <v>40735</v>
      </c>
      <c r="M18" s="48">
        <v>83</v>
      </c>
      <c r="N18" s="48" t="s">
        <v>368</v>
      </c>
      <c r="O18" s="48" t="s">
        <v>409</v>
      </c>
      <c r="P18" s="48" t="s">
        <v>410</v>
      </c>
      <c r="Q18" s="15" t="s">
        <v>364</v>
      </c>
      <c r="R18" s="41">
        <v>150</v>
      </c>
      <c r="S18" s="24"/>
      <c r="T18" s="293">
        <v>3</v>
      </c>
      <c r="U18" s="223">
        <f t="shared" si="2"/>
        <v>450</v>
      </c>
      <c r="V18" s="49"/>
      <c r="W18" s="203"/>
      <c r="X18" s="39"/>
    </row>
    <row r="19" spans="1:24" x14ac:dyDescent="0.25">
      <c r="A19" s="226">
        <v>14</v>
      </c>
      <c r="B19" s="17" t="s">
        <v>209</v>
      </c>
      <c r="C19" s="218" t="s">
        <v>30</v>
      </c>
      <c r="D19" s="390"/>
      <c r="E19" s="390"/>
      <c r="F19" s="408"/>
      <c r="G19" s="18" t="s">
        <v>749</v>
      </c>
      <c r="H19" s="14"/>
      <c r="I19" s="264" t="s">
        <v>411</v>
      </c>
      <c r="J19" s="72">
        <v>1</v>
      </c>
      <c r="K19" s="46" t="s">
        <v>412</v>
      </c>
      <c r="L19" s="47">
        <v>40538</v>
      </c>
      <c r="M19" s="22">
        <v>63</v>
      </c>
      <c r="N19" s="22" t="s">
        <v>360</v>
      </c>
      <c r="O19" s="22" t="s">
        <v>413</v>
      </c>
      <c r="P19" s="22" t="s">
        <v>370</v>
      </c>
      <c r="Q19" s="15" t="s">
        <v>364</v>
      </c>
      <c r="R19" s="193">
        <v>60</v>
      </c>
      <c r="S19" s="24"/>
      <c r="T19" s="293">
        <v>12</v>
      </c>
      <c r="U19" s="223">
        <f t="shared" si="2"/>
        <v>720</v>
      </c>
      <c r="V19" s="49"/>
      <c r="W19" s="203"/>
      <c r="X19" s="39"/>
    </row>
    <row r="20" spans="1:24" x14ac:dyDescent="0.25">
      <c r="A20" s="226" t="s">
        <v>340</v>
      </c>
      <c r="B20" s="26" t="s">
        <v>210</v>
      </c>
      <c r="C20" s="27" t="s">
        <v>61</v>
      </c>
      <c r="D20" s="390"/>
      <c r="E20" s="390"/>
      <c r="F20" s="408"/>
      <c r="G20" s="28" t="s">
        <v>749</v>
      </c>
      <c r="H20" s="29" t="s">
        <v>732</v>
      </c>
      <c r="I20" s="265" t="s">
        <v>411</v>
      </c>
      <c r="J20" s="73">
        <v>1</v>
      </c>
      <c r="K20" s="50" t="s">
        <v>412</v>
      </c>
      <c r="L20" s="51">
        <v>40538</v>
      </c>
      <c r="M20" s="33">
        <v>63</v>
      </c>
      <c r="N20" s="33" t="s">
        <v>360</v>
      </c>
      <c r="O20" s="33" t="s">
        <v>413</v>
      </c>
      <c r="P20" s="33" t="s">
        <v>370</v>
      </c>
      <c r="Q20" s="34" t="s">
        <v>364</v>
      </c>
      <c r="R20" s="194">
        <v>60</v>
      </c>
      <c r="S20" s="36"/>
      <c r="T20" s="294">
        <v>6</v>
      </c>
      <c r="U20" s="224">
        <f t="shared" si="2"/>
        <v>360</v>
      </c>
      <c r="V20" s="37">
        <f t="shared" si="3"/>
        <v>360</v>
      </c>
      <c r="W20" s="204">
        <v>5</v>
      </c>
      <c r="X20" s="39"/>
    </row>
    <row r="21" spans="1:24" x14ac:dyDescent="0.25">
      <c r="A21" s="226" t="s">
        <v>235</v>
      </c>
      <c r="B21" s="17" t="s">
        <v>33</v>
      </c>
      <c r="C21" s="218" t="s">
        <v>30</v>
      </c>
      <c r="D21" s="390"/>
      <c r="E21" s="390"/>
      <c r="F21" s="408"/>
      <c r="G21" s="18" t="s">
        <v>750</v>
      </c>
      <c r="H21" s="14"/>
      <c r="I21" s="264" t="s">
        <v>414</v>
      </c>
      <c r="J21" s="72">
        <v>1</v>
      </c>
      <c r="K21" s="46" t="s">
        <v>415</v>
      </c>
      <c r="L21" s="47">
        <v>40407</v>
      </c>
      <c r="M21" s="22">
        <v>46</v>
      </c>
      <c r="N21" s="22" t="s">
        <v>383</v>
      </c>
      <c r="O21" s="22" t="s">
        <v>384</v>
      </c>
      <c r="P21" s="22" t="s">
        <v>362</v>
      </c>
      <c r="Q21" s="246" t="s">
        <v>364</v>
      </c>
      <c r="R21" s="41">
        <v>880</v>
      </c>
      <c r="S21" s="24"/>
      <c r="T21" s="293">
        <v>3.1</v>
      </c>
      <c r="U21" s="223">
        <f t="shared" si="2"/>
        <v>2728</v>
      </c>
      <c r="V21" s="49"/>
      <c r="W21" s="203"/>
      <c r="X21" s="39"/>
    </row>
    <row r="22" spans="1:24" x14ac:dyDescent="0.25">
      <c r="A22" s="226" t="s">
        <v>342</v>
      </c>
      <c r="B22" s="26" t="s">
        <v>34</v>
      </c>
      <c r="C22" s="27" t="s">
        <v>61</v>
      </c>
      <c r="D22" s="390"/>
      <c r="E22" s="390"/>
      <c r="F22" s="408"/>
      <c r="G22" s="28" t="s">
        <v>750</v>
      </c>
      <c r="H22" s="29" t="s">
        <v>733</v>
      </c>
      <c r="I22" s="265" t="s">
        <v>414</v>
      </c>
      <c r="J22" s="73">
        <v>1</v>
      </c>
      <c r="K22" s="50" t="s">
        <v>415</v>
      </c>
      <c r="L22" s="51">
        <v>40407</v>
      </c>
      <c r="M22" s="33">
        <v>46</v>
      </c>
      <c r="N22" s="33" t="s">
        <v>383</v>
      </c>
      <c r="O22" s="33" t="s">
        <v>384</v>
      </c>
      <c r="P22" s="33" t="s">
        <v>362</v>
      </c>
      <c r="Q22" s="247" t="s">
        <v>364</v>
      </c>
      <c r="R22" s="35">
        <v>880</v>
      </c>
      <c r="S22" s="36"/>
      <c r="T22" s="294">
        <v>1.3</v>
      </c>
      <c r="U22" s="224"/>
      <c r="V22" s="37">
        <f t="shared" si="3"/>
        <v>1144</v>
      </c>
      <c r="W22" s="204">
        <v>6</v>
      </c>
      <c r="X22" s="39"/>
    </row>
    <row r="23" spans="1:24" x14ac:dyDescent="0.25">
      <c r="A23" s="226" t="s">
        <v>236</v>
      </c>
      <c r="B23" s="17" t="s">
        <v>191</v>
      </c>
      <c r="C23" s="218" t="s">
        <v>21</v>
      </c>
      <c r="D23" s="390"/>
      <c r="E23" s="390"/>
      <c r="F23" s="408"/>
      <c r="G23" s="18" t="s">
        <v>417</v>
      </c>
      <c r="H23" s="14"/>
      <c r="I23" s="264" t="s">
        <v>418</v>
      </c>
      <c r="J23" s="72">
        <v>1</v>
      </c>
      <c r="K23" s="46" t="s">
        <v>419</v>
      </c>
      <c r="L23" s="47">
        <v>40310</v>
      </c>
      <c r="M23" s="22">
        <v>58</v>
      </c>
      <c r="N23" s="22" t="s">
        <v>360</v>
      </c>
      <c r="O23" s="22" t="s">
        <v>420</v>
      </c>
      <c r="P23" s="22" t="s">
        <v>387</v>
      </c>
      <c r="Q23" s="15" t="s">
        <v>364</v>
      </c>
      <c r="R23" s="41">
        <v>1870</v>
      </c>
      <c r="S23" s="24"/>
      <c r="T23" s="293">
        <v>2.6</v>
      </c>
      <c r="U23" s="223">
        <f t="shared" ref="U23:U29" si="4">R23*T23</f>
        <v>4862</v>
      </c>
      <c r="V23" s="49"/>
      <c r="W23" s="203"/>
      <c r="X23" s="39"/>
    </row>
    <row r="24" spans="1:24" x14ac:dyDescent="0.25">
      <c r="A24" s="226" t="s">
        <v>237</v>
      </c>
      <c r="B24" s="17" t="s">
        <v>192</v>
      </c>
      <c r="C24" s="218"/>
      <c r="D24" s="390"/>
      <c r="E24" s="390"/>
      <c r="F24" s="408"/>
      <c r="G24" s="18" t="s">
        <v>192</v>
      </c>
      <c r="H24" s="14"/>
      <c r="I24" s="264" t="s">
        <v>421</v>
      </c>
      <c r="J24" s="72">
        <v>1</v>
      </c>
      <c r="K24" s="46" t="s">
        <v>422</v>
      </c>
      <c r="L24" s="47">
        <v>40526</v>
      </c>
      <c r="M24" s="22">
        <v>70</v>
      </c>
      <c r="N24" s="22" t="s">
        <v>423</v>
      </c>
      <c r="O24" s="22" t="s">
        <v>409</v>
      </c>
      <c r="P24" s="22" t="s">
        <v>370</v>
      </c>
      <c r="Q24" s="15" t="s">
        <v>364</v>
      </c>
      <c r="R24" s="41">
        <v>990</v>
      </c>
      <c r="S24" s="24"/>
      <c r="T24" s="293">
        <v>5.5</v>
      </c>
      <c r="U24" s="223">
        <f t="shared" si="4"/>
        <v>5445</v>
      </c>
      <c r="V24" s="49"/>
      <c r="W24" s="203"/>
      <c r="X24" s="39"/>
    </row>
    <row r="25" spans="1:24" x14ac:dyDescent="0.25">
      <c r="A25" s="226" t="s">
        <v>238</v>
      </c>
      <c r="B25" s="17" t="s">
        <v>35</v>
      </c>
      <c r="C25" s="218" t="s">
        <v>30</v>
      </c>
      <c r="D25" s="390"/>
      <c r="E25" s="390"/>
      <c r="F25" s="408"/>
      <c r="G25" s="18" t="s">
        <v>751</v>
      </c>
      <c r="H25" s="14"/>
      <c r="I25" s="266" t="s">
        <v>424</v>
      </c>
      <c r="J25" s="131">
        <v>1</v>
      </c>
      <c r="K25" s="46" t="s">
        <v>425</v>
      </c>
      <c r="L25" s="55">
        <v>40718</v>
      </c>
      <c r="M25" s="22">
        <v>35</v>
      </c>
      <c r="N25" s="22" t="s">
        <v>374</v>
      </c>
      <c r="O25" s="22" t="s">
        <v>426</v>
      </c>
      <c r="P25" s="22" t="s">
        <v>389</v>
      </c>
      <c r="Q25" s="15" t="s">
        <v>364</v>
      </c>
      <c r="R25" s="196">
        <v>1710</v>
      </c>
      <c r="S25" s="56"/>
      <c r="T25" s="293">
        <v>2.2000000000000002</v>
      </c>
      <c r="U25" s="223">
        <f t="shared" si="4"/>
        <v>3762.0000000000005</v>
      </c>
      <c r="V25" s="49"/>
      <c r="W25" s="203"/>
      <c r="X25" s="39"/>
    </row>
    <row r="26" spans="1:24" x14ac:dyDescent="0.25">
      <c r="A26" s="226" t="s">
        <v>343</v>
      </c>
      <c r="B26" s="26" t="s">
        <v>36</v>
      </c>
      <c r="C26" s="27" t="s">
        <v>61</v>
      </c>
      <c r="D26" s="390"/>
      <c r="E26" s="390"/>
      <c r="F26" s="408"/>
      <c r="G26" s="28" t="s">
        <v>751</v>
      </c>
      <c r="H26" s="29" t="s">
        <v>734</v>
      </c>
      <c r="I26" s="267" t="s">
        <v>424</v>
      </c>
      <c r="J26" s="130">
        <v>1</v>
      </c>
      <c r="K26" s="50" t="s">
        <v>425</v>
      </c>
      <c r="L26" s="52">
        <v>40718</v>
      </c>
      <c r="M26" s="33">
        <v>35</v>
      </c>
      <c r="N26" s="33" t="s">
        <v>374</v>
      </c>
      <c r="O26" s="33" t="s">
        <v>426</v>
      </c>
      <c r="P26" s="33" t="s">
        <v>389</v>
      </c>
      <c r="Q26" s="34" t="s">
        <v>364</v>
      </c>
      <c r="R26" s="195">
        <v>1710</v>
      </c>
      <c r="S26" s="53"/>
      <c r="T26" s="294">
        <v>1.3</v>
      </c>
      <c r="U26" s="224">
        <f t="shared" si="4"/>
        <v>2223</v>
      </c>
      <c r="V26" s="37">
        <f t="shared" si="3"/>
        <v>2223</v>
      </c>
      <c r="W26" s="204">
        <v>5</v>
      </c>
      <c r="X26" s="39"/>
    </row>
    <row r="27" spans="1:24" x14ac:dyDescent="0.25">
      <c r="A27" s="226" t="s">
        <v>344</v>
      </c>
      <c r="B27" s="26" t="s">
        <v>219</v>
      </c>
      <c r="C27" s="170" t="s">
        <v>220</v>
      </c>
      <c r="D27" s="390"/>
      <c r="E27" s="390"/>
      <c r="F27" s="408"/>
      <c r="G27" s="28" t="s">
        <v>427</v>
      </c>
      <c r="H27" s="29" t="s">
        <v>735</v>
      </c>
      <c r="I27" s="267" t="s">
        <v>428</v>
      </c>
      <c r="J27" s="130">
        <v>1</v>
      </c>
      <c r="K27" s="50" t="s">
        <v>429</v>
      </c>
      <c r="L27" s="52">
        <v>40726</v>
      </c>
      <c r="M27" s="33">
        <v>35</v>
      </c>
      <c r="N27" s="33" t="s">
        <v>374</v>
      </c>
      <c r="O27" s="33" t="s">
        <v>426</v>
      </c>
      <c r="P27" s="33" t="s">
        <v>389</v>
      </c>
      <c r="Q27" s="34" t="s">
        <v>364</v>
      </c>
      <c r="R27" s="195">
        <v>150</v>
      </c>
      <c r="S27" s="53"/>
      <c r="T27" s="294">
        <v>1.2</v>
      </c>
      <c r="U27" s="224">
        <f t="shared" si="4"/>
        <v>180</v>
      </c>
      <c r="V27" s="37">
        <f t="shared" si="3"/>
        <v>180</v>
      </c>
      <c r="W27" s="204">
        <v>6</v>
      </c>
      <c r="X27" s="39"/>
    </row>
    <row r="28" spans="1:24" x14ac:dyDescent="0.25">
      <c r="A28" s="226" t="s">
        <v>239</v>
      </c>
      <c r="B28" s="17" t="s">
        <v>37</v>
      </c>
      <c r="C28" s="218" t="s">
        <v>38</v>
      </c>
      <c r="D28" s="390"/>
      <c r="E28" s="390"/>
      <c r="F28" s="408"/>
      <c r="G28" s="18" t="s">
        <v>430</v>
      </c>
      <c r="H28" s="14"/>
      <c r="I28" s="264" t="s">
        <v>431</v>
      </c>
      <c r="J28" s="72">
        <v>1</v>
      </c>
      <c r="K28" s="46" t="s">
        <v>432</v>
      </c>
      <c r="L28" s="47">
        <v>40717</v>
      </c>
      <c r="M28" s="22">
        <v>30</v>
      </c>
      <c r="N28" s="22" t="s">
        <v>423</v>
      </c>
      <c r="O28" s="22" t="s">
        <v>433</v>
      </c>
      <c r="P28" s="22" t="s">
        <v>370</v>
      </c>
      <c r="Q28" s="15" t="s">
        <v>364</v>
      </c>
      <c r="R28" s="23">
        <v>500</v>
      </c>
      <c r="S28" s="24"/>
      <c r="T28" s="293">
        <v>2</v>
      </c>
      <c r="U28" s="223">
        <f t="shared" si="4"/>
        <v>1000</v>
      </c>
      <c r="V28" s="49"/>
      <c r="W28" s="203"/>
      <c r="X28" s="39"/>
    </row>
    <row r="29" spans="1:24" x14ac:dyDescent="0.25">
      <c r="A29" s="226" t="s">
        <v>345</v>
      </c>
      <c r="B29" s="26" t="s">
        <v>39</v>
      </c>
      <c r="C29" s="27" t="s">
        <v>40</v>
      </c>
      <c r="D29" s="390"/>
      <c r="E29" s="390"/>
      <c r="F29" s="408"/>
      <c r="G29" s="28" t="s">
        <v>430</v>
      </c>
      <c r="H29" s="29" t="s">
        <v>736</v>
      </c>
      <c r="I29" s="265" t="s">
        <v>431</v>
      </c>
      <c r="J29" s="73">
        <v>1</v>
      </c>
      <c r="K29" s="50" t="s">
        <v>432</v>
      </c>
      <c r="L29" s="51">
        <v>40717</v>
      </c>
      <c r="M29" s="33">
        <v>30</v>
      </c>
      <c r="N29" s="33" t="s">
        <v>423</v>
      </c>
      <c r="O29" s="33" t="s">
        <v>433</v>
      </c>
      <c r="P29" s="33" t="s">
        <v>370</v>
      </c>
      <c r="Q29" s="34" t="s">
        <v>364</v>
      </c>
      <c r="R29" s="35">
        <v>500</v>
      </c>
      <c r="S29" s="36"/>
      <c r="T29" s="294">
        <v>0.75</v>
      </c>
      <c r="U29" s="224">
        <f t="shared" si="4"/>
        <v>375</v>
      </c>
      <c r="V29" s="37">
        <f>SUM(R29*T29)</f>
        <v>375</v>
      </c>
      <c r="W29" s="205">
        <v>5</v>
      </c>
      <c r="X29" s="39"/>
    </row>
    <row r="30" spans="1:24" x14ac:dyDescent="0.25">
      <c r="A30" s="226" t="s">
        <v>240</v>
      </c>
      <c r="B30" s="17" t="s">
        <v>41</v>
      </c>
      <c r="C30" s="218" t="s">
        <v>42</v>
      </c>
      <c r="D30" s="390"/>
      <c r="E30" s="390"/>
      <c r="F30" s="408"/>
      <c r="G30" s="18" t="s">
        <v>434</v>
      </c>
      <c r="H30" s="14"/>
      <c r="I30" s="264" t="s">
        <v>431</v>
      </c>
      <c r="J30" s="72">
        <v>1</v>
      </c>
      <c r="K30" s="46" t="s">
        <v>432</v>
      </c>
      <c r="L30" s="57">
        <v>40210</v>
      </c>
      <c r="M30" s="22">
        <v>30</v>
      </c>
      <c r="N30" s="22" t="s">
        <v>423</v>
      </c>
      <c r="O30" s="22" t="s">
        <v>433</v>
      </c>
      <c r="P30" s="22" t="s">
        <v>370</v>
      </c>
      <c r="Q30" s="15" t="s">
        <v>364</v>
      </c>
      <c r="R30" s="23">
        <v>280</v>
      </c>
      <c r="S30" s="24"/>
      <c r="T30" s="295">
        <v>2.7</v>
      </c>
      <c r="U30" s="223">
        <f t="shared" ref="U30:U40" si="5">R30*T30</f>
        <v>756</v>
      </c>
      <c r="V30" s="49"/>
      <c r="W30" s="203"/>
      <c r="X30" s="39"/>
    </row>
    <row r="31" spans="1:24" x14ac:dyDescent="0.25">
      <c r="A31" s="226" t="s">
        <v>241</v>
      </c>
      <c r="B31" s="17" t="s">
        <v>43</v>
      </c>
      <c r="C31" s="218"/>
      <c r="D31" s="390"/>
      <c r="E31" s="390"/>
      <c r="F31" s="408"/>
      <c r="G31" s="18" t="s">
        <v>435</v>
      </c>
      <c r="H31" s="14"/>
      <c r="I31" s="264" t="s">
        <v>436</v>
      </c>
      <c r="J31" s="72">
        <v>1</v>
      </c>
      <c r="K31" s="46" t="s">
        <v>415</v>
      </c>
      <c r="L31" s="47">
        <v>40480</v>
      </c>
      <c r="M31" s="22">
        <v>48</v>
      </c>
      <c r="N31" s="22" t="s">
        <v>416</v>
      </c>
      <c r="O31" s="22" t="s">
        <v>384</v>
      </c>
      <c r="P31" s="22" t="s">
        <v>387</v>
      </c>
      <c r="Q31" s="15" t="s">
        <v>364</v>
      </c>
      <c r="R31" s="41">
        <v>280</v>
      </c>
      <c r="S31" s="24"/>
      <c r="T31" s="293">
        <v>5</v>
      </c>
      <c r="U31" s="223">
        <f t="shared" si="5"/>
        <v>1400</v>
      </c>
      <c r="V31" s="49"/>
      <c r="W31" s="203"/>
      <c r="X31" s="39"/>
    </row>
    <row r="32" spans="1:24" ht="23.45" customHeight="1" x14ac:dyDescent="0.25">
      <c r="A32" s="226" t="s">
        <v>242</v>
      </c>
      <c r="B32" s="17" t="s">
        <v>211</v>
      </c>
      <c r="C32" s="218" t="s">
        <v>20</v>
      </c>
      <c r="D32" s="390"/>
      <c r="E32" s="390"/>
      <c r="F32" s="408"/>
      <c r="G32" s="18" t="s">
        <v>437</v>
      </c>
      <c r="H32" s="14"/>
      <c r="I32" s="264" t="s">
        <v>438</v>
      </c>
      <c r="J32" s="72">
        <v>1</v>
      </c>
      <c r="K32" s="46" t="s">
        <v>439</v>
      </c>
      <c r="L32" s="47">
        <v>40510</v>
      </c>
      <c r="M32" s="22">
        <v>39</v>
      </c>
      <c r="N32" s="22" t="s">
        <v>360</v>
      </c>
      <c r="O32" s="22" t="s">
        <v>440</v>
      </c>
      <c r="P32" s="22" t="s">
        <v>362</v>
      </c>
      <c r="Q32" s="15" t="s">
        <v>364</v>
      </c>
      <c r="R32" s="41">
        <v>1060</v>
      </c>
      <c r="S32" s="24"/>
      <c r="T32" s="293">
        <v>4.2</v>
      </c>
      <c r="U32" s="223">
        <f t="shared" si="5"/>
        <v>4452</v>
      </c>
      <c r="V32" s="49"/>
      <c r="W32" s="203"/>
      <c r="X32" s="39"/>
    </row>
    <row r="33" spans="1:24" ht="23.1" customHeight="1" x14ac:dyDescent="0.25">
      <c r="A33" s="226" t="s">
        <v>346</v>
      </c>
      <c r="B33" s="26" t="s">
        <v>212</v>
      </c>
      <c r="C33" s="27" t="s">
        <v>200</v>
      </c>
      <c r="D33" s="390"/>
      <c r="E33" s="390"/>
      <c r="F33" s="408"/>
      <c r="G33" s="28" t="s">
        <v>437</v>
      </c>
      <c r="H33" s="29" t="s">
        <v>737</v>
      </c>
      <c r="I33" s="265" t="s">
        <v>438</v>
      </c>
      <c r="J33" s="73">
        <v>1</v>
      </c>
      <c r="K33" s="50" t="s">
        <v>439</v>
      </c>
      <c r="L33" s="51">
        <v>40510</v>
      </c>
      <c r="M33" s="33">
        <v>39</v>
      </c>
      <c r="N33" s="33" t="s">
        <v>360</v>
      </c>
      <c r="O33" s="33" t="s">
        <v>440</v>
      </c>
      <c r="P33" s="33" t="s">
        <v>362</v>
      </c>
      <c r="Q33" s="34" t="s">
        <v>364</v>
      </c>
      <c r="R33" s="35">
        <v>1060</v>
      </c>
      <c r="S33" s="36"/>
      <c r="T33" s="294">
        <v>2.5</v>
      </c>
      <c r="U33" s="224"/>
      <c r="V33" s="37">
        <f t="shared" ref="V33:V55" si="6">SUM(R33*T33)</f>
        <v>2650</v>
      </c>
      <c r="W33" s="204">
        <v>5</v>
      </c>
      <c r="X33" s="39"/>
    </row>
    <row r="34" spans="1:24" ht="19.5" x14ac:dyDescent="0.25">
      <c r="A34" s="226" t="s">
        <v>243</v>
      </c>
      <c r="B34" s="17" t="s">
        <v>213</v>
      </c>
      <c r="C34" s="218" t="s">
        <v>20</v>
      </c>
      <c r="D34" s="390"/>
      <c r="E34" s="390"/>
      <c r="F34" s="408"/>
      <c r="G34" s="18" t="s">
        <v>441</v>
      </c>
      <c r="H34" s="14"/>
      <c r="I34" s="264" t="s">
        <v>442</v>
      </c>
      <c r="J34" s="72">
        <v>1</v>
      </c>
      <c r="K34" s="46" t="s">
        <v>439</v>
      </c>
      <c r="L34" s="47">
        <v>40520</v>
      </c>
      <c r="M34" s="22">
        <v>42</v>
      </c>
      <c r="N34" s="22" t="s">
        <v>443</v>
      </c>
      <c r="O34" s="22" t="s">
        <v>444</v>
      </c>
      <c r="P34" s="22" t="s">
        <v>362</v>
      </c>
      <c r="Q34" s="15" t="s">
        <v>364</v>
      </c>
      <c r="R34" s="41">
        <v>270</v>
      </c>
      <c r="S34" s="24"/>
      <c r="T34" s="293">
        <v>4.2</v>
      </c>
      <c r="U34" s="223">
        <f t="shared" si="5"/>
        <v>1134</v>
      </c>
      <c r="V34" s="49"/>
      <c r="W34" s="203"/>
      <c r="X34" s="39"/>
    </row>
    <row r="35" spans="1:24" ht="19.5" x14ac:dyDescent="0.25">
      <c r="A35" s="226" t="s">
        <v>347</v>
      </c>
      <c r="B35" s="26" t="s">
        <v>214</v>
      </c>
      <c r="C35" s="27" t="s">
        <v>200</v>
      </c>
      <c r="D35" s="390"/>
      <c r="E35" s="390"/>
      <c r="F35" s="408"/>
      <c r="G35" s="28" t="s">
        <v>441</v>
      </c>
      <c r="H35" s="29" t="s">
        <v>737</v>
      </c>
      <c r="I35" s="265" t="s">
        <v>442</v>
      </c>
      <c r="J35" s="73">
        <v>1</v>
      </c>
      <c r="K35" s="50" t="s">
        <v>439</v>
      </c>
      <c r="L35" s="51">
        <v>40520</v>
      </c>
      <c r="M35" s="33">
        <v>42</v>
      </c>
      <c r="N35" s="33" t="s">
        <v>443</v>
      </c>
      <c r="O35" s="33" t="s">
        <v>444</v>
      </c>
      <c r="P35" s="33" t="s">
        <v>362</v>
      </c>
      <c r="Q35" s="34" t="s">
        <v>364</v>
      </c>
      <c r="R35" s="35">
        <v>270</v>
      </c>
      <c r="S35" s="36"/>
      <c r="T35" s="294">
        <v>2.5</v>
      </c>
      <c r="U35" s="224">
        <f t="shared" si="5"/>
        <v>675</v>
      </c>
      <c r="V35" s="37">
        <f t="shared" si="6"/>
        <v>675</v>
      </c>
      <c r="W35" s="204">
        <v>5</v>
      </c>
      <c r="X35" s="39"/>
    </row>
    <row r="36" spans="1:24" ht="19.5" x14ac:dyDescent="0.25">
      <c r="A36" s="226" t="s">
        <v>244</v>
      </c>
      <c r="B36" s="17" t="s">
        <v>215</v>
      </c>
      <c r="C36" s="218" t="s">
        <v>20</v>
      </c>
      <c r="D36" s="390"/>
      <c r="E36" s="390"/>
      <c r="F36" s="408"/>
      <c r="G36" s="18" t="s">
        <v>445</v>
      </c>
      <c r="H36" s="14"/>
      <c r="I36" s="264" t="s">
        <v>446</v>
      </c>
      <c r="J36" s="72">
        <v>1</v>
      </c>
      <c r="K36" s="46" t="s">
        <v>447</v>
      </c>
      <c r="L36" s="47">
        <v>40525</v>
      </c>
      <c r="M36" s="22">
        <v>42</v>
      </c>
      <c r="N36" s="22" t="s">
        <v>443</v>
      </c>
      <c r="O36" s="22" t="s">
        <v>444</v>
      </c>
      <c r="P36" s="22" t="s">
        <v>362</v>
      </c>
      <c r="Q36" s="15" t="s">
        <v>364</v>
      </c>
      <c r="R36" s="41">
        <v>540</v>
      </c>
      <c r="S36" s="24"/>
      <c r="T36" s="293">
        <v>4.5</v>
      </c>
      <c r="U36" s="223">
        <f t="shared" si="5"/>
        <v>2430</v>
      </c>
      <c r="V36" s="49"/>
      <c r="W36" s="203"/>
      <c r="X36" s="39"/>
    </row>
    <row r="37" spans="1:24" ht="24.6" customHeight="1" x14ac:dyDescent="0.25">
      <c r="A37" s="226" t="s">
        <v>348</v>
      </c>
      <c r="B37" s="26" t="s">
        <v>216</v>
      </c>
      <c r="C37" s="27" t="s">
        <v>200</v>
      </c>
      <c r="D37" s="390"/>
      <c r="E37" s="390"/>
      <c r="F37" s="408"/>
      <c r="G37" s="28" t="s">
        <v>445</v>
      </c>
      <c r="H37" s="29" t="s">
        <v>738</v>
      </c>
      <c r="I37" s="265" t="s">
        <v>446</v>
      </c>
      <c r="J37" s="73">
        <v>1</v>
      </c>
      <c r="K37" s="50" t="s">
        <v>447</v>
      </c>
      <c r="L37" s="51">
        <v>40525</v>
      </c>
      <c r="M37" s="33">
        <v>42</v>
      </c>
      <c r="N37" s="33" t="s">
        <v>443</v>
      </c>
      <c r="O37" s="33" t="s">
        <v>444</v>
      </c>
      <c r="P37" s="33" t="s">
        <v>362</v>
      </c>
      <c r="Q37" s="34" t="s">
        <v>364</v>
      </c>
      <c r="R37" s="35">
        <v>540</v>
      </c>
      <c r="S37" s="36"/>
      <c r="T37" s="294">
        <v>2.5</v>
      </c>
      <c r="U37" s="224">
        <f t="shared" si="5"/>
        <v>1350</v>
      </c>
      <c r="V37" s="37">
        <f t="shared" si="6"/>
        <v>1350</v>
      </c>
      <c r="W37" s="204"/>
      <c r="X37" s="39"/>
    </row>
    <row r="38" spans="1:24" x14ac:dyDescent="0.25">
      <c r="A38" s="226" t="s">
        <v>245</v>
      </c>
      <c r="B38" s="17" t="s">
        <v>226</v>
      </c>
      <c r="C38" s="218"/>
      <c r="D38" s="390"/>
      <c r="E38" s="390"/>
      <c r="F38" s="408"/>
      <c r="G38" s="18" t="s">
        <v>448</v>
      </c>
      <c r="H38" s="14"/>
      <c r="I38" s="264" t="s">
        <v>449</v>
      </c>
      <c r="J38" s="72">
        <v>1</v>
      </c>
      <c r="K38" s="46" t="s">
        <v>450</v>
      </c>
      <c r="L38" s="47">
        <v>40730</v>
      </c>
      <c r="M38" s="22">
        <v>60</v>
      </c>
      <c r="N38" s="22" t="s">
        <v>374</v>
      </c>
      <c r="O38" s="22" t="s">
        <v>388</v>
      </c>
      <c r="P38" s="22" t="s">
        <v>387</v>
      </c>
      <c r="Q38" s="15" t="s">
        <v>364</v>
      </c>
      <c r="R38" s="193">
        <v>120</v>
      </c>
      <c r="S38" s="24"/>
      <c r="T38" s="293">
        <v>3.7</v>
      </c>
      <c r="U38" s="223">
        <f t="shared" si="5"/>
        <v>444</v>
      </c>
      <c r="V38" s="49"/>
      <c r="W38" s="203"/>
      <c r="X38" s="39"/>
    </row>
    <row r="39" spans="1:24" x14ac:dyDescent="0.25">
      <c r="A39" s="226" t="s">
        <v>246</v>
      </c>
      <c r="B39" s="17" t="s">
        <v>227</v>
      </c>
      <c r="C39" s="218"/>
      <c r="D39" s="390"/>
      <c r="E39" s="390"/>
      <c r="F39" s="408"/>
      <c r="G39" s="18" t="s">
        <v>451</v>
      </c>
      <c r="H39" s="14"/>
      <c r="I39" s="264" t="s">
        <v>452</v>
      </c>
      <c r="J39" s="72">
        <v>1</v>
      </c>
      <c r="K39" s="46" t="s">
        <v>453</v>
      </c>
      <c r="L39" s="57">
        <v>40732</v>
      </c>
      <c r="M39" s="22">
        <v>160</v>
      </c>
      <c r="N39" s="22" t="s">
        <v>398</v>
      </c>
      <c r="O39" s="22" t="s">
        <v>454</v>
      </c>
      <c r="P39" s="22" t="s">
        <v>388</v>
      </c>
      <c r="Q39" s="15" t="s">
        <v>364</v>
      </c>
      <c r="R39" s="23">
        <v>360</v>
      </c>
      <c r="S39" s="24"/>
      <c r="T39" s="295">
        <v>3.9</v>
      </c>
      <c r="U39" s="223">
        <f t="shared" si="5"/>
        <v>1404</v>
      </c>
      <c r="V39" s="49"/>
      <c r="W39" s="203"/>
      <c r="X39" s="9"/>
    </row>
    <row r="40" spans="1:24" x14ac:dyDescent="0.25">
      <c r="A40" s="226" t="s">
        <v>247</v>
      </c>
      <c r="B40" s="17" t="s">
        <v>193</v>
      </c>
      <c r="C40" s="218" t="s">
        <v>21</v>
      </c>
      <c r="D40" s="390"/>
      <c r="E40" s="390"/>
      <c r="F40" s="408"/>
      <c r="G40" s="18" t="s">
        <v>455</v>
      </c>
      <c r="H40" s="14"/>
      <c r="I40" s="264" t="s">
        <v>456</v>
      </c>
      <c r="J40" s="72">
        <v>1</v>
      </c>
      <c r="K40" s="46" t="s">
        <v>457</v>
      </c>
      <c r="L40" s="47">
        <v>40108</v>
      </c>
      <c r="M40" s="22">
        <v>69</v>
      </c>
      <c r="N40" s="22" t="s">
        <v>383</v>
      </c>
      <c r="O40" s="22" t="s">
        <v>458</v>
      </c>
      <c r="P40" s="22" t="s">
        <v>370</v>
      </c>
      <c r="Q40" s="15" t="s">
        <v>364</v>
      </c>
      <c r="R40" s="41">
        <v>880</v>
      </c>
      <c r="S40" s="24"/>
      <c r="T40" s="293">
        <v>3.2</v>
      </c>
      <c r="U40" s="223">
        <f t="shared" si="5"/>
        <v>2816</v>
      </c>
      <c r="V40" s="49"/>
      <c r="W40" s="203"/>
      <c r="X40" s="9"/>
    </row>
    <row r="41" spans="1:24" x14ac:dyDescent="0.25">
      <c r="A41" s="226" t="s">
        <v>248</v>
      </c>
      <c r="B41" s="17" t="s">
        <v>194</v>
      </c>
      <c r="C41" s="218" t="s">
        <v>21</v>
      </c>
      <c r="D41" s="390"/>
      <c r="E41" s="390"/>
      <c r="F41" s="408"/>
      <c r="G41" s="18" t="s">
        <v>459</v>
      </c>
      <c r="H41" s="14"/>
      <c r="I41" s="264" t="s">
        <v>460</v>
      </c>
      <c r="J41" s="72">
        <v>1</v>
      </c>
      <c r="K41" s="46" t="s">
        <v>457</v>
      </c>
      <c r="L41" s="47">
        <v>40113</v>
      </c>
      <c r="M41" s="22">
        <v>69</v>
      </c>
      <c r="N41" s="22" t="s">
        <v>383</v>
      </c>
      <c r="O41" s="22" t="s">
        <v>458</v>
      </c>
      <c r="P41" s="22" t="s">
        <v>370</v>
      </c>
      <c r="Q41" s="15" t="s">
        <v>364</v>
      </c>
      <c r="R41" s="41">
        <v>2190</v>
      </c>
      <c r="S41" s="24"/>
      <c r="T41" s="293">
        <v>3.3</v>
      </c>
      <c r="U41" s="223">
        <f>R41*T41</f>
        <v>7227</v>
      </c>
      <c r="V41" s="49"/>
      <c r="W41" s="203"/>
      <c r="X41" s="9"/>
    </row>
    <row r="42" spans="1:24" ht="24" x14ac:dyDescent="0.25">
      <c r="A42" s="226" t="s">
        <v>249</v>
      </c>
      <c r="B42" s="58" t="s">
        <v>195</v>
      </c>
      <c r="C42" s="218" t="s">
        <v>21</v>
      </c>
      <c r="D42" s="390"/>
      <c r="E42" s="395"/>
      <c r="F42" s="408"/>
      <c r="G42" s="163" t="s">
        <v>752</v>
      </c>
      <c r="H42" s="248"/>
      <c r="I42" s="268" t="s">
        <v>461</v>
      </c>
      <c r="J42" s="87">
        <v>1</v>
      </c>
      <c r="K42" s="66" t="s">
        <v>462</v>
      </c>
      <c r="L42" s="47">
        <v>40107</v>
      </c>
      <c r="M42" s="67">
        <v>69</v>
      </c>
      <c r="N42" s="67" t="s">
        <v>383</v>
      </c>
      <c r="O42" s="67" t="s">
        <v>458</v>
      </c>
      <c r="P42" s="67" t="s">
        <v>370</v>
      </c>
      <c r="Q42" s="15" t="s">
        <v>364</v>
      </c>
      <c r="R42" s="38">
        <v>1490</v>
      </c>
      <c r="S42" s="24"/>
      <c r="T42" s="293">
        <v>3.65</v>
      </c>
      <c r="U42" s="223">
        <f>R42*T42</f>
        <v>5438.5</v>
      </c>
      <c r="V42" s="49"/>
      <c r="W42" s="203"/>
      <c r="X42" s="9"/>
    </row>
    <row r="43" spans="1:24" ht="39" x14ac:dyDescent="0.25">
      <c r="A43" s="226" t="s">
        <v>250</v>
      </c>
      <c r="B43" s="58" t="s">
        <v>217</v>
      </c>
      <c r="C43" s="218" t="s">
        <v>20</v>
      </c>
      <c r="D43" s="390"/>
      <c r="E43" s="213" t="s">
        <v>44</v>
      </c>
      <c r="F43" s="390"/>
      <c r="G43" s="18" t="s">
        <v>753</v>
      </c>
      <c r="H43" s="14"/>
      <c r="I43" s="264" t="s">
        <v>463</v>
      </c>
      <c r="J43" s="72">
        <v>1</v>
      </c>
      <c r="K43" s="46" t="s">
        <v>464</v>
      </c>
      <c r="L43" s="47">
        <v>40605</v>
      </c>
      <c r="M43" s="22">
        <v>32</v>
      </c>
      <c r="N43" s="22" t="s">
        <v>383</v>
      </c>
      <c r="O43" s="22" t="s">
        <v>465</v>
      </c>
      <c r="P43" s="22" t="s">
        <v>362</v>
      </c>
      <c r="Q43" s="15" t="s">
        <v>364</v>
      </c>
      <c r="R43" s="41">
        <v>100</v>
      </c>
      <c r="S43" s="24"/>
      <c r="T43" s="293">
        <v>8.5</v>
      </c>
      <c r="U43" s="223">
        <f t="shared" ref="U43:U105" si="7">R43*T43</f>
        <v>850</v>
      </c>
      <c r="V43" s="49"/>
      <c r="W43" s="203"/>
      <c r="X43" s="9"/>
    </row>
    <row r="44" spans="1:24" ht="30" customHeight="1" x14ac:dyDescent="0.25">
      <c r="A44" s="226" t="s">
        <v>349</v>
      </c>
      <c r="B44" s="60" t="s">
        <v>218</v>
      </c>
      <c r="C44" s="27" t="s">
        <v>200</v>
      </c>
      <c r="D44" s="390"/>
      <c r="E44" s="217"/>
      <c r="F44" s="395"/>
      <c r="G44" s="28" t="s">
        <v>753</v>
      </c>
      <c r="H44" s="29" t="s">
        <v>739</v>
      </c>
      <c r="I44" s="265" t="s">
        <v>463</v>
      </c>
      <c r="J44" s="73">
        <v>1</v>
      </c>
      <c r="K44" s="50" t="s">
        <v>464</v>
      </c>
      <c r="L44" s="51">
        <v>40605</v>
      </c>
      <c r="M44" s="33">
        <v>32</v>
      </c>
      <c r="N44" s="33" t="s">
        <v>383</v>
      </c>
      <c r="O44" s="33" t="s">
        <v>465</v>
      </c>
      <c r="P44" s="33" t="s">
        <v>362</v>
      </c>
      <c r="Q44" s="34" t="s">
        <v>364</v>
      </c>
      <c r="R44" s="35">
        <v>100</v>
      </c>
      <c r="S44" s="36"/>
      <c r="T44" s="294">
        <v>6.5</v>
      </c>
      <c r="U44" s="224">
        <f t="shared" si="7"/>
        <v>650</v>
      </c>
      <c r="V44" s="37">
        <f t="shared" si="6"/>
        <v>650</v>
      </c>
      <c r="W44" s="204">
        <v>5</v>
      </c>
      <c r="X44" s="9"/>
    </row>
    <row r="45" spans="1:24" ht="19.5" x14ac:dyDescent="0.25">
      <c r="A45" s="226" t="s">
        <v>251</v>
      </c>
      <c r="B45" s="58" t="s">
        <v>45</v>
      </c>
      <c r="C45" s="218" t="s">
        <v>46</v>
      </c>
      <c r="D45" s="390"/>
      <c r="E45" s="212" t="s">
        <v>47</v>
      </c>
      <c r="F45" s="212" t="s">
        <v>48</v>
      </c>
      <c r="G45" s="64" t="s">
        <v>740</v>
      </c>
      <c r="H45" s="65"/>
      <c r="I45" s="269" t="s">
        <v>466</v>
      </c>
      <c r="J45" s="87" t="s">
        <v>467</v>
      </c>
      <c r="K45" s="66" t="s">
        <v>468</v>
      </c>
      <c r="L45" s="47">
        <v>6021145</v>
      </c>
      <c r="M45" s="19">
        <v>45</v>
      </c>
      <c r="N45" s="19" t="s">
        <v>406</v>
      </c>
      <c r="O45" s="19" t="s">
        <v>444</v>
      </c>
      <c r="P45" s="19" t="s">
        <v>389</v>
      </c>
      <c r="Q45" s="15" t="s">
        <v>364</v>
      </c>
      <c r="R45" s="23">
        <v>5</v>
      </c>
      <c r="S45" s="169">
        <v>1.85</v>
      </c>
      <c r="T45" s="293">
        <v>12.3</v>
      </c>
      <c r="U45" s="223">
        <f t="shared" si="7"/>
        <v>61.5</v>
      </c>
      <c r="V45" s="49"/>
      <c r="W45" s="203"/>
      <c r="X45" s="39"/>
    </row>
    <row r="46" spans="1:24" x14ac:dyDescent="0.25">
      <c r="A46" s="226" t="s">
        <v>252</v>
      </c>
      <c r="B46" s="58" t="s">
        <v>49</v>
      </c>
      <c r="C46" s="389" t="s">
        <v>50</v>
      </c>
      <c r="D46" s="406"/>
      <c r="E46" s="389" t="s">
        <v>51</v>
      </c>
      <c r="F46" s="425" t="s">
        <v>52</v>
      </c>
      <c r="G46" s="64" t="s">
        <v>469</v>
      </c>
      <c r="H46" s="65"/>
      <c r="I46" s="269" t="s">
        <v>470</v>
      </c>
      <c r="J46" s="87">
        <v>1</v>
      </c>
      <c r="K46" s="66" t="s">
        <v>471</v>
      </c>
      <c r="L46" s="47">
        <v>6021112</v>
      </c>
      <c r="M46" s="19">
        <v>50</v>
      </c>
      <c r="N46" s="19" t="s">
        <v>406</v>
      </c>
      <c r="O46" s="19" t="s">
        <v>375</v>
      </c>
      <c r="P46" s="19" t="s">
        <v>389</v>
      </c>
      <c r="Q46" s="15" t="s">
        <v>364</v>
      </c>
      <c r="R46" s="23">
        <v>5</v>
      </c>
      <c r="S46" s="169">
        <f>T46*2</f>
        <v>18</v>
      </c>
      <c r="T46" s="293">
        <v>9</v>
      </c>
      <c r="U46" s="223">
        <f t="shared" si="7"/>
        <v>45</v>
      </c>
      <c r="V46" s="49"/>
      <c r="W46" s="203"/>
      <c r="X46" s="39"/>
    </row>
    <row r="47" spans="1:24" x14ac:dyDescent="0.25">
      <c r="A47" s="226" t="s">
        <v>253</v>
      </c>
      <c r="B47" s="58" t="s">
        <v>53</v>
      </c>
      <c r="C47" s="390"/>
      <c r="D47" s="406"/>
      <c r="E47" s="390"/>
      <c r="F47" s="426"/>
      <c r="G47" s="64" t="s">
        <v>472</v>
      </c>
      <c r="H47" s="65"/>
      <c r="I47" s="269" t="s">
        <v>473</v>
      </c>
      <c r="J47" s="87">
        <v>1</v>
      </c>
      <c r="K47" s="66" t="s">
        <v>471</v>
      </c>
      <c r="L47" s="47">
        <v>6021119</v>
      </c>
      <c r="M47" s="22">
        <v>35</v>
      </c>
      <c r="N47" s="22" t="s">
        <v>374</v>
      </c>
      <c r="O47" s="22" t="s">
        <v>426</v>
      </c>
      <c r="P47" s="22" t="s">
        <v>389</v>
      </c>
      <c r="Q47" s="15" t="s">
        <v>364</v>
      </c>
      <c r="R47" s="23">
        <v>5</v>
      </c>
      <c r="S47" s="169">
        <f t="shared" ref="S47:S48" si="8">T47*2</f>
        <v>18</v>
      </c>
      <c r="T47" s="293">
        <v>9</v>
      </c>
      <c r="U47" s="223">
        <f t="shared" si="7"/>
        <v>45</v>
      </c>
      <c r="V47" s="49"/>
      <c r="W47" s="203"/>
      <c r="X47" s="39"/>
    </row>
    <row r="48" spans="1:24" x14ac:dyDescent="0.25">
      <c r="A48" s="226" t="s">
        <v>254</v>
      </c>
      <c r="B48" s="58" t="s">
        <v>54</v>
      </c>
      <c r="C48" s="395"/>
      <c r="D48" s="406"/>
      <c r="E48" s="395"/>
      <c r="F48" s="427"/>
      <c r="G48" s="64" t="s">
        <v>474</v>
      </c>
      <c r="H48" s="65"/>
      <c r="I48" s="269" t="s">
        <v>475</v>
      </c>
      <c r="J48" s="87">
        <v>1</v>
      </c>
      <c r="K48" s="66" t="s">
        <v>471</v>
      </c>
      <c r="L48" s="47">
        <v>6021110</v>
      </c>
      <c r="M48" s="22">
        <v>30</v>
      </c>
      <c r="N48" s="22" t="s">
        <v>423</v>
      </c>
      <c r="O48" s="22" t="s">
        <v>433</v>
      </c>
      <c r="P48" s="22" t="s">
        <v>370</v>
      </c>
      <c r="Q48" s="15" t="s">
        <v>364</v>
      </c>
      <c r="R48" s="23">
        <v>5</v>
      </c>
      <c r="S48" s="169">
        <f t="shared" si="8"/>
        <v>18</v>
      </c>
      <c r="T48" s="293">
        <v>9</v>
      </c>
      <c r="U48" s="223">
        <f t="shared" si="7"/>
        <v>45</v>
      </c>
      <c r="V48" s="49"/>
      <c r="W48" s="203"/>
      <c r="X48" s="39"/>
    </row>
    <row r="49" spans="1:24" ht="19.5" x14ac:dyDescent="0.25">
      <c r="A49" s="226" t="s">
        <v>350</v>
      </c>
      <c r="B49" s="173" t="s">
        <v>198</v>
      </c>
      <c r="C49" s="181" t="s">
        <v>199</v>
      </c>
      <c r="D49" s="406"/>
      <c r="E49" s="389" t="s">
        <v>18</v>
      </c>
      <c r="F49" s="396" t="s">
        <v>57</v>
      </c>
      <c r="G49" s="249" t="s">
        <v>198</v>
      </c>
      <c r="H49" s="300" t="s">
        <v>483</v>
      </c>
      <c r="I49" s="270" t="s">
        <v>484</v>
      </c>
      <c r="J49" s="250">
        <v>1</v>
      </c>
      <c r="K49" s="251" t="s">
        <v>485</v>
      </c>
      <c r="L49" s="252">
        <v>502391</v>
      </c>
      <c r="M49" s="253">
        <v>15</v>
      </c>
      <c r="N49" s="253" t="s">
        <v>383</v>
      </c>
      <c r="O49" s="253" t="s">
        <v>479</v>
      </c>
      <c r="P49" s="253" t="s">
        <v>389</v>
      </c>
      <c r="Q49" s="34" t="s">
        <v>364</v>
      </c>
      <c r="R49" s="35">
        <v>580</v>
      </c>
      <c r="S49" s="174"/>
      <c r="T49" s="294">
        <v>1.7</v>
      </c>
      <c r="U49" s="224">
        <f t="shared" si="7"/>
        <v>986</v>
      </c>
      <c r="V49" s="37">
        <f t="shared" si="6"/>
        <v>986</v>
      </c>
      <c r="W49" s="204"/>
      <c r="X49" s="39"/>
    </row>
    <row r="50" spans="1:24" ht="18.95" customHeight="1" x14ac:dyDescent="0.25">
      <c r="A50" s="226" t="s">
        <v>255</v>
      </c>
      <c r="B50" s="58" t="s">
        <v>55</v>
      </c>
      <c r="C50" s="218" t="s">
        <v>56</v>
      </c>
      <c r="D50" s="390"/>
      <c r="E50" s="390"/>
      <c r="F50" s="397"/>
      <c r="G50" s="18" t="s">
        <v>480</v>
      </c>
      <c r="H50" s="14"/>
      <c r="I50" s="264" t="s">
        <v>481</v>
      </c>
      <c r="J50" s="72">
        <v>1</v>
      </c>
      <c r="K50" s="46" t="s">
        <v>482</v>
      </c>
      <c r="L50" s="57">
        <v>5023911</v>
      </c>
      <c r="M50" s="22">
        <v>15</v>
      </c>
      <c r="N50" s="22" t="s">
        <v>383</v>
      </c>
      <c r="O50" s="22" t="s">
        <v>479</v>
      </c>
      <c r="P50" s="22" t="s">
        <v>389</v>
      </c>
      <c r="Q50" s="15" t="s">
        <v>364</v>
      </c>
      <c r="R50" s="38">
        <v>26850</v>
      </c>
      <c r="S50" s="24"/>
      <c r="T50" s="293">
        <v>1.86</v>
      </c>
      <c r="U50" s="223">
        <f t="shared" si="7"/>
        <v>49941</v>
      </c>
      <c r="V50" s="49"/>
      <c r="W50" s="203"/>
      <c r="X50" s="39"/>
    </row>
    <row r="51" spans="1:24" ht="29.25" x14ac:dyDescent="0.25">
      <c r="A51" s="226" t="s">
        <v>256</v>
      </c>
      <c r="B51" s="58" t="s">
        <v>58</v>
      </c>
      <c r="C51" s="218" t="s">
        <v>59</v>
      </c>
      <c r="D51" s="390"/>
      <c r="E51" s="390"/>
      <c r="F51" s="397"/>
      <c r="G51" s="64" t="s">
        <v>476</v>
      </c>
      <c r="H51" s="65"/>
      <c r="I51" s="271" t="s">
        <v>477</v>
      </c>
      <c r="J51" s="87">
        <v>1</v>
      </c>
      <c r="K51" s="66" t="s">
        <v>478</v>
      </c>
      <c r="L51" s="47">
        <v>50279</v>
      </c>
      <c r="M51" s="67">
        <v>15</v>
      </c>
      <c r="N51" s="67" t="s">
        <v>383</v>
      </c>
      <c r="O51" s="67" t="s">
        <v>479</v>
      </c>
      <c r="P51" s="67" t="s">
        <v>389</v>
      </c>
      <c r="Q51" s="15" t="s">
        <v>364</v>
      </c>
      <c r="R51" s="38">
        <v>490</v>
      </c>
      <c r="S51" s="24"/>
      <c r="T51" s="293">
        <v>3.4</v>
      </c>
      <c r="U51" s="223">
        <f t="shared" si="7"/>
        <v>1666</v>
      </c>
      <c r="V51" s="49"/>
      <c r="W51" s="203"/>
      <c r="X51" s="9"/>
    </row>
    <row r="52" spans="1:24" ht="19.5" customHeight="1" x14ac:dyDescent="0.25">
      <c r="A52" s="226" t="s">
        <v>351</v>
      </c>
      <c r="B52" s="60" t="s">
        <v>60</v>
      </c>
      <c r="C52" s="27" t="s">
        <v>61</v>
      </c>
      <c r="D52" s="390"/>
      <c r="E52" s="390"/>
      <c r="F52" s="397"/>
      <c r="G52" s="28" t="s">
        <v>476</v>
      </c>
      <c r="H52" s="29" t="s">
        <v>741</v>
      </c>
      <c r="I52" s="272" t="s">
        <v>477</v>
      </c>
      <c r="J52" s="73">
        <v>1</v>
      </c>
      <c r="K52" s="50" t="s">
        <v>478</v>
      </c>
      <c r="L52" s="51">
        <v>50279</v>
      </c>
      <c r="M52" s="33">
        <v>15</v>
      </c>
      <c r="N52" s="33" t="s">
        <v>383</v>
      </c>
      <c r="O52" s="33" t="s">
        <v>479</v>
      </c>
      <c r="P52" s="33" t="s">
        <v>389</v>
      </c>
      <c r="Q52" s="34" t="s">
        <v>364</v>
      </c>
      <c r="R52" s="40">
        <v>490</v>
      </c>
      <c r="S52" s="36"/>
      <c r="T52" s="294">
        <v>2.4</v>
      </c>
      <c r="U52" s="224"/>
      <c r="V52" s="37">
        <f t="shared" si="6"/>
        <v>1176</v>
      </c>
      <c r="W52" s="205">
        <v>5</v>
      </c>
      <c r="X52" s="39"/>
    </row>
    <row r="53" spans="1:24" ht="26.1" customHeight="1" x14ac:dyDescent="0.25">
      <c r="A53" s="226" t="s">
        <v>352</v>
      </c>
      <c r="B53" s="60" t="s">
        <v>197</v>
      </c>
      <c r="C53" s="175" t="s">
        <v>200</v>
      </c>
      <c r="D53" s="390"/>
      <c r="E53" s="390"/>
      <c r="F53" s="397"/>
      <c r="G53" s="249" t="s">
        <v>754</v>
      </c>
      <c r="H53" s="300" t="s">
        <v>742</v>
      </c>
      <c r="I53" s="270" t="s">
        <v>493</v>
      </c>
      <c r="J53" s="250">
        <v>1</v>
      </c>
      <c r="K53" s="251" t="s">
        <v>447</v>
      </c>
      <c r="L53" s="252">
        <v>50103</v>
      </c>
      <c r="M53" s="254">
        <v>18</v>
      </c>
      <c r="N53" s="253" t="s">
        <v>443</v>
      </c>
      <c r="O53" s="253" t="s">
        <v>489</v>
      </c>
      <c r="P53" s="253" t="s">
        <v>370</v>
      </c>
      <c r="Q53" s="34" t="s">
        <v>364</v>
      </c>
      <c r="R53" s="40">
        <v>1860</v>
      </c>
      <c r="S53" s="36"/>
      <c r="T53" s="294">
        <v>2.2999999999999998</v>
      </c>
      <c r="U53" s="224"/>
      <c r="V53" s="37">
        <f t="shared" si="6"/>
        <v>4278</v>
      </c>
      <c r="W53" s="205">
        <v>4</v>
      </c>
      <c r="X53" s="39"/>
    </row>
    <row r="54" spans="1:24" ht="24.6" customHeight="1" x14ac:dyDescent="0.25">
      <c r="A54" s="226" t="s">
        <v>257</v>
      </c>
      <c r="B54" s="58" t="s">
        <v>62</v>
      </c>
      <c r="C54" s="218" t="s">
        <v>20</v>
      </c>
      <c r="D54" s="390"/>
      <c r="E54" s="390"/>
      <c r="F54" s="397"/>
      <c r="G54" s="18" t="s">
        <v>486</v>
      </c>
      <c r="H54" s="14"/>
      <c r="I54" s="264" t="s">
        <v>487</v>
      </c>
      <c r="J54" s="72">
        <v>1</v>
      </c>
      <c r="K54" s="46" t="s">
        <v>488</v>
      </c>
      <c r="L54" s="57">
        <v>50104</v>
      </c>
      <c r="M54" s="22">
        <v>18</v>
      </c>
      <c r="N54" s="22" t="s">
        <v>443</v>
      </c>
      <c r="O54" s="22" t="s">
        <v>489</v>
      </c>
      <c r="P54" s="22" t="s">
        <v>370</v>
      </c>
      <c r="Q54" s="15" t="s">
        <v>364</v>
      </c>
      <c r="R54" s="38">
        <v>3470</v>
      </c>
      <c r="S54" s="24"/>
      <c r="T54" s="293">
        <v>2.2999999999999998</v>
      </c>
      <c r="U54" s="223">
        <f t="shared" si="7"/>
        <v>7980.9999999999991</v>
      </c>
      <c r="V54" s="49"/>
      <c r="W54" s="203"/>
      <c r="X54" s="39"/>
    </row>
    <row r="55" spans="1:24" ht="24" customHeight="1" x14ac:dyDescent="0.25">
      <c r="A55" s="226" t="s">
        <v>353</v>
      </c>
      <c r="B55" s="60" t="s">
        <v>63</v>
      </c>
      <c r="C55" s="27" t="s">
        <v>200</v>
      </c>
      <c r="D55" s="390"/>
      <c r="E55" s="390"/>
      <c r="F55" s="397"/>
      <c r="G55" s="28" t="s">
        <v>486</v>
      </c>
      <c r="H55" s="29" t="s">
        <v>743</v>
      </c>
      <c r="I55" s="265" t="s">
        <v>490</v>
      </c>
      <c r="J55" s="73">
        <v>1</v>
      </c>
      <c r="K55" s="50" t="s">
        <v>447</v>
      </c>
      <c r="L55" s="51">
        <v>50104</v>
      </c>
      <c r="M55" s="33">
        <v>18</v>
      </c>
      <c r="N55" s="33" t="s">
        <v>443</v>
      </c>
      <c r="O55" s="33" t="s">
        <v>489</v>
      </c>
      <c r="P55" s="33" t="s">
        <v>370</v>
      </c>
      <c r="Q55" s="34" t="s">
        <v>364</v>
      </c>
      <c r="R55" s="40">
        <v>3470</v>
      </c>
      <c r="S55" s="36"/>
      <c r="T55" s="294">
        <v>1.3</v>
      </c>
      <c r="U55" s="224"/>
      <c r="V55" s="37">
        <f t="shared" si="6"/>
        <v>4511</v>
      </c>
      <c r="W55" s="205">
        <v>6</v>
      </c>
      <c r="X55" s="39"/>
    </row>
    <row r="56" spans="1:24" ht="23.1" customHeight="1" x14ac:dyDescent="0.25">
      <c r="A56" s="226" t="s">
        <v>258</v>
      </c>
      <c r="B56" s="58" t="s">
        <v>64</v>
      </c>
      <c r="C56" s="218" t="s">
        <v>65</v>
      </c>
      <c r="D56" s="390"/>
      <c r="E56" s="390"/>
      <c r="F56" s="397"/>
      <c r="G56" s="18" t="s">
        <v>755</v>
      </c>
      <c r="H56" s="14"/>
      <c r="I56" s="264" t="s">
        <v>491</v>
      </c>
      <c r="J56" s="72">
        <v>1</v>
      </c>
      <c r="K56" s="46" t="s">
        <v>492</v>
      </c>
      <c r="L56" s="57">
        <v>501001</v>
      </c>
      <c r="M56" s="22">
        <v>18</v>
      </c>
      <c r="N56" s="22" t="s">
        <v>443</v>
      </c>
      <c r="O56" s="22" t="s">
        <v>489</v>
      </c>
      <c r="P56" s="22" t="s">
        <v>370</v>
      </c>
      <c r="Q56" s="15" t="s">
        <v>364</v>
      </c>
      <c r="R56" s="38">
        <v>17900</v>
      </c>
      <c r="S56" s="24"/>
      <c r="T56" s="293">
        <v>1.88</v>
      </c>
      <c r="U56" s="223">
        <f t="shared" si="7"/>
        <v>33652</v>
      </c>
      <c r="V56" s="49"/>
      <c r="W56" s="203"/>
      <c r="X56" s="9"/>
    </row>
    <row r="57" spans="1:24" ht="21.75" customHeight="1" x14ac:dyDescent="0.25">
      <c r="A57" s="226" t="s">
        <v>259</v>
      </c>
      <c r="B57" s="58" t="s">
        <v>66</v>
      </c>
      <c r="C57" s="218" t="s">
        <v>67</v>
      </c>
      <c r="D57" s="390"/>
      <c r="E57" s="390"/>
      <c r="F57" s="397"/>
      <c r="G57" s="18" t="s">
        <v>756</v>
      </c>
      <c r="H57" s="14"/>
      <c r="I57" s="264" t="s">
        <v>494</v>
      </c>
      <c r="J57" s="72">
        <v>1</v>
      </c>
      <c r="K57" s="20" t="s">
        <v>495</v>
      </c>
      <c r="L57" s="57">
        <v>5014711</v>
      </c>
      <c r="M57" s="22">
        <v>26</v>
      </c>
      <c r="N57" s="22" t="s">
        <v>496</v>
      </c>
      <c r="O57" s="22" t="s">
        <v>497</v>
      </c>
      <c r="P57" s="22">
        <v>0</v>
      </c>
      <c r="Q57" s="15" t="s">
        <v>364</v>
      </c>
      <c r="R57" s="38">
        <v>3940</v>
      </c>
      <c r="S57" s="24"/>
      <c r="T57" s="293">
        <v>3</v>
      </c>
      <c r="U57" s="223">
        <f t="shared" si="7"/>
        <v>11820</v>
      </c>
      <c r="V57" s="49"/>
      <c r="W57" s="203"/>
      <c r="X57" s="9"/>
    </row>
    <row r="58" spans="1:24" x14ac:dyDescent="0.25">
      <c r="A58" s="226" t="s">
        <v>260</v>
      </c>
      <c r="B58" s="58" t="s">
        <v>68</v>
      </c>
      <c r="C58" s="62" t="s">
        <v>21</v>
      </c>
      <c r="D58" s="390"/>
      <c r="E58" s="390"/>
      <c r="F58" s="397"/>
      <c r="G58" s="18" t="s">
        <v>757</v>
      </c>
      <c r="H58" s="14"/>
      <c r="I58" s="264" t="s">
        <v>498</v>
      </c>
      <c r="J58" s="72">
        <v>1</v>
      </c>
      <c r="K58" s="20" t="s">
        <v>499</v>
      </c>
      <c r="L58" s="57">
        <v>50114</v>
      </c>
      <c r="M58" s="22">
        <v>26</v>
      </c>
      <c r="N58" s="22" t="s">
        <v>496</v>
      </c>
      <c r="O58" s="22" t="s">
        <v>497</v>
      </c>
      <c r="P58" s="22">
        <v>0</v>
      </c>
      <c r="Q58" s="15" t="s">
        <v>364</v>
      </c>
      <c r="R58" s="38">
        <v>190</v>
      </c>
      <c r="S58" s="24"/>
      <c r="T58" s="293">
        <v>4.5</v>
      </c>
      <c r="U58" s="223">
        <f t="shared" si="7"/>
        <v>855</v>
      </c>
      <c r="V58" s="49"/>
      <c r="W58" s="203"/>
      <c r="X58" s="9"/>
    </row>
    <row r="59" spans="1:24" ht="23.1" customHeight="1" x14ac:dyDescent="0.25">
      <c r="A59" s="226" t="s">
        <v>261</v>
      </c>
      <c r="B59" s="58" t="s">
        <v>69</v>
      </c>
      <c r="C59" s="218" t="s">
        <v>20</v>
      </c>
      <c r="D59" s="390"/>
      <c r="E59" s="390"/>
      <c r="F59" s="397"/>
      <c r="G59" s="18" t="s">
        <v>758</v>
      </c>
      <c r="H59" s="14"/>
      <c r="I59" s="264" t="s">
        <v>500</v>
      </c>
      <c r="J59" s="72">
        <v>1</v>
      </c>
      <c r="K59" s="46" t="s">
        <v>501</v>
      </c>
      <c r="L59" s="57">
        <v>50353</v>
      </c>
      <c r="M59" s="22">
        <v>26</v>
      </c>
      <c r="N59" s="22" t="s">
        <v>502</v>
      </c>
      <c r="O59" s="22" t="s">
        <v>503</v>
      </c>
      <c r="P59" s="22" t="s">
        <v>362</v>
      </c>
      <c r="Q59" s="15" t="s">
        <v>364</v>
      </c>
      <c r="R59" s="38">
        <v>5520</v>
      </c>
      <c r="S59" s="24"/>
      <c r="T59" s="293">
        <v>3.2</v>
      </c>
      <c r="U59" s="223">
        <f t="shared" si="7"/>
        <v>17664</v>
      </c>
      <c r="V59" s="49"/>
      <c r="W59" s="203"/>
      <c r="X59" s="9"/>
    </row>
    <row r="60" spans="1:24" ht="24.95" customHeight="1" x14ac:dyDescent="0.25">
      <c r="A60" s="226" t="s">
        <v>354</v>
      </c>
      <c r="B60" s="60" t="s">
        <v>70</v>
      </c>
      <c r="C60" s="27" t="s">
        <v>200</v>
      </c>
      <c r="D60" s="390"/>
      <c r="E60" s="390"/>
      <c r="F60" s="397"/>
      <c r="G60" s="28" t="s">
        <v>758</v>
      </c>
      <c r="H60" s="29" t="s">
        <v>732</v>
      </c>
      <c r="I60" s="265" t="s">
        <v>500</v>
      </c>
      <c r="J60" s="73">
        <v>1</v>
      </c>
      <c r="K60" s="50" t="s">
        <v>501</v>
      </c>
      <c r="L60" s="51">
        <v>50353</v>
      </c>
      <c r="M60" s="33">
        <v>26</v>
      </c>
      <c r="N60" s="33" t="s">
        <v>502</v>
      </c>
      <c r="O60" s="33" t="s">
        <v>503</v>
      </c>
      <c r="P60" s="33" t="s">
        <v>362</v>
      </c>
      <c r="Q60" s="34" t="s">
        <v>364</v>
      </c>
      <c r="R60" s="40">
        <v>5520</v>
      </c>
      <c r="S60" s="36"/>
      <c r="T60" s="294">
        <v>2.1</v>
      </c>
      <c r="U60" s="225"/>
      <c r="V60" s="37">
        <f>SUM(R60*T60)</f>
        <v>11592</v>
      </c>
      <c r="W60" s="205">
        <v>5</v>
      </c>
      <c r="X60" s="9"/>
    </row>
    <row r="61" spans="1:24" x14ac:dyDescent="0.25">
      <c r="A61" s="226" t="s">
        <v>262</v>
      </c>
      <c r="B61" s="58" t="s">
        <v>71</v>
      </c>
      <c r="C61" s="389" t="s">
        <v>21</v>
      </c>
      <c r="D61" s="390"/>
      <c r="E61" s="390"/>
      <c r="F61" s="397"/>
      <c r="G61" s="18" t="s">
        <v>504</v>
      </c>
      <c r="H61" s="14"/>
      <c r="I61" s="264" t="s">
        <v>505</v>
      </c>
      <c r="J61" s="72">
        <v>1</v>
      </c>
      <c r="K61" s="46" t="s">
        <v>501</v>
      </c>
      <c r="L61" s="47">
        <v>50375</v>
      </c>
      <c r="M61" s="22">
        <v>27</v>
      </c>
      <c r="N61" s="22" t="s">
        <v>502</v>
      </c>
      <c r="O61" s="22" t="s">
        <v>506</v>
      </c>
      <c r="P61" s="22" t="s">
        <v>370</v>
      </c>
      <c r="Q61" s="15" t="s">
        <v>364</v>
      </c>
      <c r="R61" s="38">
        <v>3310</v>
      </c>
      <c r="S61" s="24"/>
      <c r="T61" s="293">
        <v>3.8</v>
      </c>
      <c r="U61" s="223">
        <f t="shared" si="7"/>
        <v>12578</v>
      </c>
      <c r="V61" s="49"/>
      <c r="W61" s="203"/>
      <c r="X61" s="9"/>
    </row>
    <row r="62" spans="1:24" x14ac:dyDescent="0.25">
      <c r="A62" s="226" t="s">
        <v>263</v>
      </c>
      <c r="B62" s="58" t="s">
        <v>72</v>
      </c>
      <c r="C62" s="395"/>
      <c r="D62" s="390"/>
      <c r="E62" s="390"/>
      <c r="F62" s="397"/>
      <c r="G62" s="59" t="s">
        <v>507</v>
      </c>
      <c r="H62" s="54"/>
      <c r="I62" s="266" t="s">
        <v>508</v>
      </c>
      <c r="J62" s="72">
        <v>1</v>
      </c>
      <c r="K62" s="46" t="s">
        <v>501</v>
      </c>
      <c r="L62" s="47">
        <v>50379</v>
      </c>
      <c r="M62" s="22">
        <v>26</v>
      </c>
      <c r="N62" s="22" t="s">
        <v>502</v>
      </c>
      <c r="O62" s="22" t="s">
        <v>503</v>
      </c>
      <c r="P62" s="22" t="s">
        <v>362</v>
      </c>
      <c r="Q62" s="15" t="s">
        <v>364</v>
      </c>
      <c r="R62" s="38">
        <v>1200</v>
      </c>
      <c r="S62" s="24"/>
      <c r="T62" s="293">
        <v>4.0999999999999996</v>
      </c>
      <c r="U62" s="223">
        <f t="shared" si="7"/>
        <v>4920</v>
      </c>
      <c r="V62" s="49"/>
      <c r="W62" s="203"/>
      <c r="X62" s="9"/>
    </row>
    <row r="63" spans="1:24" x14ac:dyDescent="0.25">
      <c r="A63" s="226" t="s">
        <v>264</v>
      </c>
      <c r="B63" s="63" t="s">
        <v>73</v>
      </c>
      <c r="C63" s="62" t="s">
        <v>74</v>
      </c>
      <c r="D63" s="390"/>
      <c r="E63" s="390"/>
      <c r="F63" s="397"/>
      <c r="G63" s="64" t="s">
        <v>759</v>
      </c>
      <c r="H63" s="65"/>
      <c r="I63" s="269" t="s">
        <v>509</v>
      </c>
      <c r="J63" s="87">
        <v>1</v>
      </c>
      <c r="K63" s="66" t="s">
        <v>499</v>
      </c>
      <c r="L63" s="47">
        <v>50395</v>
      </c>
      <c r="M63" s="67">
        <v>34</v>
      </c>
      <c r="N63" s="67" t="s">
        <v>416</v>
      </c>
      <c r="O63" s="67" t="s">
        <v>465</v>
      </c>
      <c r="P63" s="67" t="s">
        <v>387</v>
      </c>
      <c r="Q63" s="15"/>
      <c r="R63" s="38">
        <v>210</v>
      </c>
      <c r="S63" s="45"/>
      <c r="T63" s="293">
        <v>7</v>
      </c>
      <c r="U63" s="223">
        <f t="shared" si="7"/>
        <v>1470</v>
      </c>
      <c r="V63" s="49"/>
      <c r="W63" s="206"/>
      <c r="X63" s="69"/>
    </row>
    <row r="64" spans="1:24" x14ac:dyDescent="0.25">
      <c r="A64" s="226" t="s">
        <v>265</v>
      </c>
      <c r="B64" s="58" t="s">
        <v>75</v>
      </c>
      <c r="C64" s="218" t="s">
        <v>76</v>
      </c>
      <c r="D64" s="390"/>
      <c r="E64" s="390"/>
      <c r="F64" s="397"/>
      <c r="G64" s="18" t="s">
        <v>75</v>
      </c>
      <c r="H64" s="14"/>
      <c r="I64" s="264" t="s">
        <v>510</v>
      </c>
      <c r="J64" s="72">
        <v>1</v>
      </c>
      <c r="K64" s="46" t="s">
        <v>511</v>
      </c>
      <c r="L64" s="47">
        <v>50830</v>
      </c>
      <c r="M64" s="22">
        <v>16</v>
      </c>
      <c r="N64" s="22" t="s">
        <v>383</v>
      </c>
      <c r="O64" s="22" t="s">
        <v>512</v>
      </c>
      <c r="P64" s="22" t="s">
        <v>389</v>
      </c>
      <c r="Q64" s="15"/>
      <c r="R64" s="70">
        <v>1150</v>
      </c>
      <c r="S64" s="24"/>
      <c r="T64" s="293">
        <v>2.4</v>
      </c>
      <c r="U64" s="223">
        <f t="shared" si="7"/>
        <v>2760</v>
      </c>
      <c r="V64" s="49"/>
      <c r="W64" s="203"/>
      <c r="X64" s="9"/>
    </row>
    <row r="65" spans="1:24" x14ac:dyDescent="0.25">
      <c r="A65" s="226" t="s">
        <v>266</v>
      </c>
      <c r="B65" s="58" t="s">
        <v>77</v>
      </c>
      <c r="C65" s="218" t="s">
        <v>78</v>
      </c>
      <c r="D65" s="390"/>
      <c r="E65" s="390"/>
      <c r="F65" s="397"/>
      <c r="G65" s="18" t="s">
        <v>513</v>
      </c>
      <c r="H65" s="14"/>
      <c r="I65" s="264" t="s">
        <v>514</v>
      </c>
      <c r="J65" s="72">
        <v>1</v>
      </c>
      <c r="K65" s="46" t="s">
        <v>515</v>
      </c>
      <c r="L65" s="47">
        <v>50833</v>
      </c>
      <c r="M65" s="22">
        <v>14</v>
      </c>
      <c r="N65" s="22" t="s">
        <v>360</v>
      </c>
      <c r="O65" s="22" t="s">
        <v>363</v>
      </c>
      <c r="P65" s="22" t="s">
        <v>389</v>
      </c>
      <c r="Q65" s="15"/>
      <c r="R65" s="38">
        <v>1130</v>
      </c>
      <c r="S65" s="24"/>
      <c r="T65" s="293">
        <v>1.5</v>
      </c>
      <c r="U65" s="223">
        <f t="shared" si="7"/>
        <v>1695</v>
      </c>
      <c r="V65" s="49"/>
      <c r="W65" s="203"/>
      <c r="X65" s="9"/>
    </row>
    <row r="66" spans="1:24" x14ac:dyDescent="0.25">
      <c r="A66" s="226" t="s">
        <v>267</v>
      </c>
      <c r="B66" s="58" t="s">
        <v>79</v>
      </c>
      <c r="C66" s="218" t="s">
        <v>76</v>
      </c>
      <c r="D66" s="390"/>
      <c r="E66" s="390"/>
      <c r="F66" s="397"/>
      <c r="G66" s="18" t="s">
        <v>516</v>
      </c>
      <c r="H66" s="14"/>
      <c r="I66" s="264" t="s">
        <v>517</v>
      </c>
      <c r="J66" s="72">
        <v>1</v>
      </c>
      <c r="K66" s="46" t="s">
        <v>511</v>
      </c>
      <c r="L66" s="47">
        <v>50804</v>
      </c>
      <c r="M66" s="22">
        <v>41</v>
      </c>
      <c r="N66" s="22" t="s">
        <v>443</v>
      </c>
      <c r="O66" s="22" t="s">
        <v>518</v>
      </c>
      <c r="P66" s="22" t="s">
        <v>370</v>
      </c>
      <c r="Q66" s="15" t="s">
        <v>364</v>
      </c>
      <c r="R66" s="38">
        <v>250</v>
      </c>
      <c r="S66" s="24"/>
      <c r="T66" s="293">
        <v>0.9</v>
      </c>
      <c r="U66" s="223">
        <f t="shared" si="7"/>
        <v>225</v>
      </c>
      <c r="V66" s="49"/>
      <c r="W66" s="203"/>
      <c r="X66" s="9"/>
    </row>
    <row r="67" spans="1:24" ht="20.45" customHeight="1" x14ac:dyDescent="0.25">
      <c r="A67" s="226" t="s">
        <v>268</v>
      </c>
      <c r="B67" s="58" t="s">
        <v>80</v>
      </c>
      <c r="C67" s="389"/>
      <c r="D67" s="390"/>
      <c r="E67" s="390"/>
      <c r="F67" s="397"/>
      <c r="G67" s="18" t="s">
        <v>80</v>
      </c>
      <c r="H67" s="14"/>
      <c r="I67" s="264" t="s">
        <v>519</v>
      </c>
      <c r="J67" s="72">
        <v>1</v>
      </c>
      <c r="K67" s="46" t="s">
        <v>520</v>
      </c>
      <c r="L67" s="47">
        <v>50571</v>
      </c>
      <c r="M67" s="22">
        <v>43</v>
      </c>
      <c r="N67" s="22" t="s">
        <v>521</v>
      </c>
      <c r="O67" s="22" t="s">
        <v>522</v>
      </c>
      <c r="P67" s="22" t="s">
        <v>370</v>
      </c>
      <c r="Q67" s="255" t="s">
        <v>531</v>
      </c>
      <c r="R67" s="38">
        <v>60</v>
      </c>
      <c r="S67" s="24"/>
      <c r="T67" s="293">
        <v>0.6</v>
      </c>
      <c r="U67" s="223">
        <f t="shared" si="7"/>
        <v>36</v>
      </c>
      <c r="V67" s="49"/>
      <c r="W67" s="203"/>
      <c r="X67" s="9"/>
    </row>
    <row r="68" spans="1:24" ht="23.45" customHeight="1" x14ac:dyDescent="0.25">
      <c r="A68" s="226" t="s">
        <v>269</v>
      </c>
      <c r="B68" s="58" t="s">
        <v>81</v>
      </c>
      <c r="C68" s="395"/>
      <c r="D68" s="390"/>
      <c r="E68" s="390"/>
      <c r="F68" s="397"/>
      <c r="G68" s="18" t="s">
        <v>523</v>
      </c>
      <c r="H68" s="14"/>
      <c r="I68" s="264" t="s">
        <v>524</v>
      </c>
      <c r="J68" s="72">
        <v>1</v>
      </c>
      <c r="K68" s="46" t="s">
        <v>525</v>
      </c>
      <c r="L68" s="47">
        <v>50574</v>
      </c>
      <c r="M68" s="22">
        <v>36</v>
      </c>
      <c r="N68" s="22" t="s">
        <v>410</v>
      </c>
      <c r="O68" s="22" t="s">
        <v>526</v>
      </c>
      <c r="P68" s="22" t="s">
        <v>398</v>
      </c>
      <c r="Q68" s="255" t="s">
        <v>532</v>
      </c>
      <c r="R68" s="38">
        <v>50</v>
      </c>
      <c r="S68" s="24"/>
      <c r="T68" s="293">
        <v>1.3</v>
      </c>
      <c r="U68" s="223">
        <f t="shared" si="7"/>
        <v>65</v>
      </c>
      <c r="V68" s="49"/>
      <c r="W68" s="203"/>
      <c r="X68" s="9"/>
    </row>
    <row r="69" spans="1:24" x14ac:dyDescent="0.25">
      <c r="A69" s="226" t="s">
        <v>270</v>
      </c>
      <c r="B69" s="63" t="s">
        <v>82</v>
      </c>
      <c r="C69" s="62"/>
      <c r="D69" s="390"/>
      <c r="E69" s="390"/>
      <c r="F69" s="397"/>
      <c r="G69" s="59" t="s">
        <v>527</v>
      </c>
      <c r="H69" s="71"/>
      <c r="I69" s="273" t="s">
        <v>528</v>
      </c>
      <c r="J69" s="87">
        <v>1</v>
      </c>
      <c r="K69" s="20" t="s">
        <v>529</v>
      </c>
      <c r="L69" s="47">
        <v>50960</v>
      </c>
      <c r="M69" s="22">
        <v>86</v>
      </c>
      <c r="N69" s="22" t="s">
        <v>496</v>
      </c>
      <c r="O69" s="22" t="s">
        <v>530</v>
      </c>
      <c r="P69" s="22" t="s">
        <v>389</v>
      </c>
      <c r="Q69" s="72" t="s">
        <v>364</v>
      </c>
      <c r="R69" s="38">
        <v>230</v>
      </c>
      <c r="S69" s="45"/>
      <c r="T69" s="293">
        <v>1.8</v>
      </c>
      <c r="U69" s="223">
        <f t="shared" si="7"/>
        <v>414</v>
      </c>
      <c r="V69" s="49"/>
      <c r="W69" s="203"/>
      <c r="X69" s="9"/>
    </row>
    <row r="70" spans="1:24" x14ac:dyDescent="0.25">
      <c r="A70" s="226" t="s">
        <v>271</v>
      </c>
      <c r="B70" s="58" t="s">
        <v>83</v>
      </c>
      <c r="C70" s="62"/>
      <c r="D70" s="390"/>
      <c r="E70" s="390"/>
      <c r="F70" s="397"/>
      <c r="G70" s="64" t="s">
        <v>533</v>
      </c>
      <c r="H70" s="65"/>
      <c r="I70" s="269" t="s">
        <v>534</v>
      </c>
      <c r="J70" s="87">
        <v>1</v>
      </c>
      <c r="K70" s="66" t="s">
        <v>535</v>
      </c>
      <c r="L70" s="47">
        <v>50425</v>
      </c>
      <c r="M70" s="67">
        <v>25</v>
      </c>
      <c r="N70" s="67" t="s">
        <v>536</v>
      </c>
      <c r="O70" s="67" t="s">
        <v>537</v>
      </c>
      <c r="P70" s="67">
        <v>0</v>
      </c>
      <c r="Q70" s="72" t="s">
        <v>364</v>
      </c>
      <c r="R70" s="38">
        <v>200</v>
      </c>
      <c r="S70" s="45"/>
      <c r="T70" s="293">
        <v>1.3</v>
      </c>
      <c r="U70" s="223">
        <f t="shared" si="7"/>
        <v>260</v>
      </c>
      <c r="V70" s="49"/>
      <c r="W70" s="203"/>
      <c r="X70" s="9"/>
    </row>
    <row r="71" spans="1:24" x14ac:dyDescent="0.25">
      <c r="A71" s="226" t="s">
        <v>355</v>
      </c>
      <c r="B71" s="60" t="s">
        <v>83</v>
      </c>
      <c r="C71" s="27" t="s">
        <v>61</v>
      </c>
      <c r="D71" s="390"/>
      <c r="E71" s="390"/>
      <c r="F71" s="397"/>
      <c r="G71" s="28" t="s">
        <v>533</v>
      </c>
      <c r="H71" s="29" t="s">
        <v>744</v>
      </c>
      <c r="I71" s="265" t="s">
        <v>534</v>
      </c>
      <c r="J71" s="73">
        <v>1</v>
      </c>
      <c r="K71" s="50" t="s">
        <v>535</v>
      </c>
      <c r="L71" s="51">
        <v>50425</v>
      </c>
      <c r="M71" s="33">
        <v>25</v>
      </c>
      <c r="N71" s="33" t="s">
        <v>536</v>
      </c>
      <c r="O71" s="33" t="s">
        <v>537</v>
      </c>
      <c r="P71" s="33">
        <v>0</v>
      </c>
      <c r="Q71" s="73" t="s">
        <v>364</v>
      </c>
      <c r="R71" s="40">
        <v>200</v>
      </c>
      <c r="S71" s="36"/>
      <c r="T71" s="294">
        <v>1</v>
      </c>
      <c r="U71" s="225"/>
      <c r="V71" s="37">
        <f>SUM(R71*T71)</f>
        <v>200</v>
      </c>
      <c r="W71" s="205">
        <v>5</v>
      </c>
      <c r="X71" s="39"/>
    </row>
    <row r="72" spans="1:24" x14ac:dyDescent="0.25">
      <c r="A72" s="226" t="s">
        <v>272</v>
      </c>
      <c r="B72" s="58" t="s">
        <v>84</v>
      </c>
      <c r="C72" s="389"/>
      <c r="D72" s="390"/>
      <c r="E72" s="390"/>
      <c r="F72" s="397"/>
      <c r="G72" s="18" t="s">
        <v>538</v>
      </c>
      <c r="H72" s="14"/>
      <c r="I72" s="264" t="s">
        <v>539</v>
      </c>
      <c r="J72" s="72">
        <v>1</v>
      </c>
      <c r="K72" s="46" t="s">
        <v>540</v>
      </c>
      <c r="L72" s="57">
        <v>504842</v>
      </c>
      <c r="M72" s="22">
        <v>25</v>
      </c>
      <c r="N72" s="22" t="s">
        <v>536</v>
      </c>
      <c r="O72" s="22" t="s">
        <v>537</v>
      </c>
      <c r="P72" s="22">
        <v>0</v>
      </c>
      <c r="Q72" s="72" t="s">
        <v>364</v>
      </c>
      <c r="R72" s="70">
        <v>19000</v>
      </c>
      <c r="S72" s="24"/>
      <c r="T72" s="293">
        <v>0.56999999999999995</v>
      </c>
      <c r="U72" s="223">
        <f t="shared" si="7"/>
        <v>10829.999999999998</v>
      </c>
      <c r="V72" s="49"/>
      <c r="W72" s="203"/>
      <c r="X72" s="9"/>
    </row>
    <row r="73" spans="1:24" x14ac:dyDescent="0.25">
      <c r="A73" s="226" t="s">
        <v>273</v>
      </c>
      <c r="B73" s="58" t="s">
        <v>85</v>
      </c>
      <c r="C73" s="395"/>
      <c r="D73" s="390"/>
      <c r="E73" s="390"/>
      <c r="F73" s="397"/>
      <c r="G73" s="18" t="s">
        <v>541</v>
      </c>
      <c r="H73" s="14"/>
      <c r="I73" s="264" t="s">
        <v>542</v>
      </c>
      <c r="J73" s="72">
        <v>1</v>
      </c>
      <c r="K73" s="46" t="s">
        <v>543</v>
      </c>
      <c r="L73" s="57">
        <v>50407</v>
      </c>
      <c r="M73" s="22">
        <v>28</v>
      </c>
      <c r="N73" s="22" t="s">
        <v>544</v>
      </c>
      <c r="O73" s="22" t="s">
        <v>545</v>
      </c>
      <c r="P73" s="22" t="s">
        <v>389</v>
      </c>
      <c r="Q73" s="72" t="s">
        <v>364</v>
      </c>
      <c r="R73" s="70">
        <v>1750</v>
      </c>
      <c r="S73" s="24"/>
      <c r="T73" s="293">
        <v>1</v>
      </c>
      <c r="U73" s="223">
        <f t="shared" si="7"/>
        <v>1750</v>
      </c>
      <c r="V73" s="49"/>
      <c r="W73" s="203"/>
      <c r="X73" s="9"/>
    </row>
    <row r="74" spans="1:24" x14ac:dyDescent="0.25">
      <c r="A74" s="226" t="s">
        <v>274</v>
      </c>
      <c r="B74" s="58" t="s">
        <v>86</v>
      </c>
      <c r="C74" s="211" t="s">
        <v>87</v>
      </c>
      <c r="D74" s="390"/>
      <c r="E74" s="390"/>
      <c r="F74" s="397"/>
      <c r="G74" s="18" t="s">
        <v>546</v>
      </c>
      <c r="H74" s="14"/>
      <c r="I74" s="264" t="s">
        <v>547</v>
      </c>
      <c r="J74" s="72">
        <v>1</v>
      </c>
      <c r="K74" s="46" t="s">
        <v>548</v>
      </c>
      <c r="L74" s="57">
        <v>50448</v>
      </c>
      <c r="M74" s="22">
        <v>34</v>
      </c>
      <c r="N74" s="22" t="s">
        <v>549</v>
      </c>
      <c r="O74" s="22" t="s">
        <v>545</v>
      </c>
      <c r="P74" s="22" t="s">
        <v>387</v>
      </c>
      <c r="Q74" s="72" t="s">
        <v>364</v>
      </c>
      <c r="R74" s="70">
        <v>1650</v>
      </c>
      <c r="S74" s="24"/>
      <c r="T74" s="293">
        <v>3.2</v>
      </c>
      <c r="U74" s="223">
        <f t="shared" si="7"/>
        <v>5280</v>
      </c>
      <c r="V74" s="49"/>
      <c r="W74" s="203"/>
      <c r="X74" s="9"/>
    </row>
    <row r="75" spans="1:24" ht="29.45" customHeight="1" x14ac:dyDescent="0.25">
      <c r="A75" s="226" t="s">
        <v>275</v>
      </c>
      <c r="B75" s="58" t="s">
        <v>202</v>
      </c>
      <c r="C75" s="182" t="s">
        <v>207</v>
      </c>
      <c r="D75" s="390"/>
      <c r="E75" s="390"/>
      <c r="F75" s="397"/>
      <c r="G75" s="18" t="s">
        <v>550</v>
      </c>
      <c r="H75" s="14"/>
      <c r="I75" s="264" t="s">
        <v>551</v>
      </c>
      <c r="J75" s="72">
        <v>1</v>
      </c>
      <c r="K75" s="46" t="s">
        <v>552</v>
      </c>
      <c r="L75" s="57">
        <v>50446</v>
      </c>
      <c r="M75" s="22">
        <v>25</v>
      </c>
      <c r="N75" s="22" t="s">
        <v>553</v>
      </c>
      <c r="O75" s="22" t="s">
        <v>554</v>
      </c>
      <c r="P75" s="22" t="s">
        <v>362</v>
      </c>
      <c r="Q75" s="72" t="s">
        <v>364</v>
      </c>
      <c r="R75" s="74">
        <v>1800</v>
      </c>
      <c r="S75" s="24"/>
      <c r="T75" s="293">
        <v>2.2999999999999998</v>
      </c>
      <c r="U75" s="223">
        <f t="shared" si="7"/>
        <v>4140</v>
      </c>
      <c r="V75" s="49"/>
      <c r="W75" s="203"/>
      <c r="X75" s="9"/>
    </row>
    <row r="76" spans="1:24" ht="27.95" customHeight="1" x14ac:dyDescent="0.25">
      <c r="A76" s="226" t="s">
        <v>356</v>
      </c>
      <c r="B76" s="60" t="s">
        <v>203</v>
      </c>
      <c r="C76" s="178" t="s">
        <v>201</v>
      </c>
      <c r="D76" s="390"/>
      <c r="E76" s="390"/>
      <c r="F76" s="397"/>
      <c r="G76" s="28" t="s">
        <v>550</v>
      </c>
      <c r="H76" s="29" t="s">
        <v>734</v>
      </c>
      <c r="I76" s="265" t="s">
        <v>551</v>
      </c>
      <c r="J76" s="73">
        <v>1</v>
      </c>
      <c r="K76" s="50" t="s">
        <v>552</v>
      </c>
      <c r="L76" s="51">
        <v>50446</v>
      </c>
      <c r="M76" s="33">
        <v>25</v>
      </c>
      <c r="N76" s="33" t="s">
        <v>553</v>
      </c>
      <c r="O76" s="33" t="s">
        <v>554</v>
      </c>
      <c r="P76" s="33" t="s">
        <v>362</v>
      </c>
      <c r="Q76" s="73" t="s">
        <v>364</v>
      </c>
      <c r="R76" s="176">
        <v>1800</v>
      </c>
      <c r="S76" s="177"/>
      <c r="T76" s="294">
        <v>1.8</v>
      </c>
      <c r="U76" s="224"/>
      <c r="V76" s="37">
        <f t="shared" ref="V76:V81" si="9">SUM(R76*T76)</f>
        <v>3240</v>
      </c>
      <c r="W76" s="204">
        <v>5</v>
      </c>
      <c r="X76" s="9"/>
    </row>
    <row r="77" spans="1:24" ht="24" x14ac:dyDescent="0.25">
      <c r="A77" s="226" t="s">
        <v>276</v>
      </c>
      <c r="B77" s="58" t="s">
        <v>88</v>
      </c>
      <c r="C77" s="61"/>
      <c r="D77" s="390"/>
      <c r="E77" s="390"/>
      <c r="F77" s="397"/>
      <c r="G77" s="18" t="s">
        <v>555</v>
      </c>
      <c r="H77" s="14"/>
      <c r="I77" s="264" t="s">
        <v>556</v>
      </c>
      <c r="J77" s="72">
        <v>1</v>
      </c>
      <c r="K77" s="46" t="s">
        <v>535</v>
      </c>
      <c r="L77" s="57">
        <v>50444</v>
      </c>
      <c r="M77" s="22">
        <v>13</v>
      </c>
      <c r="N77" s="22" t="s">
        <v>557</v>
      </c>
      <c r="O77" s="22" t="s">
        <v>558</v>
      </c>
      <c r="P77" s="22" t="s">
        <v>370</v>
      </c>
      <c r="Q77" s="72" t="s">
        <v>364</v>
      </c>
      <c r="R77" s="70">
        <v>5730</v>
      </c>
      <c r="S77" s="75"/>
      <c r="T77" s="293">
        <v>1.35</v>
      </c>
      <c r="U77" s="223">
        <f t="shared" si="7"/>
        <v>7735.5000000000009</v>
      </c>
      <c r="V77" s="49"/>
      <c r="W77" s="203"/>
      <c r="X77" s="9"/>
    </row>
    <row r="78" spans="1:24" x14ac:dyDescent="0.25">
      <c r="A78" s="226" t="s">
        <v>277</v>
      </c>
      <c r="B78" s="63" t="s">
        <v>89</v>
      </c>
      <c r="C78" s="389" t="s">
        <v>21</v>
      </c>
      <c r="D78" s="390"/>
      <c r="E78" s="390"/>
      <c r="F78" s="397"/>
      <c r="G78" s="77" t="s">
        <v>760</v>
      </c>
      <c r="H78" s="78"/>
      <c r="I78" s="274" t="s">
        <v>559</v>
      </c>
      <c r="J78" s="87">
        <v>1</v>
      </c>
      <c r="K78" s="46" t="s">
        <v>560</v>
      </c>
      <c r="L78" s="57">
        <v>50451</v>
      </c>
      <c r="M78" s="22">
        <v>15</v>
      </c>
      <c r="N78" s="22" t="s">
        <v>416</v>
      </c>
      <c r="O78" s="22" t="s">
        <v>561</v>
      </c>
      <c r="P78" s="22" t="s">
        <v>370</v>
      </c>
      <c r="Q78" s="72" t="s">
        <v>364</v>
      </c>
      <c r="R78" s="70">
        <v>390</v>
      </c>
      <c r="S78" s="24"/>
      <c r="T78" s="293">
        <v>2.2000000000000002</v>
      </c>
      <c r="U78" s="223">
        <f t="shared" si="7"/>
        <v>858.00000000000011</v>
      </c>
      <c r="V78" s="49"/>
      <c r="W78" s="203"/>
      <c r="X78" s="9"/>
    </row>
    <row r="79" spans="1:24" x14ac:dyDescent="0.25">
      <c r="A79" s="226" t="s">
        <v>278</v>
      </c>
      <c r="B79" s="58" t="s">
        <v>90</v>
      </c>
      <c r="C79" s="395"/>
      <c r="D79" s="390"/>
      <c r="E79" s="390"/>
      <c r="F79" s="397"/>
      <c r="G79" s="59" t="s">
        <v>562</v>
      </c>
      <c r="H79" s="54"/>
      <c r="I79" s="266" t="s">
        <v>563</v>
      </c>
      <c r="J79" s="72">
        <v>1</v>
      </c>
      <c r="K79" s="46" t="s">
        <v>564</v>
      </c>
      <c r="L79" s="57">
        <v>505191</v>
      </c>
      <c r="M79" s="22">
        <v>16</v>
      </c>
      <c r="N79" s="22" t="s">
        <v>502</v>
      </c>
      <c r="O79" s="22" t="s">
        <v>398</v>
      </c>
      <c r="P79" s="22">
        <v>0</v>
      </c>
      <c r="Q79" s="72" t="s">
        <v>364</v>
      </c>
      <c r="R79" s="70">
        <v>40</v>
      </c>
      <c r="S79" s="24"/>
      <c r="T79" s="293">
        <v>4.5</v>
      </c>
      <c r="U79" s="223">
        <f t="shared" si="7"/>
        <v>180</v>
      </c>
      <c r="V79" s="49"/>
      <c r="W79" s="203"/>
      <c r="X79" s="9"/>
    </row>
    <row r="80" spans="1:24" ht="27.95" customHeight="1" x14ac:dyDescent="0.25">
      <c r="A80" s="226" t="s">
        <v>279</v>
      </c>
      <c r="B80" s="58" t="s">
        <v>204</v>
      </c>
      <c r="C80" s="218" t="s">
        <v>208</v>
      </c>
      <c r="D80" s="390"/>
      <c r="E80" s="390"/>
      <c r="F80" s="397"/>
      <c r="G80" s="18" t="s">
        <v>565</v>
      </c>
      <c r="H80" s="14"/>
      <c r="I80" s="264" t="s">
        <v>566</v>
      </c>
      <c r="J80" s="72">
        <v>1</v>
      </c>
      <c r="K80" s="46" t="s">
        <v>567</v>
      </c>
      <c r="L80" s="57">
        <v>50498</v>
      </c>
      <c r="M80" s="22">
        <v>15</v>
      </c>
      <c r="N80" s="22" t="s">
        <v>360</v>
      </c>
      <c r="O80" s="22" t="s">
        <v>568</v>
      </c>
      <c r="P80" s="22" t="s">
        <v>387</v>
      </c>
      <c r="Q80" s="72" t="s">
        <v>364</v>
      </c>
      <c r="R80" s="76">
        <v>460</v>
      </c>
      <c r="S80" s="24"/>
      <c r="T80" s="293">
        <v>2</v>
      </c>
      <c r="U80" s="223">
        <f t="shared" si="7"/>
        <v>920</v>
      </c>
      <c r="V80" s="49"/>
      <c r="W80" s="203"/>
      <c r="X80" s="9"/>
    </row>
    <row r="81" spans="1:24" ht="24.6" customHeight="1" x14ac:dyDescent="0.25">
      <c r="A81" s="226" t="s">
        <v>357</v>
      </c>
      <c r="B81" s="60" t="s">
        <v>205</v>
      </c>
      <c r="C81" s="179" t="s">
        <v>206</v>
      </c>
      <c r="D81" s="390"/>
      <c r="E81" s="390"/>
      <c r="F81" s="397"/>
      <c r="G81" s="28" t="s">
        <v>565</v>
      </c>
      <c r="H81" s="29" t="s">
        <v>736</v>
      </c>
      <c r="I81" s="265" t="s">
        <v>566</v>
      </c>
      <c r="J81" s="73">
        <v>1</v>
      </c>
      <c r="K81" s="50" t="s">
        <v>567</v>
      </c>
      <c r="L81" s="51">
        <v>50498</v>
      </c>
      <c r="M81" s="33">
        <v>15</v>
      </c>
      <c r="N81" s="33" t="s">
        <v>360</v>
      </c>
      <c r="O81" s="33" t="s">
        <v>568</v>
      </c>
      <c r="P81" s="33" t="s">
        <v>387</v>
      </c>
      <c r="Q81" s="73" t="s">
        <v>364</v>
      </c>
      <c r="R81" s="180">
        <v>460</v>
      </c>
      <c r="S81" s="36"/>
      <c r="T81" s="294">
        <v>1.2</v>
      </c>
      <c r="U81" s="224"/>
      <c r="V81" s="37">
        <f t="shared" si="9"/>
        <v>552</v>
      </c>
      <c r="W81" s="204">
        <v>5</v>
      </c>
      <c r="X81" s="9"/>
    </row>
    <row r="82" spans="1:24" x14ac:dyDescent="0.25">
      <c r="A82" s="226" t="s">
        <v>280</v>
      </c>
      <c r="B82" s="63" t="s">
        <v>91</v>
      </c>
      <c r="C82" s="218"/>
      <c r="D82" s="390"/>
      <c r="E82" s="390"/>
      <c r="F82" s="397"/>
      <c r="G82" s="18" t="s">
        <v>569</v>
      </c>
      <c r="H82" s="14"/>
      <c r="I82" s="275" t="s">
        <v>570</v>
      </c>
      <c r="J82" s="72">
        <v>1</v>
      </c>
      <c r="K82" s="66" t="s">
        <v>571</v>
      </c>
      <c r="L82" s="57">
        <v>5049911</v>
      </c>
      <c r="M82" s="22">
        <v>19</v>
      </c>
      <c r="N82" s="22" t="s">
        <v>502</v>
      </c>
      <c r="O82" s="22" t="s">
        <v>489</v>
      </c>
      <c r="P82" s="22" t="s">
        <v>362</v>
      </c>
      <c r="Q82" s="72" t="s">
        <v>364</v>
      </c>
      <c r="R82" s="70">
        <v>130</v>
      </c>
      <c r="S82" s="24"/>
      <c r="T82" s="293">
        <v>1.8</v>
      </c>
      <c r="U82" s="223">
        <f t="shared" si="7"/>
        <v>234</v>
      </c>
      <c r="V82" s="49"/>
      <c r="W82" s="203"/>
      <c r="X82" s="39"/>
    </row>
    <row r="83" spans="1:24" x14ac:dyDescent="0.25">
      <c r="A83" s="226" t="s">
        <v>281</v>
      </c>
      <c r="B83" s="58" t="s">
        <v>92</v>
      </c>
      <c r="C83" s="218"/>
      <c r="D83" s="390"/>
      <c r="E83" s="395"/>
      <c r="F83" s="397"/>
      <c r="G83" s="79" t="s">
        <v>572</v>
      </c>
      <c r="H83" s="71"/>
      <c r="I83" s="276" t="s">
        <v>573</v>
      </c>
      <c r="J83" s="125">
        <v>1</v>
      </c>
      <c r="K83" s="220" t="s">
        <v>574</v>
      </c>
      <c r="L83" s="80">
        <v>50496</v>
      </c>
      <c r="M83" s="81">
        <v>25</v>
      </c>
      <c r="N83" s="81" t="s">
        <v>502</v>
      </c>
      <c r="O83" s="81" t="s">
        <v>575</v>
      </c>
      <c r="P83" s="81" t="s">
        <v>370</v>
      </c>
      <c r="Q83" s="82" t="s">
        <v>364</v>
      </c>
      <c r="R83" s="74">
        <v>50</v>
      </c>
      <c r="S83" s="83"/>
      <c r="T83" s="169">
        <v>2.7</v>
      </c>
      <c r="U83" s="223">
        <f t="shared" si="7"/>
        <v>135</v>
      </c>
      <c r="V83" s="49"/>
      <c r="W83" s="207"/>
      <c r="X83" s="39"/>
    </row>
    <row r="84" spans="1:24" ht="19.5" x14ac:dyDescent="0.25">
      <c r="A84" s="226" t="s">
        <v>282</v>
      </c>
      <c r="B84" s="58" t="s">
        <v>93</v>
      </c>
      <c r="C84" s="218" t="s">
        <v>94</v>
      </c>
      <c r="D84" s="390"/>
      <c r="E84" s="84" t="s">
        <v>95</v>
      </c>
      <c r="F84" s="397"/>
      <c r="G84" s="18" t="s">
        <v>761</v>
      </c>
      <c r="H84" s="71"/>
      <c r="I84" s="277" t="s">
        <v>764</v>
      </c>
      <c r="J84" s="256" t="s">
        <v>576</v>
      </c>
      <c r="K84" s="46" t="s">
        <v>577</v>
      </c>
      <c r="L84" s="85">
        <v>4741116000213</v>
      </c>
      <c r="M84" s="22">
        <v>14</v>
      </c>
      <c r="N84" s="22" t="s">
        <v>443</v>
      </c>
      <c r="O84" s="22" t="s">
        <v>578</v>
      </c>
      <c r="P84" s="22" t="s">
        <v>389</v>
      </c>
      <c r="Q84" s="72" t="s">
        <v>364</v>
      </c>
      <c r="R84" s="70">
        <v>400</v>
      </c>
      <c r="S84" s="301">
        <v>1.1499999999999999</v>
      </c>
      <c r="T84" s="169">
        <v>14.37</v>
      </c>
      <c r="U84" s="223">
        <f t="shared" si="7"/>
        <v>5748</v>
      </c>
      <c r="V84" s="25"/>
      <c r="W84" s="203"/>
      <c r="X84" s="9"/>
    </row>
    <row r="85" spans="1:24" x14ac:dyDescent="0.25">
      <c r="A85" s="226" t="s">
        <v>283</v>
      </c>
      <c r="B85" s="58" t="s">
        <v>96</v>
      </c>
      <c r="C85" s="218" t="s">
        <v>97</v>
      </c>
      <c r="D85" s="390"/>
      <c r="E85" s="217" t="s">
        <v>98</v>
      </c>
      <c r="F85" s="397"/>
      <c r="G85" s="18" t="s">
        <v>579</v>
      </c>
      <c r="H85" s="71"/>
      <c r="I85" s="278" t="s">
        <v>765</v>
      </c>
      <c r="J85" s="132">
        <v>1</v>
      </c>
      <c r="K85" s="46" t="s">
        <v>580</v>
      </c>
      <c r="L85" s="86">
        <v>50518</v>
      </c>
      <c r="M85" s="22">
        <v>14</v>
      </c>
      <c r="N85" s="22" t="s">
        <v>443</v>
      </c>
      <c r="O85" s="22" t="s">
        <v>578</v>
      </c>
      <c r="P85" s="22" t="s">
        <v>389</v>
      </c>
      <c r="Q85" s="72" t="s">
        <v>364</v>
      </c>
      <c r="R85" s="70">
        <v>2000</v>
      </c>
      <c r="S85" s="75"/>
      <c r="T85" s="293">
        <v>6.5</v>
      </c>
      <c r="U85" s="223">
        <f t="shared" si="7"/>
        <v>13000</v>
      </c>
      <c r="V85" s="25"/>
      <c r="W85" s="203"/>
      <c r="X85" s="9"/>
    </row>
    <row r="86" spans="1:24" x14ac:dyDescent="0.25">
      <c r="A86" s="226" t="s">
        <v>284</v>
      </c>
      <c r="B86" s="58" t="s">
        <v>99</v>
      </c>
      <c r="C86" s="218"/>
      <c r="D86" s="390"/>
      <c r="E86" s="389" t="s">
        <v>18</v>
      </c>
      <c r="F86" s="397"/>
      <c r="G86" s="18" t="s">
        <v>581</v>
      </c>
      <c r="H86" s="14"/>
      <c r="I86" s="264" t="s">
        <v>582</v>
      </c>
      <c r="J86" s="72">
        <v>1</v>
      </c>
      <c r="K86" s="46" t="s">
        <v>583</v>
      </c>
      <c r="L86" s="57">
        <v>5055012</v>
      </c>
      <c r="M86" s="22">
        <v>14</v>
      </c>
      <c r="N86" s="22" t="s">
        <v>443</v>
      </c>
      <c r="O86" s="22" t="s">
        <v>578</v>
      </c>
      <c r="P86" s="22" t="s">
        <v>389</v>
      </c>
      <c r="Q86" s="72" t="s">
        <v>364</v>
      </c>
      <c r="R86" s="70">
        <v>4910</v>
      </c>
      <c r="S86" s="75"/>
      <c r="T86" s="293">
        <v>1.6</v>
      </c>
      <c r="U86" s="223">
        <f t="shared" si="7"/>
        <v>7856</v>
      </c>
      <c r="V86" s="25"/>
      <c r="W86" s="203"/>
      <c r="X86" s="9"/>
    </row>
    <row r="87" spans="1:24" x14ac:dyDescent="0.25">
      <c r="A87" s="226" t="s">
        <v>285</v>
      </c>
      <c r="B87" s="58" t="s">
        <v>100</v>
      </c>
      <c r="C87" s="218" t="s">
        <v>101</v>
      </c>
      <c r="D87" s="390"/>
      <c r="E87" s="390"/>
      <c r="F87" s="397"/>
      <c r="G87" s="18" t="s">
        <v>584</v>
      </c>
      <c r="H87" s="14"/>
      <c r="I87" s="264" t="s">
        <v>585</v>
      </c>
      <c r="J87" s="72">
        <v>1</v>
      </c>
      <c r="K87" s="46" t="s">
        <v>586</v>
      </c>
      <c r="L87" s="57">
        <v>50560</v>
      </c>
      <c r="M87" s="22">
        <v>40</v>
      </c>
      <c r="N87" s="22" t="s">
        <v>360</v>
      </c>
      <c r="O87" s="22" t="s">
        <v>379</v>
      </c>
      <c r="P87" s="22" t="s">
        <v>389</v>
      </c>
      <c r="Q87" s="72" t="s">
        <v>364</v>
      </c>
      <c r="R87" s="76">
        <v>550</v>
      </c>
      <c r="S87" s="24"/>
      <c r="T87" s="293">
        <v>1.1000000000000001</v>
      </c>
      <c r="U87" s="223">
        <f t="shared" si="7"/>
        <v>605</v>
      </c>
      <c r="V87" s="25"/>
      <c r="W87" s="203"/>
      <c r="X87" s="9"/>
    </row>
    <row r="88" spans="1:24" x14ac:dyDescent="0.25">
      <c r="A88" s="226" t="s">
        <v>286</v>
      </c>
      <c r="B88" s="58" t="s">
        <v>102</v>
      </c>
      <c r="C88" s="218" t="s">
        <v>101</v>
      </c>
      <c r="D88" s="390"/>
      <c r="E88" s="390"/>
      <c r="F88" s="397"/>
      <c r="G88" s="18" t="s">
        <v>587</v>
      </c>
      <c r="H88" s="14"/>
      <c r="I88" s="264" t="s">
        <v>588</v>
      </c>
      <c r="J88" s="72">
        <v>1</v>
      </c>
      <c r="K88" s="46" t="s">
        <v>589</v>
      </c>
      <c r="L88" s="47">
        <v>50561</v>
      </c>
      <c r="M88" s="22">
        <v>44</v>
      </c>
      <c r="N88" s="22" t="s">
        <v>443</v>
      </c>
      <c r="O88" s="22" t="s">
        <v>590</v>
      </c>
      <c r="P88" s="22" t="s">
        <v>389</v>
      </c>
      <c r="Q88" s="72" t="s">
        <v>364</v>
      </c>
      <c r="R88" s="38">
        <v>500</v>
      </c>
      <c r="S88" s="24"/>
      <c r="T88" s="293">
        <v>1.35</v>
      </c>
      <c r="U88" s="223">
        <f t="shared" si="7"/>
        <v>675</v>
      </c>
      <c r="V88" s="25"/>
      <c r="W88" s="203"/>
      <c r="X88" s="9"/>
    </row>
    <row r="89" spans="1:24" x14ac:dyDescent="0.25">
      <c r="A89" s="226" t="s">
        <v>287</v>
      </c>
      <c r="B89" s="58" t="s">
        <v>103</v>
      </c>
      <c r="C89" s="218" t="s">
        <v>104</v>
      </c>
      <c r="D89" s="390"/>
      <c r="E89" s="390"/>
      <c r="F89" s="397"/>
      <c r="G89" s="64" t="s">
        <v>591</v>
      </c>
      <c r="H89" s="65"/>
      <c r="I89" s="269" t="s">
        <v>592</v>
      </c>
      <c r="J89" s="87">
        <v>1</v>
      </c>
      <c r="K89" s="66" t="s">
        <v>593</v>
      </c>
      <c r="L89" s="47">
        <v>50563</v>
      </c>
      <c r="M89" s="22">
        <v>40</v>
      </c>
      <c r="N89" s="22" t="s">
        <v>360</v>
      </c>
      <c r="O89" s="22" t="s">
        <v>379</v>
      </c>
      <c r="P89" s="22" t="s">
        <v>389</v>
      </c>
      <c r="Q89" s="72" t="s">
        <v>364</v>
      </c>
      <c r="R89" s="38">
        <v>20</v>
      </c>
      <c r="S89" s="24"/>
      <c r="T89" s="293">
        <v>1.8</v>
      </c>
      <c r="U89" s="223">
        <f t="shared" si="7"/>
        <v>36</v>
      </c>
      <c r="V89" s="25"/>
      <c r="W89" s="203"/>
      <c r="X89" s="39"/>
    </row>
    <row r="90" spans="1:24" x14ac:dyDescent="0.25">
      <c r="A90" s="226" t="s">
        <v>288</v>
      </c>
      <c r="B90" s="58" t="s">
        <v>105</v>
      </c>
      <c r="C90" s="218" t="s">
        <v>106</v>
      </c>
      <c r="D90" s="390"/>
      <c r="E90" s="390"/>
      <c r="F90" s="397"/>
      <c r="G90" s="18" t="s">
        <v>594</v>
      </c>
      <c r="H90" s="14"/>
      <c r="I90" s="264" t="s">
        <v>595</v>
      </c>
      <c r="J90" s="72">
        <v>1</v>
      </c>
      <c r="K90" s="46" t="s">
        <v>596</v>
      </c>
      <c r="L90" s="47">
        <v>50558</v>
      </c>
      <c r="M90" s="22">
        <v>32</v>
      </c>
      <c r="N90" s="22" t="s">
        <v>597</v>
      </c>
      <c r="O90" s="22" t="s">
        <v>598</v>
      </c>
      <c r="P90" s="22" t="s">
        <v>370</v>
      </c>
      <c r="Q90" s="72" t="s">
        <v>364</v>
      </c>
      <c r="R90" s="38">
        <v>590</v>
      </c>
      <c r="S90" s="24"/>
      <c r="T90" s="293">
        <v>7</v>
      </c>
      <c r="U90" s="223">
        <f t="shared" si="7"/>
        <v>4130</v>
      </c>
      <c r="V90" s="25"/>
      <c r="W90" s="203"/>
      <c r="X90" s="9"/>
    </row>
    <row r="91" spans="1:24" x14ac:dyDescent="0.25">
      <c r="A91" s="226" t="s">
        <v>289</v>
      </c>
      <c r="B91" s="58" t="s">
        <v>107</v>
      </c>
      <c r="C91" s="389"/>
      <c r="D91" s="390"/>
      <c r="E91" s="390"/>
      <c r="F91" s="397"/>
      <c r="G91" s="18" t="s">
        <v>599</v>
      </c>
      <c r="H91" s="14"/>
      <c r="I91" s="264" t="s">
        <v>600</v>
      </c>
      <c r="J91" s="72">
        <v>1</v>
      </c>
      <c r="K91" s="46" t="s">
        <v>601</v>
      </c>
      <c r="L91" s="47">
        <v>50556</v>
      </c>
      <c r="M91" s="22">
        <v>143</v>
      </c>
      <c r="N91" s="22" t="s">
        <v>545</v>
      </c>
      <c r="O91" s="22" t="s">
        <v>602</v>
      </c>
      <c r="P91" s="22" t="s">
        <v>387</v>
      </c>
      <c r="Q91" s="72" t="s">
        <v>364</v>
      </c>
      <c r="R91" s="38">
        <v>370</v>
      </c>
      <c r="S91" s="24"/>
      <c r="T91" s="293">
        <v>4.5</v>
      </c>
      <c r="U91" s="223">
        <f t="shared" si="7"/>
        <v>1665</v>
      </c>
      <c r="V91" s="25"/>
      <c r="W91" s="203"/>
      <c r="X91" s="9"/>
    </row>
    <row r="92" spans="1:24" x14ac:dyDescent="0.25">
      <c r="A92" s="226" t="s">
        <v>290</v>
      </c>
      <c r="B92" s="58" t="s">
        <v>108</v>
      </c>
      <c r="C92" s="395"/>
      <c r="D92" s="390"/>
      <c r="E92" s="390"/>
      <c r="F92" s="397"/>
      <c r="G92" s="18" t="s">
        <v>603</v>
      </c>
      <c r="H92" s="14"/>
      <c r="I92" s="264" t="s">
        <v>604</v>
      </c>
      <c r="J92" s="72">
        <v>1</v>
      </c>
      <c r="K92" s="46" t="s">
        <v>403</v>
      </c>
      <c r="L92" s="47">
        <v>50485</v>
      </c>
      <c r="M92" s="22">
        <v>80</v>
      </c>
      <c r="N92" s="22" t="s">
        <v>597</v>
      </c>
      <c r="O92" s="22" t="s">
        <v>458</v>
      </c>
      <c r="P92" s="22" t="s">
        <v>374</v>
      </c>
      <c r="Q92" s="72" t="s">
        <v>364</v>
      </c>
      <c r="R92" s="38">
        <v>220</v>
      </c>
      <c r="S92" s="24"/>
      <c r="T92" s="293">
        <v>4.8</v>
      </c>
      <c r="U92" s="223">
        <f t="shared" si="7"/>
        <v>1056</v>
      </c>
      <c r="V92" s="25"/>
      <c r="W92" s="203"/>
      <c r="X92" s="9"/>
    </row>
    <row r="93" spans="1:24" x14ac:dyDescent="0.25">
      <c r="A93" s="226" t="s">
        <v>291</v>
      </c>
      <c r="B93" s="58" t="s">
        <v>109</v>
      </c>
      <c r="C93" s="218" t="s">
        <v>110</v>
      </c>
      <c r="D93" s="390"/>
      <c r="E93" s="390"/>
      <c r="F93" s="397"/>
      <c r="G93" s="18" t="s">
        <v>605</v>
      </c>
      <c r="H93" s="14"/>
      <c r="I93" s="264" t="s">
        <v>606</v>
      </c>
      <c r="J93" s="72">
        <v>1</v>
      </c>
      <c r="K93" s="46" t="s">
        <v>607</v>
      </c>
      <c r="L93" s="47">
        <v>50835</v>
      </c>
      <c r="M93" s="22">
        <v>75</v>
      </c>
      <c r="N93" s="22" t="s">
        <v>410</v>
      </c>
      <c r="O93" s="22" t="s">
        <v>458</v>
      </c>
      <c r="P93" s="22" t="s">
        <v>362</v>
      </c>
      <c r="Q93" s="72" t="s">
        <v>364</v>
      </c>
      <c r="R93" s="38">
        <v>130</v>
      </c>
      <c r="S93" s="24"/>
      <c r="T93" s="293">
        <v>2.8</v>
      </c>
      <c r="U93" s="223">
        <f t="shared" si="7"/>
        <v>364</v>
      </c>
      <c r="V93" s="25"/>
      <c r="W93" s="203"/>
      <c r="X93" s="9"/>
    </row>
    <row r="94" spans="1:24" x14ac:dyDescent="0.25">
      <c r="A94" s="226" t="s">
        <v>292</v>
      </c>
      <c r="B94" s="58" t="s">
        <v>111</v>
      </c>
      <c r="C94" s="389"/>
      <c r="D94" s="390"/>
      <c r="E94" s="390"/>
      <c r="F94" s="397"/>
      <c r="G94" s="18" t="s">
        <v>608</v>
      </c>
      <c r="H94" s="14"/>
      <c r="I94" s="264" t="s">
        <v>609</v>
      </c>
      <c r="J94" s="72">
        <v>1</v>
      </c>
      <c r="K94" s="46" t="s">
        <v>610</v>
      </c>
      <c r="L94" s="57">
        <v>504862</v>
      </c>
      <c r="M94" s="22">
        <v>16</v>
      </c>
      <c r="N94" s="22" t="s">
        <v>383</v>
      </c>
      <c r="O94" s="22" t="s">
        <v>512</v>
      </c>
      <c r="P94" s="22" t="s">
        <v>389</v>
      </c>
      <c r="Q94" s="72" t="s">
        <v>364</v>
      </c>
      <c r="R94" s="38">
        <v>20</v>
      </c>
      <c r="S94" s="24"/>
      <c r="T94" s="293">
        <v>4</v>
      </c>
      <c r="U94" s="223">
        <f t="shared" si="7"/>
        <v>80</v>
      </c>
      <c r="V94" s="25"/>
      <c r="W94" s="203"/>
      <c r="X94" s="9"/>
    </row>
    <row r="95" spans="1:24" x14ac:dyDescent="0.25">
      <c r="A95" s="226" t="s">
        <v>293</v>
      </c>
      <c r="B95" s="58" t="s">
        <v>112</v>
      </c>
      <c r="C95" s="390"/>
      <c r="D95" s="390"/>
      <c r="E95" s="390"/>
      <c r="F95" s="397"/>
      <c r="G95" s="18" t="s">
        <v>611</v>
      </c>
      <c r="H95" s="14"/>
      <c r="I95" s="264" t="s">
        <v>612</v>
      </c>
      <c r="J95" s="72">
        <v>1</v>
      </c>
      <c r="K95" s="46" t="s">
        <v>574</v>
      </c>
      <c r="L95" s="57">
        <v>50555</v>
      </c>
      <c r="M95" s="22">
        <v>61</v>
      </c>
      <c r="N95" s="22" t="s">
        <v>557</v>
      </c>
      <c r="O95" s="22" t="s">
        <v>420</v>
      </c>
      <c r="P95" s="22" t="s">
        <v>362</v>
      </c>
      <c r="Q95" s="72" t="s">
        <v>364</v>
      </c>
      <c r="R95" s="38">
        <v>2110</v>
      </c>
      <c r="S95" s="24"/>
      <c r="T95" s="293">
        <v>1.8</v>
      </c>
      <c r="U95" s="223">
        <f t="shared" si="7"/>
        <v>3798</v>
      </c>
      <c r="V95" s="25"/>
      <c r="W95" s="203"/>
      <c r="X95" s="9"/>
    </row>
    <row r="96" spans="1:24" x14ac:dyDescent="0.25">
      <c r="A96" s="226" t="s">
        <v>294</v>
      </c>
      <c r="B96" s="58" t="s">
        <v>113</v>
      </c>
      <c r="C96" s="390"/>
      <c r="D96" s="390"/>
      <c r="E96" s="390"/>
      <c r="F96" s="397"/>
      <c r="G96" s="18" t="s">
        <v>762</v>
      </c>
      <c r="H96" s="14"/>
      <c r="I96" s="264" t="s">
        <v>613</v>
      </c>
      <c r="J96" s="72">
        <v>1</v>
      </c>
      <c r="K96" s="46" t="s">
        <v>614</v>
      </c>
      <c r="L96" s="57">
        <v>50458</v>
      </c>
      <c r="M96" s="22">
        <v>14</v>
      </c>
      <c r="N96" s="22" t="s">
        <v>383</v>
      </c>
      <c r="O96" s="22" t="s">
        <v>578</v>
      </c>
      <c r="P96" s="22" t="s">
        <v>370</v>
      </c>
      <c r="Q96" s="257" t="s">
        <v>222</v>
      </c>
      <c r="R96" s="38">
        <v>460</v>
      </c>
      <c r="S96" s="24"/>
      <c r="T96" s="293">
        <v>2.2000000000000002</v>
      </c>
      <c r="U96" s="223">
        <f t="shared" si="7"/>
        <v>1012.0000000000001</v>
      </c>
      <c r="V96" s="25"/>
      <c r="W96" s="203"/>
      <c r="X96" s="9"/>
    </row>
    <row r="97" spans="1:24" x14ac:dyDescent="0.25">
      <c r="A97" s="226" t="s">
        <v>295</v>
      </c>
      <c r="B97" s="58" t="s">
        <v>114</v>
      </c>
      <c r="C97" s="395"/>
      <c r="D97" s="390"/>
      <c r="E97" s="390"/>
      <c r="F97" s="397"/>
      <c r="G97" s="18" t="s">
        <v>114</v>
      </c>
      <c r="H97" s="14"/>
      <c r="I97" s="264" t="s">
        <v>615</v>
      </c>
      <c r="J97" s="72">
        <v>1</v>
      </c>
      <c r="K97" s="46" t="s">
        <v>616</v>
      </c>
      <c r="L97" s="57">
        <v>50459</v>
      </c>
      <c r="M97" s="22">
        <v>42</v>
      </c>
      <c r="N97" s="22" t="s">
        <v>557</v>
      </c>
      <c r="O97" s="22" t="s">
        <v>440</v>
      </c>
      <c r="P97" s="22" t="s">
        <v>362</v>
      </c>
      <c r="Q97" s="257" t="s">
        <v>222</v>
      </c>
      <c r="R97" s="38">
        <v>250</v>
      </c>
      <c r="S97" s="24"/>
      <c r="T97" s="293">
        <v>1.4</v>
      </c>
      <c r="U97" s="223">
        <f t="shared" si="7"/>
        <v>350</v>
      </c>
      <c r="V97" s="25"/>
      <c r="W97" s="203"/>
      <c r="X97" s="9"/>
    </row>
    <row r="98" spans="1:24" x14ac:dyDescent="0.25">
      <c r="A98" s="226" t="s">
        <v>296</v>
      </c>
      <c r="B98" s="58" t="s">
        <v>115</v>
      </c>
      <c r="C98" s="12"/>
      <c r="D98" s="390"/>
      <c r="E98" s="395"/>
      <c r="F98" s="397"/>
      <c r="G98" s="18" t="s">
        <v>763</v>
      </c>
      <c r="H98" s="71"/>
      <c r="I98" s="273" t="s">
        <v>617</v>
      </c>
      <c r="J98" s="72">
        <v>1</v>
      </c>
      <c r="K98" s="46" t="s">
        <v>618</v>
      </c>
      <c r="L98" s="57">
        <v>50495</v>
      </c>
      <c r="M98" s="48">
        <v>31</v>
      </c>
      <c r="N98" s="48" t="s">
        <v>410</v>
      </c>
      <c r="O98" s="48" t="s">
        <v>598</v>
      </c>
      <c r="P98" s="48" t="s">
        <v>370</v>
      </c>
      <c r="Q98" s="72" t="s">
        <v>364</v>
      </c>
      <c r="R98" s="38">
        <v>170</v>
      </c>
      <c r="S98" s="24"/>
      <c r="T98" s="293">
        <v>2.2999999999999998</v>
      </c>
      <c r="U98" s="223">
        <f t="shared" si="7"/>
        <v>390.99999999999994</v>
      </c>
      <c r="V98" s="25"/>
      <c r="W98" s="203"/>
      <c r="X98" s="9"/>
    </row>
    <row r="99" spans="1:24" x14ac:dyDescent="0.25">
      <c r="A99" s="226" t="s">
        <v>297</v>
      </c>
      <c r="B99" s="58" t="s">
        <v>116</v>
      </c>
      <c r="C99" s="433" t="s">
        <v>117</v>
      </c>
      <c r="D99" s="389">
        <v>7</v>
      </c>
      <c r="E99" s="389" t="s">
        <v>118</v>
      </c>
      <c r="F99" s="389" t="s">
        <v>119</v>
      </c>
      <c r="G99" s="59" t="s">
        <v>619</v>
      </c>
      <c r="H99" s="71"/>
      <c r="I99" s="273" t="s">
        <v>620</v>
      </c>
      <c r="J99" s="133">
        <v>1</v>
      </c>
      <c r="K99" s="46" t="s">
        <v>120</v>
      </c>
      <c r="L99" s="86">
        <v>5063132</v>
      </c>
      <c r="M99" s="88">
        <v>14</v>
      </c>
      <c r="N99" s="18" t="s">
        <v>443</v>
      </c>
      <c r="O99" s="18" t="s">
        <v>578</v>
      </c>
      <c r="P99" s="18" t="s">
        <v>389</v>
      </c>
      <c r="Q99" s="72" t="s">
        <v>364</v>
      </c>
      <c r="R99" s="38">
        <v>240</v>
      </c>
      <c r="S99" s="24"/>
      <c r="T99" s="293">
        <v>7.5</v>
      </c>
      <c r="U99" s="223">
        <f t="shared" si="7"/>
        <v>1800</v>
      </c>
      <c r="V99" s="25"/>
      <c r="W99" s="203"/>
      <c r="X99" s="9"/>
    </row>
    <row r="100" spans="1:24" x14ac:dyDescent="0.25">
      <c r="A100" s="226" t="s">
        <v>298</v>
      </c>
      <c r="B100" s="58" t="s">
        <v>121</v>
      </c>
      <c r="C100" s="433"/>
      <c r="D100" s="395"/>
      <c r="E100" s="395"/>
      <c r="F100" s="390"/>
      <c r="G100" s="163" t="s">
        <v>621</v>
      </c>
      <c r="H100" s="164"/>
      <c r="I100" s="279" t="s">
        <v>622</v>
      </c>
      <c r="J100" s="133">
        <v>1</v>
      </c>
      <c r="K100" s="46" t="s">
        <v>120</v>
      </c>
      <c r="L100" s="86">
        <v>50631103</v>
      </c>
      <c r="M100" s="88">
        <v>14</v>
      </c>
      <c r="N100" s="18" t="s">
        <v>443</v>
      </c>
      <c r="O100" s="18" t="s">
        <v>578</v>
      </c>
      <c r="P100" s="18" t="s">
        <v>389</v>
      </c>
      <c r="Q100" s="72" t="s">
        <v>364</v>
      </c>
      <c r="R100" s="38">
        <v>40</v>
      </c>
      <c r="S100" s="24"/>
      <c r="T100" s="293">
        <v>8.5</v>
      </c>
      <c r="U100" s="223">
        <f t="shared" si="7"/>
        <v>340</v>
      </c>
      <c r="V100" s="25"/>
      <c r="W100" s="203"/>
      <c r="X100" s="9"/>
    </row>
    <row r="101" spans="1:24" x14ac:dyDescent="0.25">
      <c r="A101" s="226" t="s">
        <v>299</v>
      </c>
      <c r="B101" s="63" t="s">
        <v>122</v>
      </c>
      <c r="C101" s="402" t="s">
        <v>123</v>
      </c>
      <c r="D101" s="389"/>
      <c r="E101" s="402" t="s">
        <v>18</v>
      </c>
      <c r="F101" s="389" t="s">
        <v>57</v>
      </c>
      <c r="G101" s="13" t="s">
        <v>623</v>
      </c>
      <c r="H101" s="71"/>
      <c r="I101" s="273" t="s">
        <v>624</v>
      </c>
      <c r="J101" s="72">
        <v>1</v>
      </c>
      <c r="K101" s="46" t="s">
        <v>625</v>
      </c>
      <c r="L101" s="89">
        <v>8033891176174</v>
      </c>
      <c r="M101" s="22">
        <v>25</v>
      </c>
      <c r="N101" s="22" t="s">
        <v>363</v>
      </c>
      <c r="O101" s="22" t="s">
        <v>626</v>
      </c>
      <c r="P101" s="22" t="s">
        <v>383</v>
      </c>
      <c r="Q101" s="72" t="s">
        <v>364</v>
      </c>
      <c r="R101" s="70">
        <v>140</v>
      </c>
      <c r="S101" s="139"/>
      <c r="T101" s="293">
        <v>6</v>
      </c>
      <c r="U101" s="223">
        <f t="shared" si="7"/>
        <v>840</v>
      </c>
      <c r="V101" s="25"/>
      <c r="W101" s="203"/>
      <c r="X101" s="9"/>
    </row>
    <row r="102" spans="1:24" x14ac:dyDescent="0.25">
      <c r="A102" s="226" t="s">
        <v>300</v>
      </c>
      <c r="B102" s="63" t="s">
        <v>124</v>
      </c>
      <c r="C102" s="400"/>
      <c r="D102" s="390"/>
      <c r="E102" s="399"/>
      <c r="F102" s="390"/>
      <c r="G102" s="79" t="s">
        <v>627</v>
      </c>
      <c r="H102" s="14"/>
      <c r="I102" s="264" t="s">
        <v>628</v>
      </c>
      <c r="J102" s="87">
        <v>1</v>
      </c>
      <c r="K102" s="46" t="s">
        <v>629</v>
      </c>
      <c r="L102" s="89">
        <v>5051610</v>
      </c>
      <c r="M102" s="22">
        <v>23</v>
      </c>
      <c r="N102" s="22" t="s">
        <v>561</v>
      </c>
      <c r="O102" s="22" t="s">
        <v>479</v>
      </c>
      <c r="P102" s="22" t="s">
        <v>387</v>
      </c>
      <c r="Q102" s="72" t="s">
        <v>364</v>
      </c>
      <c r="R102" s="38">
        <v>130</v>
      </c>
      <c r="S102" s="45"/>
      <c r="T102" s="293">
        <v>6</v>
      </c>
      <c r="U102" s="223">
        <f t="shared" si="7"/>
        <v>780</v>
      </c>
      <c r="V102" s="25"/>
      <c r="W102" s="203"/>
      <c r="X102" s="9"/>
    </row>
    <row r="103" spans="1:24" x14ac:dyDescent="0.25">
      <c r="A103" s="226" t="s">
        <v>301</v>
      </c>
      <c r="B103" s="58" t="s">
        <v>125</v>
      </c>
      <c r="C103" s="399"/>
      <c r="D103" s="390">
        <v>4</v>
      </c>
      <c r="E103" s="90" t="s">
        <v>126</v>
      </c>
      <c r="F103" s="217" t="s">
        <v>221</v>
      </c>
      <c r="G103" s="59" t="s">
        <v>630</v>
      </c>
      <c r="H103" s="14"/>
      <c r="I103" s="264" t="s">
        <v>631</v>
      </c>
      <c r="J103" s="72" t="s">
        <v>629</v>
      </c>
      <c r="K103" s="46" t="s">
        <v>625</v>
      </c>
      <c r="L103" s="89">
        <v>40758011</v>
      </c>
      <c r="M103" s="22">
        <v>30</v>
      </c>
      <c r="N103" s="22" t="s">
        <v>578</v>
      </c>
      <c r="O103" s="22" t="s">
        <v>575</v>
      </c>
      <c r="P103" s="22" t="s">
        <v>370</v>
      </c>
      <c r="Q103" s="72" t="s">
        <v>364</v>
      </c>
      <c r="R103" s="192">
        <v>40</v>
      </c>
      <c r="S103" s="24"/>
      <c r="T103" s="293">
        <v>6</v>
      </c>
      <c r="U103" s="223">
        <f t="shared" si="7"/>
        <v>240</v>
      </c>
      <c r="V103" s="25"/>
      <c r="W103" s="203"/>
      <c r="X103" s="9"/>
    </row>
    <row r="104" spans="1:24" x14ac:dyDescent="0.25">
      <c r="A104" s="226" t="s">
        <v>302</v>
      </c>
      <c r="B104" s="58" t="s">
        <v>127</v>
      </c>
      <c r="C104" s="399"/>
      <c r="D104" s="395"/>
      <c r="E104" s="217" t="s">
        <v>128</v>
      </c>
      <c r="F104" s="217" t="s">
        <v>129</v>
      </c>
      <c r="G104" s="59" t="s">
        <v>630</v>
      </c>
      <c r="H104" s="54"/>
      <c r="I104" s="266" t="s">
        <v>631</v>
      </c>
      <c r="J104" s="72" t="s">
        <v>467</v>
      </c>
      <c r="K104" s="46" t="s">
        <v>467</v>
      </c>
      <c r="L104" s="89">
        <v>6416332001501</v>
      </c>
      <c r="M104" s="22">
        <v>30</v>
      </c>
      <c r="N104" s="22" t="s">
        <v>578</v>
      </c>
      <c r="O104" s="22" t="s">
        <v>575</v>
      </c>
      <c r="P104" s="22" t="s">
        <v>370</v>
      </c>
      <c r="Q104" s="72" t="s">
        <v>364</v>
      </c>
      <c r="R104" s="192">
        <v>10</v>
      </c>
      <c r="S104" s="169">
        <v>1.2</v>
      </c>
      <c r="T104" s="293">
        <v>8</v>
      </c>
      <c r="U104" s="223">
        <f t="shared" si="7"/>
        <v>80</v>
      </c>
      <c r="V104" s="25"/>
      <c r="W104" s="203"/>
      <c r="X104" s="9"/>
    </row>
    <row r="105" spans="1:24" x14ac:dyDescent="0.25">
      <c r="A105" s="226" t="s">
        <v>303</v>
      </c>
      <c r="B105" s="58" t="s">
        <v>130</v>
      </c>
      <c r="C105" s="389" t="s">
        <v>123</v>
      </c>
      <c r="D105" s="390"/>
      <c r="E105" s="399"/>
      <c r="F105" s="390"/>
      <c r="G105" s="25" t="s">
        <v>632</v>
      </c>
      <c r="H105" s="140"/>
      <c r="I105" s="280" t="s">
        <v>633</v>
      </c>
      <c r="J105" s="136">
        <v>1</v>
      </c>
      <c r="K105" s="137" t="s">
        <v>634</v>
      </c>
      <c r="L105" s="141">
        <v>50553</v>
      </c>
      <c r="M105" s="138">
        <v>43</v>
      </c>
      <c r="N105" s="138" t="s">
        <v>635</v>
      </c>
      <c r="O105" s="138" t="s">
        <v>636</v>
      </c>
      <c r="P105" s="138" t="s">
        <v>360</v>
      </c>
      <c r="Q105" s="136" t="s">
        <v>364</v>
      </c>
      <c r="R105" s="304">
        <v>700</v>
      </c>
      <c r="S105" s="24"/>
      <c r="T105" s="293">
        <v>7</v>
      </c>
      <c r="U105" s="223">
        <f t="shared" si="7"/>
        <v>4900</v>
      </c>
      <c r="V105" s="25"/>
      <c r="W105" s="203"/>
      <c r="X105" s="9"/>
    </row>
    <row r="106" spans="1:24" x14ac:dyDescent="0.25">
      <c r="A106" s="226" t="s">
        <v>304</v>
      </c>
      <c r="B106" s="58" t="s">
        <v>132</v>
      </c>
      <c r="C106" s="390"/>
      <c r="D106" s="390"/>
      <c r="E106" s="399"/>
      <c r="F106" s="390"/>
      <c r="G106" s="25" t="s">
        <v>637</v>
      </c>
      <c r="H106" s="140"/>
      <c r="I106" s="280" t="s">
        <v>638</v>
      </c>
      <c r="J106" s="136">
        <v>1</v>
      </c>
      <c r="K106" s="137" t="s">
        <v>634</v>
      </c>
      <c r="L106" s="141">
        <v>50551</v>
      </c>
      <c r="M106" s="138">
        <v>36</v>
      </c>
      <c r="N106" s="138" t="s">
        <v>578</v>
      </c>
      <c r="O106" s="138" t="s">
        <v>506</v>
      </c>
      <c r="P106" s="138" t="s">
        <v>374</v>
      </c>
      <c r="Q106" s="136" t="s">
        <v>364</v>
      </c>
      <c r="R106" s="38">
        <v>450</v>
      </c>
      <c r="S106" s="24"/>
      <c r="T106" s="293">
        <v>3.5</v>
      </c>
      <c r="U106" s="223">
        <f t="shared" ref="U106:U138" si="10">R106*T106</f>
        <v>1575</v>
      </c>
      <c r="V106" s="25"/>
      <c r="W106" s="203"/>
      <c r="X106" s="9"/>
    </row>
    <row r="107" spans="1:24" x14ac:dyDescent="0.25">
      <c r="A107" s="226" t="s">
        <v>305</v>
      </c>
      <c r="B107" s="63" t="s">
        <v>133</v>
      </c>
      <c r="C107" s="390"/>
      <c r="D107" s="390"/>
      <c r="E107" s="399"/>
      <c r="F107" s="390"/>
      <c r="G107" s="16" t="s">
        <v>639</v>
      </c>
      <c r="H107" s="140"/>
      <c r="I107" s="280" t="s">
        <v>640</v>
      </c>
      <c r="J107" s="136">
        <v>1</v>
      </c>
      <c r="K107" s="143" t="s">
        <v>625</v>
      </c>
      <c r="L107" s="141">
        <v>50528</v>
      </c>
      <c r="M107" s="138">
        <v>70</v>
      </c>
      <c r="N107" s="138" t="s">
        <v>641</v>
      </c>
      <c r="O107" s="138" t="s">
        <v>388</v>
      </c>
      <c r="P107" s="138" t="s">
        <v>443</v>
      </c>
      <c r="Q107" s="136" t="s">
        <v>364</v>
      </c>
      <c r="R107" s="38">
        <v>40</v>
      </c>
      <c r="S107" s="45"/>
      <c r="T107" s="293">
        <v>15</v>
      </c>
      <c r="U107" s="223">
        <f t="shared" si="10"/>
        <v>600</v>
      </c>
      <c r="V107" s="25"/>
      <c r="W107" s="203"/>
      <c r="X107" s="9"/>
    </row>
    <row r="108" spans="1:24" x14ac:dyDescent="0.25">
      <c r="A108" s="226" t="s">
        <v>306</v>
      </c>
      <c r="B108" s="63" t="s">
        <v>134</v>
      </c>
      <c r="C108" s="390"/>
      <c r="D108" s="390"/>
      <c r="E108" s="399"/>
      <c r="F108" s="390"/>
      <c r="G108" s="144" t="s">
        <v>642</v>
      </c>
      <c r="H108" s="145"/>
      <c r="I108" s="280" t="s">
        <v>643</v>
      </c>
      <c r="J108" s="136">
        <v>1</v>
      </c>
      <c r="K108" s="143" t="s">
        <v>625</v>
      </c>
      <c r="L108" s="141">
        <v>50529</v>
      </c>
      <c r="M108" s="138">
        <v>101</v>
      </c>
      <c r="N108" s="138" t="s">
        <v>644</v>
      </c>
      <c r="O108" s="138" t="s">
        <v>645</v>
      </c>
      <c r="P108" s="138" t="s">
        <v>368</v>
      </c>
      <c r="Q108" s="136" t="s">
        <v>364</v>
      </c>
      <c r="R108" s="38">
        <v>30</v>
      </c>
      <c r="S108" s="45"/>
      <c r="T108" s="293">
        <v>15</v>
      </c>
      <c r="U108" s="223">
        <f t="shared" si="10"/>
        <v>450</v>
      </c>
      <c r="V108" s="25"/>
      <c r="W108" s="203"/>
      <c r="X108" s="9"/>
    </row>
    <row r="109" spans="1:24" x14ac:dyDescent="0.25">
      <c r="A109" s="226" t="s">
        <v>307</v>
      </c>
      <c r="B109" s="63" t="s">
        <v>135</v>
      </c>
      <c r="C109" s="390"/>
      <c r="D109" s="390"/>
      <c r="E109" s="399"/>
      <c r="F109" s="390"/>
      <c r="G109" s="144" t="s">
        <v>646</v>
      </c>
      <c r="H109" s="145"/>
      <c r="I109" s="280" t="s">
        <v>647</v>
      </c>
      <c r="J109" s="136">
        <v>1</v>
      </c>
      <c r="K109" s="143" t="s">
        <v>625</v>
      </c>
      <c r="L109" s="141">
        <v>505270</v>
      </c>
      <c r="M109" s="138">
        <v>23</v>
      </c>
      <c r="N109" s="138" t="s">
        <v>648</v>
      </c>
      <c r="O109" s="138" t="s">
        <v>568</v>
      </c>
      <c r="P109" s="138" t="s">
        <v>423</v>
      </c>
      <c r="Q109" s="136" t="s">
        <v>364</v>
      </c>
      <c r="R109" s="38">
        <v>100</v>
      </c>
      <c r="S109" s="45"/>
      <c r="T109" s="293">
        <v>15</v>
      </c>
      <c r="U109" s="223">
        <f t="shared" si="10"/>
        <v>1500</v>
      </c>
      <c r="V109" s="25"/>
      <c r="W109" s="203"/>
      <c r="X109" s="9"/>
    </row>
    <row r="110" spans="1:24" x14ac:dyDescent="0.25">
      <c r="A110" s="226" t="s">
        <v>308</v>
      </c>
      <c r="B110" s="63" t="s">
        <v>136</v>
      </c>
      <c r="C110" s="390"/>
      <c r="D110" s="390"/>
      <c r="E110" s="399"/>
      <c r="F110" s="390"/>
      <c r="G110" s="25" t="s">
        <v>649</v>
      </c>
      <c r="H110" s="140"/>
      <c r="I110" s="280" t="s">
        <v>650</v>
      </c>
      <c r="J110" s="136">
        <v>1</v>
      </c>
      <c r="K110" s="143" t="s">
        <v>625</v>
      </c>
      <c r="L110" s="141">
        <v>50524</v>
      </c>
      <c r="M110" s="146">
        <v>131</v>
      </c>
      <c r="N110" s="146" t="s">
        <v>651</v>
      </c>
      <c r="O110" s="146" t="s">
        <v>369</v>
      </c>
      <c r="P110" s="146" t="s">
        <v>575</v>
      </c>
      <c r="Q110" s="136" t="s">
        <v>364</v>
      </c>
      <c r="R110" s="38">
        <v>20</v>
      </c>
      <c r="S110" s="45"/>
      <c r="T110" s="293">
        <v>15</v>
      </c>
      <c r="U110" s="223">
        <f t="shared" si="10"/>
        <v>300</v>
      </c>
      <c r="V110" s="25"/>
      <c r="W110" s="203"/>
      <c r="X110" s="9"/>
    </row>
    <row r="111" spans="1:24" x14ac:dyDescent="0.25">
      <c r="A111" s="226" t="s">
        <v>309</v>
      </c>
      <c r="B111" s="63" t="s">
        <v>137</v>
      </c>
      <c r="C111" s="395"/>
      <c r="D111" s="390"/>
      <c r="E111" s="400"/>
      <c r="F111" s="395"/>
      <c r="G111" s="25" t="s">
        <v>652</v>
      </c>
      <c r="H111" s="140"/>
      <c r="I111" s="280" t="s">
        <v>653</v>
      </c>
      <c r="J111" s="136">
        <v>1</v>
      </c>
      <c r="K111" s="143" t="s">
        <v>625</v>
      </c>
      <c r="L111" s="141">
        <v>50531</v>
      </c>
      <c r="M111" s="146">
        <v>23</v>
      </c>
      <c r="N111" s="146" t="s">
        <v>654</v>
      </c>
      <c r="O111" s="146" t="s">
        <v>626</v>
      </c>
      <c r="P111" s="146" t="s">
        <v>406</v>
      </c>
      <c r="Q111" s="136" t="s">
        <v>364</v>
      </c>
      <c r="R111" s="38">
        <v>140</v>
      </c>
      <c r="S111" s="45"/>
      <c r="T111" s="293">
        <v>15</v>
      </c>
      <c r="U111" s="223">
        <f t="shared" si="10"/>
        <v>2100</v>
      </c>
      <c r="V111" s="25"/>
      <c r="W111" s="203"/>
      <c r="X111" s="9"/>
    </row>
    <row r="112" spans="1:24" s="221" customFormat="1" x14ac:dyDescent="0.25">
      <c r="A112" s="226" t="s">
        <v>310</v>
      </c>
      <c r="B112" s="58" t="s">
        <v>228</v>
      </c>
      <c r="C112" s="389" t="s">
        <v>138</v>
      </c>
      <c r="D112" s="390"/>
      <c r="E112" s="401" t="s">
        <v>184</v>
      </c>
      <c r="F112" s="389"/>
      <c r="G112" s="25" t="s">
        <v>655</v>
      </c>
      <c r="H112" s="140"/>
      <c r="I112" s="280" t="s">
        <v>656</v>
      </c>
      <c r="J112" s="136" t="s">
        <v>657</v>
      </c>
      <c r="K112" s="137" t="s">
        <v>658</v>
      </c>
      <c r="L112" s="141">
        <v>2290</v>
      </c>
      <c r="M112" s="138">
        <v>36</v>
      </c>
      <c r="N112" s="138" t="s">
        <v>578</v>
      </c>
      <c r="O112" s="138" t="s">
        <v>506</v>
      </c>
      <c r="P112" s="138" t="s">
        <v>374</v>
      </c>
      <c r="Q112" s="136" t="s">
        <v>364</v>
      </c>
      <c r="R112" s="38">
        <v>5</v>
      </c>
      <c r="S112" s="169">
        <v>1.1499999999999999</v>
      </c>
      <c r="T112" s="293">
        <v>8.85</v>
      </c>
      <c r="U112" s="223">
        <f t="shared" si="10"/>
        <v>44.25</v>
      </c>
      <c r="V112" s="25"/>
      <c r="W112" s="203"/>
      <c r="X112" s="220"/>
    </row>
    <row r="113" spans="1:24" x14ac:dyDescent="0.25">
      <c r="A113" s="226" t="s">
        <v>311</v>
      </c>
      <c r="B113" s="58" t="s">
        <v>139</v>
      </c>
      <c r="C113" s="390"/>
      <c r="D113" s="390"/>
      <c r="E113" s="401"/>
      <c r="F113" s="390"/>
      <c r="G113" s="25" t="s">
        <v>745</v>
      </c>
      <c r="H113" s="140"/>
      <c r="I113" s="280" t="s">
        <v>659</v>
      </c>
      <c r="J113" s="136" t="s">
        <v>657</v>
      </c>
      <c r="K113" s="137" t="s">
        <v>658</v>
      </c>
      <c r="L113" s="149">
        <v>4741116000046</v>
      </c>
      <c r="M113" s="138">
        <v>43</v>
      </c>
      <c r="N113" s="138" t="s">
        <v>635</v>
      </c>
      <c r="O113" s="138" t="s">
        <v>636</v>
      </c>
      <c r="P113" s="138" t="s">
        <v>360</v>
      </c>
      <c r="Q113" s="136" t="s">
        <v>364</v>
      </c>
      <c r="R113" s="38">
        <v>10</v>
      </c>
      <c r="S113" s="169">
        <v>1.1499999999999999</v>
      </c>
      <c r="T113" s="293">
        <v>8.85</v>
      </c>
      <c r="U113" s="223">
        <f t="shared" si="10"/>
        <v>88.5</v>
      </c>
      <c r="V113" s="25"/>
      <c r="W113" s="203"/>
      <c r="X113" s="39"/>
    </row>
    <row r="114" spans="1:24" x14ac:dyDescent="0.25">
      <c r="A114" s="226" t="s">
        <v>312</v>
      </c>
      <c r="B114" s="58" t="s">
        <v>131</v>
      </c>
      <c r="C114" s="390"/>
      <c r="D114" s="390"/>
      <c r="E114" s="401"/>
      <c r="F114" s="390"/>
      <c r="G114" s="25" t="s">
        <v>746</v>
      </c>
      <c r="H114" s="140"/>
      <c r="I114" s="280" t="s">
        <v>660</v>
      </c>
      <c r="J114" s="136" t="s">
        <v>657</v>
      </c>
      <c r="K114" s="137" t="s">
        <v>658</v>
      </c>
      <c r="L114" s="141">
        <v>50547</v>
      </c>
      <c r="M114" s="142">
        <v>30</v>
      </c>
      <c r="N114" s="142" t="s">
        <v>651</v>
      </c>
      <c r="O114" s="142" t="s">
        <v>661</v>
      </c>
      <c r="P114" s="142" t="s">
        <v>383</v>
      </c>
      <c r="Q114" s="136" t="s">
        <v>364</v>
      </c>
      <c r="R114" s="38">
        <v>10</v>
      </c>
      <c r="S114" s="169">
        <v>1.1499999999999999</v>
      </c>
      <c r="T114" s="293">
        <v>8.85</v>
      </c>
      <c r="U114" s="223">
        <f t="shared" si="10"/>
        <v>88.5</v>
      </c>
      <c r="V114" s="25"/>
      <c r="W114" s="203"/>
      <c r="X114" s="39"/>
    </row>
    <row r="115" spans="1:24" x14ac:dyDescent="0.25">
      <c r="A115" s="226" t="s">
        <v>313</v>
      </c>
      <c r="B115" s="58" t="s">
        <v>134</v>
      </c>
      <c r="C115" s="390"/>
      <c r="D115" s="390"/>
      <c r="E115" s="401"/>
      <c r="F115" s="390"/>
      <c r="G115" s="144" t="s">
        <v>662</v>
      </c>
      <c r="H115" s="145"/>
      <c r="I115" s="280" t="s">
        <v>663</v>
      </c>
      <c r="J115" s="136" t="s">
        <v>657</v>
      </c>
      <c r="K115" s="137" t="s">
        <v>658</v>
      </c>
      <c r="L115" s="149">
        <v>4741116000107</v>
      </c>
      <c r="M115" s="138">
        <v>101</v>
      </c>
      <c r="N115" s="138" t="s">
        <v>644</v>
      </c>
      <c r="O115" s="138" t="s">
        <v>645</v>
      </c>
      <c r="P115" s="138" t="s">
        <v>368</v>
      </c>
      <c r="Q115" s="136" t="s">
        <v>364</v>
      </c>
      <c r="R115" s="38">
        <v>5</v>
      </c>
      <c r="S115" s="169">
        <v>1.1499999999999999</v>
      </c>
      <c r="T115" s="293">
        <v>8.85</v>
      </c>
      <c r="U115" s="223">
        <f t="shared" si="10"/>
        <v>44.25</v>
      </c>
      <c r="V115" s="25"/>
      <c r="W115" s="203"/>
      <c r="X115" s="39"/>
    </row>
    <row r="116" spans="1:24" x14ac:dyDescent="0.25">
      <c r="A116" s="226" t="s">
        <v>314</v>
      </c>
      <c r="B116" s="58" t="s">
        <v>136</v>
      </c>
      <c r="C116" s="390"/>
      <c r="D116" s="390"/>
      <c r="E116" s="401"/>
      <c r="F116" s="390"/>
      <c r="G116" s="25" t="s">
        <v>664</v>
      </c>
      <c r="H116" s="140"/>
      <c r="I116" s="280" t="s">
        <v>665</v>
      </c>
      <c r="J116" s="136" t="s">
        <v>657</v>
      </c>
      <c r="K116" s="137" t="s">
        <v>658</v>
      </c>
      <c r="L116" s="141">
        <v>50702</v>
      </c>
      <c r="M116" s="146">
        <v>131</v>
      </c>
      <c r="N116" s="146" t="s">
        <v>651</v>
      </c>
      <c r="O116" s="146" t="s">
        <v>369</v>
      </c>
      <c r="P116" s="146" t="s">
        <v>575</v>
      </c>
      <c r="Q116" s="136" t="s">
        <v>364</v>
      </c>
      <c r="R116" s="38">
        <v>20</v>
      </c>
      <c r="S116" s="169">
        <v>1.1499999999999999</v>
      </c>
      <c r="T116" s="293">
        <v>8.85</v>
      </c>
      <c r="U116" s="223">
        <f t="shared" si="10"/>
        <v>177</v>
      </c>
      <c r="V116" s="25"/>
      <c r="W116" s="203"/>
      <c r="X116" s="39"/>
    </row>
    <row r="117" spans="1:24" x14ac:dyDescent="0.25">
      <c r="A117" s="226" t="s">
        <v>315</v>
      </c>
      <c r="B117" s="58" t="s">
        <v>137</v>
      </c>
      <c r="C117" s="390"/>
      <c r="D117" s="390"/>
      <c r="E117" s="401"/>
      <c r="F117" s="390"/>
      <c r="G117" s="25" t="s">
        <v>666</v>
      </c>
      <c r="H117" s="140"/>
      <c r="I117" s="280" t="s">
        <v>667</v>
      </c>
      <c r="J117" s="136" t="s">
        <v>657</v>
      </c>
      <c r="K117" s="137" t="s">
        <v>658</v>
      </c>
      <c r="L117" s="149">
        <v>4741116000398</v>
      </c>
      <c r="M117" s="146">
        <v>23</v>
      </c>
      <c r="N117" s="146" t="s">
        <v>654</v>
      </c>
      <c r="O117" s="146" t="s">
        <v>626</v>
      </c>
      <c r="P117" s="146" t="s">
        <v>406</v>
      </c>
      <c r="Q117" s="136" t="s">
        <v>364</v>
      </c>
      <c r="R117" s="38">
        <v>10</v>
      </c>
      <c r="S117" s="169">
        <v>1.1499999999999999</v>
      </c>
      <c r="T117" s="293">
        <v>8.85</v>
      </c>
      <c r="U117" s="223">
        <f t="shared" si="10"/>
        <v>88.5</v>
      </c>
      <c r="V117" s="25"/>
      <c r="W117" s="203"/>
      <c r="X117" s="39"/>
    </row>
    <row r="118" spans="1:24" x14ac:dyDescent="0.25">
      <c r="A118" s="226" t="s">
        <v>316</v>
      </c>
      <c r="B118" s="58" t="s">
        <v>133</v>
      </c>
      <c r="C118" s="395"/>
      <c r="D118" s="390"/>
      <c r="E118" s="401"/>
      <c r="F118" s="395"/>
      <c r="G118" s="16" t="s">
        <v>668</v>
      </c>
      <c r="H118" s="140"/>
      <c r="I118" s="280" t="s">
        <v>669</v>
      </c>
      <c r="J118" s="136" t="s">
        <v>657</v>
      </c>
      <c r="K118" s="137" t="s">
        <v>658</v>
      </c>
      <c r="L118" s="149">
        <v>4741116000176</v>
      </c>
      <c r="M118" s="138">
        <v>70</v>
      </c>
      <c r="N118" s="138" t="s">
        <v>641</v>
      </c>
      <c r="O118" s="138" t="s">
        <v>388</v>
      </c>
      <c r="P118" s="138" t="s">
        <v>443</v>
      </c>
      <c r="Q118" s="136" t="s">
        <v>364</v>
      </c>
      <c r="R118" s="38">
        <v>40</v>
      </c>
      <c r="S118" s="169">
        <v>1.1499999999999999</v>
      </c>
      <c r="T118" s="293">
        <v>8.85</v>
      </c>
      <c r="U118" s="223">
        <f t="shared" si="10"/>
        <v>354</v>
      </c>
      <c r="V118" s="25"/>
      <c r="W118" s="203"/>
      <c r="X118" s="39"/>
    </row>
    <row r="119" spans="1:24" x14ac:dyDescent="0.25">
      <c r="A119" s="226" t="s">
        <v>317</v>
      </c>
      <c r="B119" s="63" t="s">
        <v>140</v>
      </c>
      <c r="C119" s="61"/>
      <c r="D119" s="390"/>
      <c r="E119" s="91"/>
      <c r="F119" s="390" t="s">
        <v>57</v>
      </c>
      <c r="G119" s="25" t="s">
        <v>670</v>
      </c>
      <c r="H119" s="140"/>
      <c r="I119" s="280" t="s">
        <v>671</v>
      </c>
      <c r="J119" s="136">
        <v>1</v>
      </c>
      <c r="K119" s="137" t="s">
        <v>672</v>
      </c>
      <c r="L119" s="141">
        <v>50912</v>
      </c>
      <c r="M119" s="142">
        <v>22</v>
      </c>
      <c r="N119" s="142" t="s">
        <v>654</v>
      </c>
      <c r="O119" s="142" t="s">
        <v>489</v>
      </c>
      <c r="P119" s="142" t="s">
        <v>387</v>
      </c>
      <c r="Q119" s="136" t="s">
        <v>364</v>
      </c>
      <c r="R119" s="38">
        <v>680</v>
      </c>
      <c r="S119" s="24"/>
      <c r="T119" s="293">
        <v>2.6</v>
      </c>
      <c r="U119" s="223">
        <f t="shared" si="10"/>
        <v>1768</v>
      </c>
      <c r="V119" s="25"/>
      <c r="W119" s="203"/>
      <c r="X119" s="9"/>
    </row>
    <row r="120" spans="1:24" x14ac:dyDescent="0.25">
      <c r="A120" s="226" t="s">
        <v>318</v>
      </c>
      <c r="B120" s="58" t="s">
        <v>141</v>
      </c>
      <c r="C120" s="218" t="s">
        <v>142</v>
      </c>
      <c r="D120" s="390"/>
      <c r="E120" s="219" t="s">
        <v>18</v>
      </c>
      <c r="F120" s="395"/>
      <c r="G120" s="25" t="s">
        <v>673</v>
      </c>
      <c r="H120" s="140"/>
      <c r="I120" s="280" t="s">
        <v>674</v>
      </c>
      <c r="J120" s="147">
        <v>1</v>
      </c>
      <c r="K120" s="148" t="s">
        <v>675</v>
      </c>
      <c r="L120" s="149">
        <v>509121</v>
      </c>
      <c r="M120" s="142">
        <v>22</v>
      </c>
      <c r="N120" s="142" t="s">
        <v>654</v>
      </c>
      <c r="O120" s="142" t="s">
        <v>489</v>
      </c>
      <c r="P120" s="142" t="s">
        <v>387</v>
      </c>
      <c r="Q120" s="136" t="s">
        <v>364</v>
      </c>
      <c r="R120" s="38">
        <v>1730</v>
      </c>
      <c r="S120" s="24"/>
      <c r="T120" s="293">
        <v>2.6</v>
      </c>
      <c r="U120" s="223">
        <f t="shared" si="10"/>
        <v>4498</v>
      </c>
      <c r="V120" s="25"/>
      <c r="W120" s="203"/>
      <c r="X120" s="9"/>
    </row>
    <row r="121" spans="1:24" x14ac:dyDescent="0.25">
      <c r="A121" s="226" t="s">
        <v>319</v>
      </c>
      <c r="B121" s="58" t="s">
        <v>143</v>
      </c>
      <c r="C121" s="389" t="s">
        <v>144</v>
      </c>
      <c r="D121" s="389">
        <v>14</v>
      </c>
      <c r="E121" s="217" t="s">
        <v>145</v>
      </c>
      <c r="F121" s="389" t="s">
        <v>146</v>
      </c>
      <c r="G121" s="25" t="s">
        <v>676</v>
      </c>
      <c r="H121" s="140"/>
      <c r="I121" s="281" t="s">
        <v>677</v>
      </c>
      <c r="J121" s="150">
        <v>3</v>
      </c>
      <c r="K121" s="148" t="s">
        <v>678</v>
      </c>
      <c r="L121" s="258">
        <v>50291</v>
      </c>
      <c r="M121" s="138">
        <v>11</v>
      </c>
      <c r="N121" s="138" t="s">
        <v>406</v>
      </c>
      <c r="O121" s="138" t="s">
        <v>496</v>
      </c>
      <c r="P121" s="138" t="s">
        <v>362</v>
      </c>
      <c r="Q121" s="154" t="s">
        <v>364</v>
      </c>
      <c r="R121" s="38">
        <v>500</v>
      </c>
      <c r="S121" s="169">
        <f>T121*3</f>
        <v>9.8999999999999986</v>
      </c>
      <c r="T121" s="293">
        <v>3.3</v>
      </c>
      <c r="U121" s="223">
        <f t="shared" si="10"/>
        <v>1650</v>
      </c>
      <c r="V121" s="25"/>
      <c r="W121" s="203"/>
      <c r="X121" s="9"/>
    </row>
    <row r="122" spans="1:24" x14ac:dyDescent="0.25">
      <c r="A122" s="226" t="s">
        <v>320</v>
      </c>
      <c r="B122" s="58" t="s">
        <v>147</v>
      </c>
      <c r="C122" s="395"/>
      <c r="D122" s="395"/>
      <c r="E122" s="217" t="s">
        <v>148</v>
      </c>
      <c r="F122" s="395"/>
      <c r="G122" s="25" t="s">
        <v>679</v>
      </c>
      <c r="H122" s="140"/>
      <c r="I122" s="281" t="s">
        <v>680</v>
      </c>
      <c r="J122" s="150">
        <v>1</v>
      </c>
      <c r="K122" s="148" t="s">
        <v>625</v>
      </c>
      <c r="L122" s="258">
        <v>5029201</v>
      </c>
      <c r="M122" s="138">
        <v>11</v>
      </c>
      <c r="N122" s="138" t="s">
        <v>406</v>
      </c>
      <c r="O122" s="138" t="s">
        <v>496</v>
      </c>
      <c r="P122" s="138" t="s">
        <v>362</v>
      </c>
      <c r="Q122" s="154" t="s">
        <v>364</v>
      </c>
      <c r="R122" s="38">
        <v>30</v>
      </c>
      <c r="S122" s="24"/>
      <c r="T122" s="293">
        <v>4.5</v>
      </c>
      <c r="U122" s="223">
        <f t="shared" si="10"/>
        <v>135</v>
      </c>
      <c r="V122" s="25"/>
      <c r="W122" s="203"/>
      <c r="X122" s="39"/>
    </row>
    <row r="123" spans="1:24" x14ac:dyDescent="0.25">
      <c r="A123" s="226" t="s">
        <v>321</v>
      </c>
      <c r="B123" s="92" t="s">
        <v>149</v>
      </c>
      <c r="C123" s="389" t="s">
        <v>150</v>
      </c>
      <c r="D123" s="389">
        <v>7</v>
      </c>
      <c r="E123" s="217" t="s">
        <v>151</v>
      </c>
      <c r="F123" s="389" t="s">
        <v>152</v>
      </c>
      <c r="G123" s="25" t="s">
        <v>681</v>
      </c>
      <c r="H123" s="155"/>
      <c r="I123" s="282" t="s">
        <v>682</v>
      </c>
      <c r="J123" s="152">
        <v>1</v>
      </c>
      <c r="K123" s="153" t="s">
        <v>625</v>
      </c>
      <c r="L123" s="259">
        <v>50426</v>
      </c>
      <c r="M123" s="138">
        <v>21.4</v>
      </c>
      <c r="N123" s="138" t="s">
        <v>360</v>
      </c>
      <c r="O123" s="138" t="s">
        <v>641</v>
      </c>
      <c r="P123" s="138" t="s">
        <v>370</v>
      </c>
      <c r="Q123" s="154" t="s">
        <v>364</v>
      </c>
      <c r="R123" s="70">
        <v>880</v>
      </c>
      <c r="S123" s="24"/>
      <c r="T123" s="293">
        <v>1.1000000000000001</v>
      </c>
      <c r="U123" s="223">
        <f t="shared" si="10"/>
        <v>968.00000000000011</v>
      </c>
      <c r="V123" s="25"/>
      <c r="W123" s="203"/>
      <c r="X123" s="9"/>
    </row>
    <row r="124" spans="1:24" x14ac:dyDescent="0.25">
      <c r="A124" s="226" t="s">
        <v>322</v>
      </c>
      <c r="B124" s="92" t="s">
        <v>153</v>
      </c>
      <c r="C124" s="395"/>
      <c r="D124" s="395"/>
      <c r="E124" s="217" t="s">
        <v>154</v>
      </c>
      <c r="F124" s="395"/>
      <c r="G124" s="25" t="s">
        <v>683</v>
      </c>
      <c r="H124" s="155"/>
      <c r="I124" s="282" t="s">
        <v>684</v>
      </c>
      <c r="J124" s="152">
        <v>1</v>
      </c>
      <c r="K124" s="153" t="s">
        <v>685</v>
      </c>
      <c r="L124" s="259">
        <v>50427</v>
      </c>
      <c r="M124" s="138">
        <v>21.4</v>
      </c>
      <c r="N124" s="138" t="s">
        <v>360</v>
      </c>
      <c r="O124" s="138" t="s">
        <v>641</v>
      </c>
      <c r="P124" s="138" t="s">
        <v>686</v>
      </c>
      <c r="Q124" s="154" t="s">
        <v>364</v>
      </c>
      <c r="R124" s="38">
        <v>1730</v>
      </c>
      <c r="S124" s="132"/>
      <c r="T124" s="293">
        <v>1.05</v>
      </c>
      <c r="U124" s="223">
        <f t="shared" si="10"/>
        <v>1816.5</v>
      </c>
      <c r="V124" s="25"/>
      <c r="W124" s="203"/>
      <c r="X124" s="9"/>
    </row>
    <row r="125" spans="1:24" x14ac:dyDescent="0.25">
      <c r="A125" s="226" t="s">
        <v>323</v>
      </c>
      <c r="B125" s="92" t="s">
        <v>155</v>
      </c>
      <c r="C125" s="217" t="s">
        <v>156</v>
      </c>
      <c r="D125" s="389">
        <v>5</v>
      </c>
      <c r="E125" s="211" t="s">
        <v>154</v>
      </c>
      <c r="F125" s="396" t="s">
        <v>157</v>
      </c>
      <c r="G125" s="25" t="s">
        <v>687</v>
      </c>
      <c r="H125" s="155"/>
      <c r="I125" s="282" t="s">
        <v>688</v>
      </c>
      <c r="J125" s="152">
        <v>1</v>
      </c>
      <c r="K125" s="153" t="s">
        <v>685</v>
      </c>
      <c r="L125" s="258">
        <v>50657</v>
      </c>
      <c r="M125" s="138">
        <v>26</v>
      </c>
      <c r="N125" s="138" t="s">
        <v>502</v>
      </c>
      <c r="O125" s="138" t="s">
        <v>689</v>
      </c>
      <c r="P125" s="138" t="s">
        <v>389</v>
      </c>
      <c r="Q125" s="154" t="s">
        <v>364</v>
      </c>
      <c r="R125" s="38">
        <v>320</v>
      </c>
      <c r="S125" s="132"/>
      <c r="T125" s="293">
        <v>3.65</v>
      </c>
      <c r="U125" s="223">
        <f t="shared" si="10"/>
        <v>1168</v>
      </c>
      <c r="V125" s="25"/>
      <c r="W125" s="203"/>
      <c r="X125" s="9"/>
    </row>
    <row r="126" spans="1:24" ht="24" x14ac:dyDescent="0.25">
      <c r="A126" s="226" t="s">
        <v>324</v>
      </c>
      <c r="B126" s="92" t="s">
        <v>158</v>
      </c>
      <c r="C126" s="211" t="s">
        <v>159</v>
      </c>
      <c r="D126" s="390"/>
      <c r="E126" s="389" t="s">
        <v>145</v>
      </c>
      <c r="F126" s="397"/>
      <c r="G126" s="68" t="s">
        <v>690</v>
      </c>
      <c r="H126" s="165"/>
      <c r="I126" s="159" t="s">
        <v>691</v>
      </c>
      <c r="J126" s="156">
        <v>1</v>
      </c>
      <c r="K126" s="153" t="s">
        <v>625</v>
      </c>
      <c r="L126" s="258">
        <v>50631157</v>
      </c>
      <c r="M126" s="160">
        <v>52</v>
      </c>
      <c r="N126" s="160" t="s">
        <v>416</v>
      </c>
      <c r="O126" s="160" t="s">
        <v>444</v>
      </c>
      <c r="P126" s="160">
        <v>0.1</v>
      </c>
      <c r="Q126" s="190" t="s">
        <v>364</v>
      </c>
      <c r="R126" s="70">
        <v>490</v>
      </c>
      <c r="S126" s="24"/>
      <c r="T126" s="293">
        <v>2.1</v>
      </c>
      <c r="U126" s="223">
        <f t="shared" si="10"/>
        <v>1029</v>
      </c>
      <c r="V126" s="25"/>
      <c r="W126" s="203"/>
      <c r="X126" s="39"/>
    </row>
    <row r="127" spans="1:24" ht="24" x14ac:dyDescent="0.25">
      <c r="A127" s="226" t="s">
        <v>325</v>
      </c>
      <c r="B127" s="92" t="s">
        <v>160</v>
      </c>
      <c r="C127" s="211" t="s">
        <v>161</v>
      </c>
      <c r="D127" s="390"/>
      <c r="E127" s="395"/>
      <c r="F127" s="397"/>
      <c r="G127" s="260" t="s">
        <v>692</v>
      </c>
      <c r="H127" s="165"/>
      <c r="I127" s="283" t="s">
        <v>693</v>
      </c>
      <c r="J127" s="156">
        <v>1</v>
      </c>
      <c r="K127" s="153" t="s">
        <v>625</v>
      </c>
      <c r="L127" s="291">
        <v>50631105</v>
      </c>
      <c r="M127" s="22">
        <v>26</v>
      </c>
      <c r="N127" s="22" t="s">
        <v>502</v>
      </c>
      <c r="O127" s="22" t="s">
        <v>503</v>
      </c>
      <c r="P127" s="22" t="s">
        <v>362</v>
      </c>
      <c r="Q127" s="150" t="s">
        <v>364</v>
      </c>
      <c r="R127" s="70">
        <v>90</v>
      </c>
      <c r="S127" s="24"/>
      <c r="T127" s="293">
        <v>5.7</v>
      </c>
      <c r="U127" s="223">
        <f t="shared" si="10"/>
        <v>513</v>
      </c>
      <c r="V127" s="25"/>
      <c r="W127" s="203"/>
      <c r="X127" s="39"/>
    </row>
    <row r="128" spans="1:24" ht="39.75" x14ac:dyDescent="0.25">
      <c r="A128" s="226" t="s">
        <v>326</v>
      </c>
      <c r="B128" s="92" t="s">
        <v>162</v>
      </c>
      <c r="C128" s="389" t="s">
        <v>163</v>
      </c>
      <c r="D128" s="390"/>
      <c r="E128" s="389" t="s">
        <v>154</v>
      </c>
      <c r="F128" s="397"/>
      <c r="G128" s="25" t="s">
        <v>694</v>
      </c>
      <c r="H128" s="155"/>
      <c r="I128" s="282" t="s">
        <v>695</v>
      </c>
      <c r="J128" s="156">
        <v>5</v>
      </c>
      <c r="K128" s="153" t="s">
        <v>415</v>
      </c>
      <c r="L128" s="258">
        <v>50803</v>
      </c>
      <c r="M128" s="138">
        <v>41</v>
      </c>
      <c r="N128" s="138" t="s">
        <v>360</v>
      </c>
      <c r="O128" s="138" t="s">
        <v>454</v>
      </c>
      <c r="P128" s="138" t="s">
        <v>370</v>
      </c>
      <c r="Q128" s="261" t="s">
        <v>720</v>
      </c>
      <c r="R128" s="38">
        <v>24780</v>
      </c>
      <c r="S128" s="169">
        <f>T128*5</f>
        <v>7.65</v>
      </c>
      <c r="T128" s="293">
        <v>1.53</v>
      </c>
      <c r="U128" s="223">
        <f t="shared" si="10"/>
        <v>37913.4</v>
      </c>
      <c r="V128" s="25"/>
      <c r="W128" s="203"/>
      <c r="X128" s="9"/>
    </row>
    <row r="129" spans="1:24" ht="39.75" x14ac:dyDescent="0.25">
      <c r="A129" s="226" t="s">
        <v>327</v>
      </c>
      <c r="B129" s="92" t="s">
        <v>164</v>
      </c>
      <c r="C129" s="390"/>
      <c r="D129" s="390"/>
      <c r="E129" s="390"/>
      <c r="F129" s="397"/>
      <c r="G129" s="25" t="s">
        <v>696</v>
      </c>
      <c r="H129" s="155"/>
      <c r="I129" s="282" t="s">
        <v>697</v>
      </c>
      <c r="J129" s="156">
        <v>5</v>
      </c>
      <c r="K129" s="153" t="s">
        <v>698</v>
      </c>
      <c r="L129" s="258">
        <v>50573</v>
      </c>
      <c r="M129" s="138">
        <v>29</v>
      </c>
      <c r="N129" s="138" t="s">
        <v>502</v>
      </c>
      <c r="O129" s="138" t="s">
        <v>699</v>
      </c>
      <c r="P129" s="138" t="s">
        <v>686</v>
      </c>
      <c r="Q129" s="261" t="s">
        <v>721</v>
      </c>
      <c r="R129" s="38">
        <v>1750</v>
      </c>
      <c r="S129" s="169">
        <f t="shared" ref="S129:S131" si="11">T129*5</f>
        <v>8.1499999999999986</v>
      </c>
      <c r="T129" s="293">
        <v>1.63</v>
      </c>
      <c r="U129" s="223">
        <f t="shared" si="10"/>
        <v>2852.5</v>
      </c>
      <c r="V129" s="25"/>
      <c r="W129" s="203"/>
      <c r="X129" s="9"/>
    </row>
    <row r="130" spans="1:24" x14ac:dyDescent="0.25">
      <c r="A130" s="226" t="s">
        <v>328</v>
      </c>
      <c r="B130" s="92" t="s">
        <v>165</v>
      </c>
      <c r="C130" s="390"/>
      <c r="D130" s="390"/>
      <c r="E130" s="390"/>
      <c r="F130" s="397"/>
      <c r="G130" s="25" t="s">
        <v>700</v>
      </c>
      <c r="H130" s="155"/>
      <c r="I130" s="282" t="s">
        <v>701</v>
      </c>
      <c r="J130" s="156">
        <v>5</v>
      </c>
      <c r="K130" s="153" t="s">
        <v>501</v>
      </c>
      <c r="L130" s="258">
        <v>50793</v>
      </c>
      <c r="M130" s="138">
        <v>33</v>
      </c>
      <c r="N130" s="138" t="s">
        <v>557</v>
      </c>
      <c r="O130" s="138" t="s">
        <v>702</v>
      </c>
      <c r="P130" s="138" t="s">
        <v>389</v>
      </c>
      <c r="Q130" s="154" t="s">
        <v>364</v>
      </c>
      <c r="R130" s="38">
        <v>22800</v>
      </c>
      <c r="S130" s="169">
        <f t="shared" si="11"/>
        <v>7.8500000000000005</v>
      </c>
      <c r="T130" s="293">
        <v>1.57</v>
      </c>
      <c r="U130" s="223">
        <f t="shared" si="10"/>
        <v>35796</v>
      </c>
      <c r="V130" s="25"/>
      <c r="W130" s="203"/>
      <c r="X130" s="9"/>
    </row>
    <row r="131" spans="1:24" ht="24" x14ac:dyDescent="0.25">
      <c r="A131" s="226" t="s">
        <v>329</v>
      </c>
      <c r="B131" s="92" t="s">
        <v>166</v>
      </c>
      <c r="C131" s="390"/>
      <c r="D131" s="395"/>
      <c r="E131" s="390"/>
      <c r="F131" s="397"/>
      <c r="G131" s="25" t="s">
        <v>703</v>
      </c>
      <c r="H131" s="155"/>
      <c r="I131" s="282" t="s">
        <v>704</v>
      </c>
      <c r="J131" s="156">
        <v>5</v>
      </c>
      <c r="K131" s="153" t="s">
        <v>501</v>
      </c>
      <c r="L131" s="258">
        <v>50750</v>
      </c>
      <c r="M131" s="138">
        <v>40</v>
      </c>
      <c r="N131" s="138" t="s">
        <v>502</v>
      </c>
      <c r="O131" s="138" t="s">
        <v>705</v>
      </c>
      <c r="P131" s="138">
        <v>0</v>
      </c>
      <c r="Q131" s="154" t="s">
        <v>364</v>
      </c>
      <c r="R131" s="38">
        <v>1310</v>
      </c>
      <c r="S131" s="169">
        <f t="shared" si="11"/>
        <v>13</v>
      </c>
      <c r="T131" s="293">
        <v>2.6</v>
      </c>
      <c r="U131" s="223">
        <f t="shared" si="10"/>
        <v>3406</v>
      </c>
      <c r="V131" s="25"/>
      <c r="W131" s="203"/>
      <c r="X131" s="9"/>
    </row>
    <row r="132" spans="1:24" ht="39.75" x14ac:dyDescent="0.25">
      <c r="A132" s="226" t="s">
        <v>330</v>
      </c>
      <c r="B132" s="92" t="s">
        <v>167</v>
      </c>
      <c r="C132" s="395"/>
      <c r="D132" s="389">
        <v>14</v>
      </c>
      <c r="E132" s="390"/>
      <c r="F132" s="397"/>
      <c r="G132" s="25" t="s">
        <v>706</v>
      </c>
      <c r="H132" s="155"/>
      <c r="I132" s="282" t="s">
        <v>707</v>
      </c>
      <c r="J132" s="157">
        <v>1</v>
      </c>
      <c r="K132" s="153" t="s">
        <v>685</v>
      </c>
      <c r="L132" s="258">
        <v>50576</v>
      </c>
      <c r="M132" s="138">
        <v>39</v>
      </c>
      <c r="N132" s="138" t="s">
        <v>708</v>
      </c>
      <c r="O132" s="138" t="s">
        <v>709</v>
      </c>
      <c r="P132" s="138" t="s">
        <v>370</v>
      </c>
      <c r="Q132" s="262" t="s">
        <v>721</v>
      </c>
      <c r="R132" s="38">
        <v>100</v>
      </c>
      <c r="S132" s="132"/>
      <c r="T132" s="293">
        <v>1.3</v>
      </c>
      <c r="U132" s="223">
        <f t="shared" si="10"/>
        <v>130</v>
      </c>
      <c r="V132" s="25"/>
      <c r="W132" s="203"/>
      <c r="X132" s="9"/>
    </row>
    <row r="133" spans="1:24" x14ac:dyDescent="0.25">
      <c r="A133" s="226" t="s">
        <v>331</v>
      </c>
      <c r="B133" s="92" t="s">
        <v>168</v>
      </c>
      <c r="C133" s="217" t="s">
        <v>169</v>
      </c>
      <c r="D133" s="390"/>
      <c r="E133" s="390"/>
      <c r="F133" s="397"/>
      <c r="G133" s="158" t="s">
        <v>710</v>
      </c>
      <c r="H133" s="155"/>
      <c r="I133" s="282" t="s">
        <v>711</v>
      </c>
      <c r="J133" s="157">
        <v>2</v>
      </c>
      <c r="K133" s="153" t="s">
        <v>471</v>
      </c>
      <c r="L133" s="258">
        <v>50689</v>
      </c>
      <c r="M133" s="138">
        <v>41</v>
      </c>
      <c r="N133" s="138" t="s">
        <v>496</v>
      </c>
      <c r="O133" s="138" t="s">
        <v>712</v>
      </c>
      <c r="P133" s="138" t="s">
        <v>370</v>
      </c>
      <c r="Q133" s="151" t="s">
        <v>364</v>
      </c>
      <c r="R133" s="38">
        <v>10400</v>
      </c>
      <c r="S133" s="169">
        <f>T133*2</f>
        <v>2.7</v>
      </c>
      <c r="T133" s="293">
        <v>1.35</v>
      </c>
      <c r="U133" s="223">
        <f t="shared" si="10"/>
        <v>14040.000000000002</v>
      </c>
      <c r="V133" s="25"/>
      <c r="W133" s="203"/>
      <c r="X133" s="9"/>
    </row>
    <row r="134" spans="1:24" x14ac:dyDescent="0.25">
      <c r="A134" s="226" t="s">
        <v>332</v>
      </c>
      <c r="B134" s="92" t="s">
        <v>170</v>
      </c>
      <c r="C134" s="217" t="s">
        <v>171</v>
      </c>
      <c r="D134" s="390"/>
      <c r="E134" s="395"/>
      <c r="F134" s="397"/>
      <c r="G134" s="159" t="s">
        <v>713</v>
      </c>
      <c r="H134" s="165"/>
      <c r="I134" s="284" t="s">
        <v>714</v>
      </c>
      <c r="J134" s="157">
        <v>2</v>
      </c>
      <c r="K134" s="153" t="s">
        <v>471</v>
      </c>
      <c r="L134" s="258">
        <v>5068932</v>
      </c>
      <c r="M134" s="160">
        <v>41</v>
      </c>
      <c r="N134" s="160" t="s">
        <v>496</v>
      </c>
      <c r="O134" s="160" t="s">
        <v>712</v>
      </c>
      <c r="P134" s="160" t="s">
        <v>370</v>
      </c>
      <c r="Q134" s="153" t="s">
        <v>364</v>
      </c>
      <c r="R134" s="38">
        <v>50</v>
      </c>
      <c r="S134" s="169">
        <f>T134*2</f>
        <v>3.4</v>
      </c>
      <c r="T134" s="293">
        <v>1.7</v>
      </c>
      <c r="U134" s="223">
        <f t="shared" si="10"/>
        <v>85</v>
      </c>
      <c r="V134" s="25"/>
      <c r="W134" s="203"/>
      <c r="X134" s="9"/>
    </row>
    <row r="135" spans="1:24" ht="39.75" x14ac:dyDescent="0.25">
      <c r="A135" s="226" t="s">
        <v>333</v>
      </c>
      <c r="B135" s="92" t="s">
        <v>172</v>
      </c>
      <c r="C135" s="61"/>
      <c r="D135" s="395"/>
      <c r="E135" s="217" t="s">
        <v>120</v>
      </c>
      <c r="F135" s="398"/>
      <c r="G135" s="161" t="s">
        <v>715</v>
      </c>
      <c r="H135" s="155"/>
      <c r="I135" s="282" t="s">
        <v>716</v>
      </c>
      <c r="J135" s="156">
        <v>1</v>
      </c>
      <c r="K135" s="151" t="s">
        <v>717</v>
      </c>
      <c r="L135" s="258">
        <v>505570</v>
      </c>
      <c r="M135" s="138">
        <v>150</v>
      </c>
      <c r="N135" s="138" t="s">
        <v>545</v>
      </c>
      <c r="O135" s="138" t="s">
        <v>718</v>
      </c>
      <c r="P135" s="138" t="s">
        <v>719</v>
      </c>
      <c r="Q135" s="262" t="s">
        <v>722</v>
      </c>
      <c r="R135" s="38">
        <v>1590</v>
      </c>
      <c r="S135" s="24"/>
      <c r="T135" s="293">
        <v>4.3</v>
      </c>
      <c r="U135" s="223">
        <f t="shared" si="10"/>
        <v>6837</v>
      </c>
      <c r="V135" s="25"/>
      <c r="W135" s="203"/>
      <c r="X135" s="9"/>
    </row>
    <row r="136" spans="1:24" ht="24.75" thickBot="1" x14ac:dyDescent="0.3">
      <c r="A136" s="226" t="s">
        <v>334</v>
      </c>
      <c r="B136" s="92" t="s">
        <v>173</v>
      </c>
      <c r="C136" s="389" t="s">
        <v>174</v>
      </c>
      <c r="D136" s="389">
        <v>3</v>
      </c>
      <c r="E136" s="389" t="s">
        <v>175</v>
      </c>
      <c r="F136" s="389" t="s">
        <v>176</v>
      </c>
      <c r="G136" s="64" t="s">
        <v>723</v>
      </c>
      <c r="H136" s="164"/>
      <c r="I136" s="285" t="s">
        <v>724</v>
      </c>
      <c r="J136" s="166" t="s">
        <v>725</v>
      </c>
      <c r="K136" s="66" t="s">
        <v>725</v>
      </c>
      <c r="L136" s="47">
        <v>6021146</v>
      </c>
      <c r="M136" s="22">
        <v>26</v>
      </c>
      <c r="N136" s="22" t="s">
        <v>496</v>
      </c>
      <c r="O136" s="22" t="s">
        <v>497</v>
      </c>
      <c r="P136" s="22">
        <v>0</v>
      </c>
      <c r="Q136" s="167"/>
      <c r="R136" s="222">
        <v>5</v>
      </c>
      <c r="S136" s="296">
        <f t="shared" ref="S136:S137" si="12">T136/5</f>
        <v>2</v>
      </c>
      <c r="T136" s="169">
        <v>10</v>
      </c>
      <c r="U136" s="223">
        <f t="shared" si="10"/>
        <v>50</v>
      </c>
      <c r="V136" s="191"/>
      <c r="W136" s="207"/>
      <c r="X136" s="39"/>
    </row>
    <row r="137" spans="1:24" ht="24.75" thickBot="1" x14ac:dyDescent="0.3">
      <c r="A137" s="226" t="s">
        <v>335</v>
      </c>
      <c r="B137" s="92" t="s">
        <v>177</v>
      </c>
      <c r="C137" s="390"/>
      <c r="D137" s="390"/>
      <c r="E137" s="390"/>
      <c r="F137" s="390"/>
      <c r="G137" s="64" t="s">
        <v>726</v>
      </c>
      <c r="H137" s="164"/>
      <c r="I137" s="285" t="s">
        <v>727</v>
      </c>
      <c r="J137" s="166" t="s">
        <v>725</v>
      </c>
      <c r="K137" s="66" t="s">
        <v>725</v>
      </c>
      <c r="L137" s="47">
        <v>6021147</v>
      </c>
      <c r="M137" s="138">
        <v>30</v>
      </c>
      <c r="N137" s="138" t="s">
        <v>502</v>
      </c>
      <c r="O137" s="138">
        <v>8</v>
      </c>
      <c r="P137" s="138" t="s">
        <v>370</v>
      </c>
      <c r="Q137" s="167"/>
      <c r="R137" s="222">
        <v>5</v>
      </c>
      <c r="S137" s="296">
        <f t="shared" si="12"/>
        <v>2</v>
      </c>
      <c r="T137" s="169">
        <v>10</v>
      </c>
      <c r="U137" s="223">
        <f t="shared" si="10"/>
        <v>50</v>
      </c>
      <c r="V137" s="191"/>
      <c r="W137" s="207"/>
      <c r="X137" s="39"/>
    </row>
    <row r="138" spans="1:24" ht="24.75" thickBot="1" x14ac:dyDescent="0.3">
      <c r="A138" s="233" t="s">
        <v>336</v>
      </c>
      <c r="B138" s="208" t="s">
        <v>178</v>
      </c>
      <c r="C138" s="391"/>
      <c r="D138" s="391"/>
      <c r="E138" s="391"/>
      <c r="F138" s="391"/>
      <c r="G138" s="64" t="s">
        <v>728</v>
      </c>
      <c r="H138" s="164"/>
      <c r="I138" s="285" t="s">
        <v>729</v>
      </c>
      <c r="J138" s="166" t="s">
        <v>725</v>
      </c>
      <c r="K138" s="66" t="s">
        <v>725</v>
      </c>
      <c r="L138" s="47">
        <v>6021148</v>
      </c>
      <c r="M138" s="22">
        <v>26</v>
      </c>
      <c r="N138" s="22" t="s">
        <v>496</v>
      </c>
      <c r="O138" s="22" t="s">
        <v>497</v>
      </c>
      <c r="P138" s="22">
        <v>0</v>
      </c>
      <c r="Q138" s="228"/>
      <c r="R138" s="229">
        <v>5</v>
      </c>
      <c r="S138" s="296">
        <f>T138/5</f>
        <v>2</v>
      </c>
      <c r="T138" s="296">
        <v>10</v>
      </c>
      <c r="U138" s="230">
        <f t="shared" si="10"/>
        <v>50</v>
      </c>
      <c r="V138" s="209"/>
      <c r="W138" s="210"/>
      <c r="X138" s="39"/>
    </row>
    <row r="139" spans="1:24" ht="15.75" customHeight="1" thickBot="1" x14ac:dyDescent="0.3">
      <c r="A139" s="237"/>
      <c r="B139" s="93"/>
      <c r="C139" s="94"/>
      <c r="D139" s="95"/>
      <c r="E139" s="95"/>
      <c r="F139" s="96"/>
      <c r="G139" s="97"/>
      <c r="H139" s="98"/>
      <c r="I139" s="286"/>
      <c r="J139" s="118"/>
      <c r="K139" s="97"/>
      <c r="L139" s="188"/>
      <c r="M139" s="97"/>
      <c r="N139" s="99"/>
      <c r="O139" s="7"/>
      <c r="P139" s="7"/>
      <c r="Q139" s="392" t="s">
        <v>183</v>
      </c>
      <c r="R139" s="393"/>
      <c r="S139" s="393"/>
      <c r="T139" s="394"/>
      <c r="U139" s="358">
        <f>SUM(U5:U138)</f>
        <v>489108.7</v>
      </c>
      <c r="V139" s="359">
        <f>SUM(V5:V138)</f>
        <v>36792</v>
      </c>
      <c r="W139" s="360">
        <f>SUM(W5:W138)</f>
        <v>84</v>
      </c>
      <c r="X139" s="9"/>
    </row>
    <row r="140" spans="1:24" ht="18" x14ac:dyDescent="0.25">
      <c r="A140" s="238"/>
      <c r="B140" s="101"/>
      <c r="C140" s="101"/>
      <c r="D140" s="101"/>
      <c r="E140" s="101"/>
      <c r="F140" s="101"/>
      <c r="G140" s="101"/>
      <c r="H140" s="101"/>
      <c r="I140" s="287"/>
      <c r="J140" s="134"/>
      <c r="K140" s="80"/>
      <c r="L140" s="102"/>
      <c r="M140" s="102"/>
      <c r="N140" s="102"/>
      <c r="O140" s="100"/>
      <c r="P140" s="102"/>
      <c r="Q140" s="103"/>
      <c r="R140" s="184"/>
      <c r="S140" s="104"/>
      <c r="T140" s="134"/>
      <c r="U140" s="123"/>
      <c r="V140" s="123"/>
      <c r="W140" s="9"/>
    </row>
    <row r="141" spans="1:24" ht="15.75" x14ac:dyDescent="0.25">
      <c r="A141" s="239" t="s">
        <v>179</v>
      </c>
      <c r="B141" s="105"/>
      <c r="C141" s="106"/>
      <c r="D141" s="105"/>
      <c r="E141" s="105"/>
      <c r="F141" s="105"/>
      <c r="G141" s="105"/>
      <c r="H141" s="107"/>
      <c r="I141" s="288"/>
      <c r="J141" s="112"/>
      <c r="K141" s="110"/>
      <c r="L141" s="109"/>
      <c r="M141" s="109"/>
      <c r="N141" s="109"/>
      <c r="O141" s="109"/>
      <c r="P141" s="109"/>
      <c r="Q141" s="124"/>
      <c r="R141" s="245"/>
      <c r="S141" s="110"/>
      <c r="T141" s="297"/>
      <c r="U141" s="111"/>
      <c r="V141" s="111"/>
      <c r="W141" s="10"/>
    </row>
    <row r="142" spans="1:24" x14ac:dyDescent="0.25">
      <c r="A142" s="240" t="s">
        <v>337</v>
      </c>
      <c r="B142" s="109"/>
      <c r="C142" s="112"/>
      <c r="D142" s="109"/>
      <c r="E142" s="109"/>
      <c r="F142" s="109"/>
      <c r="G142" s="109"/>
      <c r="H142" s="108"/>
      <c r="I142" s="288"/>
      <c r="J142" s="112"/>
      <c r="K142" s="110"/>
      <c r="L142" s="109"/>
      <c r="M142" s="109"/>
      <c r="N142" s="109"/>
      <c r="O142" s="109"/>
      <c r="P142" s="109"/>
      <c r="Q142" s="111"/>
      <c r="R142" s="185"/>
      <c r="S142" s="110"/>
      <c r="T142" s="112"/>
      <c r="U142" s="111"/>
      <c r="V142" s="111"/>
      <c r="W142" s="10"/>
    </row>
    <row r="143" spans="1:24" x14ac:dyDescent="0.25">
      <c r="A143" s="239" t="s">
        <v>230</v>
      </c>
      <c r="B143" s="109"/>
      <c r="C143" s="112"/>
      <c r="D143" s="109"/>
      <c r="E143" s="109"/>
      <c r="F143" s="109"/>
      <c r="G143" s="109"/>
      <c r="H143" s="108"/>
      <c r="I143" s="288"/>
      <c r="J143" s="112"/>
      <c r="K143" s="109"/>
      <c r="L143" s="110"/>
      <c r="M143" s="109"/>
      <c r="N143" s="109"/>
      <c r="O143" s="109"/>
      <c r="P143" s="109"/>
      <c r="Q143" s="109"/>
      <c r="R143" s="124"/>
      <c r="S143" s="110"/>
      <c r="T143" s="298"/>
      <c r="U143" s="112"/>
      <c r="V143" s="10"/>
      <c r="W143" s="111"/>
      <c r="X143" s="10"/>
    </row>
    <row r="144" spans="1:24" x14ac:dyDescent="0.25">
      <c r="A144" s="239" t="s">
        <v>229</v>
      </c>
      <c r="B144" s="113"/>
      <c r="C144" s="111"/>
      <c r="D144" s="113"/>
      <c r="E144" s="113"/>
      <c r="F144" s="10"/>
      <c r="G144" s="10"/>
      <c r="H144" s="114"/>
      <c r="I144" s="289"/>
      <c r="J144" s="111"/>
      <c r="K144" s="10"/>
      <c r="L144" s="189"/>
      <c r="M144" s="10"/>
      <c r="N144" s="10"/>
      <c r="O144" s="10"/>
      <c r="P144" s="10"/>
      <c r="Q144" s="10"/>
      <c r="R144" s="124"/>
      <c r="S144" s="115"/>
      <c r="T144" s="299"/>
      <c r="U144" s="116"/>
      <c r="V144" s="10"/>
      <c r="W144" s="111"/>
      <c r="X144" s="10"/>
    </row>
    <row r="145" spans="1:24" s="221" customFormat="1" x14ac:dyDescent="0.25">
      <c r="A145" s="239" t="s">
        <v>180</v>
      </c>
      <c r="B145" s="105"/>
      <c r="C145" s="106"/>
      <c r="D145" s="105"/>
      <c r="E145" s="105"/>
      <c r="F145" s="117"/>
      <c r="G145" s="117"/>
      <c r="H145" s="107"/>
      <c r="I145" s="305"/>
      <c r="J145" s="106"/>
      <c r="K145" s="117"/>
      <c r="L145" s="306"/>
      <c r="M145" s="117"/>
      <c r="N145" s="117"/>
      <c r="O145" s="117"/>
      <c r="P145" s="117"/>
      <c r="Q145" s="117"/>
      <c r="R145" s="106"/>
      <c r="S145" s="307"/>
      <c r="T145" s="308"/>
      <c r="U145" s="309"/>
      <c r="V145" s="117"/>
      <c r="W145" s="106"/>
      <c r="X145" s="117"/>
    </row>
    <row r="146" spans="1:24" s="221" customFormat="1" x14ac:dyDescent="0.25">
      <c r="A146" s="239" t="s">
        <v>338</v>
      </c>
      <c r="B146" s="117"/>
      <c r="C146" s="117"/>
      <c r="D146" s="117"/>
      <c r="E146" s="117"/>
      <c r="F146" s="117"/>
      <c r="G146" s="117"/>
      <c r="H146" s="117"/>
      <c r="I146" s="117"/>
      <c r="J146" s="106"/>
      <c r="K146" s="117"/>
      <c r="L146" s="117"/>
      <c r="M146" s="117"/>
      <c r="N146" s="117"/>
      <c r="O146" s="117"/>
      <c r="P146" s="117"/>
      <c r="Q146" s="117"/>
      <c r="R146" s="117"/>
      <c r="S146" s="117"/>
      <c r="T146" s="106"/>
      <c r="U146" s="106"/>
      <c r="V146" s="117"/>
      <c r="W146" s="106"/>
      <c r="X146" s="117"/>
    </row>
    <row r="147" spans="1:24" x14ac:dyDescent="0.25">
      <c r="A147" s="241" t="s">
        <v>181</v>
      </c>
      <c r="B147" s="117"/>
      <c r="C147" s="117"/>
      <c r="D147" s="117"/>
      <c r="E147" s="117"/>
      <c r="F147" s="117"/>
      <c r="G147" s="117"/>
      <c r="H147" s="117"/>
      <c r="I147" s="117"/>
      <c r="J147" s="106"/>
      <c r="K147" s="117"/>
      <c r="L147" s="117"/>
      <c r="M147" s="117"/>
      <c r="N147" s="117"/>
      <c r="O147" s="117"/>
      <c r="P147" s="117"/>
      <c r="Q147" s="117"/>
      <c r="R147" s="171"/>
      <c r="S147" s="117"/>
      <c r="T147" s="106"/>
      <c r="U147" s="106"/>
      <c r="V147" s="10"/>
      <c r="W147" s="111"/>
      <c r="X147" s="10"/>
    </row>
    <row r="148" spans="1:24" x14ac:dyDescent="0.25">
      <c r="A148" s="241" t="s">
        <v>182</v>
      </c>
      <c r="B148" s="97"/>
      <c r="C148" s="96"/>
      <c r="D148" s="96"/>
      <c r="E148" s="96"/>
      <c r="F148" s="96"/>
      <c r="G148" s="97"/>
      <c r="H148" s="98"/>
      <c r="I148" s="286"/>
      <c r="J148" s="118"/>
      <c r="K148" s="97"/>
      <c r="L148" s="188"/>
      <c r="M148" s="97"/>
      <c r="N148" s="97"/>
      <c r="O148" s="97"/>
      <c r="P148" s="97"/>
      <c r="Q148" s="97"/>
      <c r="R148" s="186"/>
      <c r="S148" s="97"/>
      <c r="T148" s="118"/>
      <c r="U148" s="118"/>
      <c r="V148" s="9"/>
      <c r="W148" s="123"/>
      <c r="X148" s="9"/>
    </row>
    <row r="149" spans="1:24" x14ac:dyDescent="0.25">
      <c r="B149" s="7"/>
      <c r="C149" s="119"/>
      <c r="D149" s="120"/>
      <c r="E149" s="120"/>
      <c r="F149" s="120"/>
      <c r="G149" s="9"/>
      <c r="H149" s="121"/>
      <c r="I149" s="290"/>
      <c r="J149" s="123"/>
      <c r="K149" s="9"/>
      <c r="L149" s="122"/>
      <c r="M149" s="9"/>
      <c r="N149" s="9"/>
      <c r="O149" s="9"/>
      <c r="P149" s="9"/>
      <c r="Q149" s="9"/>
      <c r="R149" s="187"/>
      <c r="S149" s="9"/>
      <c r="T149" s="123"/>
      <c r="U149" s="123"/>
      <c r="V149" s="9"/>
      <c r="W149" s="123"/>
      <c r="X149" s="9"/>
    </row>
    <row r="150" spans="1:24" x14ac:dyDescent="0.25">
      <c r="B150" s="7"/>
      <c r="C150" s="119"/>
      <c r="D150" s="120"/>
      <c r="E150" s="120"/>
      <c r="F150" s="120"/>
      <c r="G150" s="9"/>
      <c r="H150" s="121"/>
      <c r="I150" s="290"/>
      <c r="J150" s="123"/>
      <c r="K150" s="9"/>
      <c r="L150" s="122"/>
      <c r="M150" s="9"/>
      <c r="N150" s="9"/>
      <c r="O150" s="9"/>
      <c r="P150" s="9"/>
      <c r="Q150" s="9"/>
      <c r="R150" s="187"/>
      <c r="S150" s="9"/>
      <c r="T150" s="123"/>
      <c r="U150" s="123"/>
      <c r="V150" s="9"/>
      <c r="W150" s="123"/>
      <c r="X150" s="9"/>
    </row>
    <row r="151" spans="1:24" s="312" customFormat="1" ht="12.75" thickBot="1" x14ac:dyDescent="0.25">
      <c r="A151" s="386" t="s">
        <v>797</v>
      </c>
      <c r="B151" s="386"/>
      <c r="C151" s="386"/>
      <c r="D151" s="386"/>
      <c r="E151" s="386"/>
      <c r="F151" s="386"/>
      <c r="G151" s="386"/>
      <c r="H151" s="313"/>
      <c r="I151" s="313"/>
      <c r="J151" s="313"/>
      <c r="K151" s="313"/>
      <c r="L151" s="313"/>
      <c r="M151" s="313"/>
      <c r="N151" s="313"/>
      <c r="O151" s="7"/>
      <c r="P151" s="7"/>
      <c r="Q151" s="7"/>
      <c r="R151" s="183"/>
      <c r="S151" s="7"/>
      <c r="T151" s="311"/>
      <c r="U151" s="311"/>
      <c r="V151" s="7"/>
      <c r="W151" s="311"/>
      <c r="X151" s="7"/>
    </row>
    <row r="152" spans="1:24" s="312" customFormat="1" ht="12" x14ac:dyDescent="0.2">
      <c r="A152" s="387" t="s">
        <v>0</v>
      </c>
      <c r="B152" s="380" t="s">
        <v>1</v>
      </c>
      <c r="C152" s="380" t="s">
        <v>2</v>
      </c>
      <c r="D152" s="378" t="s">
        <v>3</v>
      </c>
      <c r="E152" s="380" t="s">
        <v>766</v>
      </c>
      <c r="F152" s="380" t="s">
        <v>4</v>
      </c>
      <c r="G152" s="380" t="s">
        <v>767</v>
      </c>
      <c r="H152" s="378" t="s">
        <v>768</v>
      </c>
      <c r="I152" s="380" t="s">
        <v>798</v>
      </c>
      <c r="J152" s="314"/>
      <c r="K152" s="380" t="s">
        <v>769</v>
      </c>
      <c r="L152" s="383" t="s">
        <v>799</v>
      </c>
      <c r="M152" s="378" t="s">
        <v>770</v>
      </c>
      <c r="N152" s="368" t="s">
        <v>224</v>
      </c>
      <c r="O152" s="7"/>
      <c r="P152" s="7"/>
      <c r="Q152" s="7"/>
      <c r="R152" s="183"/>
      <c r="S152" s="7"/>
      <c r="T152" s="311"/>
      <c r="U152" s="311"/>
      <c r="V152" s="7"/>
      <c r="W152" s="311"/>
      <c r="X152" s="7"/>
    </row>
    <row r="153" spans="1:24" s="312" customFormat="1" ht="36.75" thickBot="1" x14ac:dyDescent="0.25">
      <c r="A153" s="388"/>
      <c r="B153" s="382"/>
      <c r="C153" s="382" t="s">
        <v>11</v>
      </c>
      <c r="D153" s="385"/>
      <c r="E153" s="382"/>
      <c r="F153" s="382"/>
      <c r="G153" s="381"/>
      <c r="H153" s="379"/>
      <c r="I153" s="381"/>
      <c r="J153" s="310" t="s">
        <v>796</v>
      </c>
      <c r="K153" s="382"/>
      <c r="L153" s="384"/>
      <c r="M153" s="385"/>
      <c r="N153" s="369"/>
      <c r="O153" s="7"/>
      <c r="P153" s="7"/>
      <c r="Q153" s="7"/>
      <c r="R153" s="183"/>
      <c r="S153" s="7"/>
      <c r="T153" s="311"/>
      <c r="U153" s="311"/>
      <c r="V153" s="7"/>
      <c r="W153" s="311"/>
      <c r="X153" s="7"/>
    </row>
    <row r="154" spans="1:24" s="312" customFormat="1" ht="84" x14ac:dyDescent="0.2">
      <c r="A154" s="315">
        <v>1</v>
      </c>
      <c r="B154" s="316" t="s">
        <v>771</v>
      </c>
      <c r="C154" s="317" t="s">
        <v>800</v>
      </c>
      <c r="D154" s="370">
        <v>3</v>
      </c>
      <c r="E154" s="373" t="s">
        <v>18</v>
      </c>
      <c r="F154" s="373" t="s">
        <v>772</v>
      </c>
      <c r="G154" s="318" t="s">
        <v>773</v>
      </c>
      <c r="H154" s="281" t="s">
        <v>774</v>
      </c>
      <c r="I154" s="319" t="s">
        <v>485</v>
      </c>
      <c r="J154" s="320">
        <v>509722</v>
      </c>
      <c r="K154" s="321">
        <v>110000</v>
      </c>
      <c r="L154" s="322">
        <f>M154*5</f>
        <v>6.7</v>
      </c>
      <c r="M154" s="323">
        <v>1.34</v>
      </c>
      <c r="N154" s="324">
        <f>K154*M154</f>
        <v>147400</v>
      </c>
      <c r="O154" s="7"/>
      <c r="P154" s="7"/>
      <c r="Q154" s="7"/>
      <c r="R154" s="183"/>
      <c r="S154" s="7"/>
      <c r="T154" s="311"/>
      <c r="U154" s="311"/>
      <c r="V154" s="7"/>
      <c r="W154" s="311"/>
      <c r="X154" s="7"/>
    </row>
    <row r="155" spans="1:24" s="312" customFormat="1" ht="24" x14ac:dyDescent="0.2">
      <c r="A155" s="325">
        <v>2</v>
      </c>
      <c r="B155" s="127" t="s">
        <v>775</v>
      </c>
      <c r="C155" s="127" t="s">
        <v>776</v>
      </c>
      <c r="D155" s="371"/>
      <c r="E155" s="374"/>
      <c r="F155" s="376"/>
      <c r="G155" s="318" t="s">
        <v>777</v>
      </c>
      <c r="H155" s="318" t="s">
        <v>778</v>
      </c>
      <c r="I155" s="319" t="s">
        <v>485</v>
      </c>
      <c r="J155" s="320">
        <v>506221</v>
      </c>
      <c r="K155" s="326">
        <v>3800</v>
      </c>
      <c r="L155" s="327">
        <f t="shared" ref="L155" si="13">M155*5</f>
        <v>6.5</v>
      </c>
      <c r="M155" s="322">
        <v>1.3</v>
      </c>
      <c r="N155" s="328">
        <f>K155*M155</f>
        <v>4940</v>
      </c>
      <c r="O155" s="7"/>
      <c r="P155" s="7"/>
      <c r="Q155" s="7"/>
      <c r="R155" s="183"/>
      <c r="S155" s="7"/>
      <c r="T155" s="311"/>
      <c r="U155" s="311"/>
      <c r="V155" s="7"/>
      <c r="W155" s="311"/>
      <c r="X155" s="7"/>
    </row>
    <row r="156" spans="1:24" s="312" customFormat="1" ht="36" x14ac:dyDescent="0.2">
      <c r="A156" s="329">
        <v>3</v>
      </c>
      <c r="B156" s="330" t="s">
        <v>779</v>
      </c>
      <c r="C156" s="331" t="s">
        <v>780</v>
      </c>
      <c r="D156" s="371"/>
      <c r="E156" s="374"/>
      <c r="F156" s="377" t="s">
        <v>781</v>
      </c>
      <c r="G156" s="190" t="s">
        <v>782</v>
      </c>
      <c r="H156" s="282" t="s">
        <v>783</v>
      </c>
      <c r="I156" s="332">
        <v>10</v>
      </c>
      <c r="J156" s="333">
        <v>509773</v>
      </c>
      <c r="K156" s="334">
        <v>900</v>
      </c>
      <c r="L156" s="322">
        <f>M156*10</f>
        <v>5.4</v>
      </c>
      <c r="M156" s="335">
        <v>0.54</v>
      </c>
      <c r="N156" s="336">
        <f>K156*M156</f>
        <v>486.00000000000006</v>
      </c>
      <c r="O156" s="7"/>
      <c r="P156" s="7"/>
      <c r="Q156" s="7"/>
      <c r="R156" s="183"/>
      <c r="S156" s="7"/>
      <c r="T156" s="311"/>
      <c r="U156" s="311"/>
      <c r="V156" s="7"/>
      <c r="W156" s="311"/>
      <c r="X156" s="7"/>
    </row>
    <row r="157" spans="1:24" s="312" customFormat="1" ht="36" x14ac:dyDescent="0.2">
      <c r="A157" s="329">
        <v>4</v>
      </c>
      <c r="B157" s="330" t="s">
        <v>784</v>
      </c>
      <c r="C157" s="331" t="s">
        <v>785</v>
      </c>
      <c r="D157" s="371"/>
      <c r="E157" s="374"/>
      <c r="F157" s="374"/>
      <c r="G157" s="190" t="s">
        <v>786</v>
      </c>
      <c r="H157" s="282" t="s">
        <v>787</v>
      </c>
      <c r="I157" s="332">
        <v>10</v>
      </c>
      <c r="J157" s="333">
        <v>50994</v>
      </c>
      <c r="K157" s="334">
        <v>2600</v>
      </c>
      <c r="L157" s="322">
        <f t="shared" ref="L157:L158" si="14">M157*10</f>
        <v>15.5</v>
      </c>
      <c r="M157" s="335">
        <v>1.55</v>
      </c>
      <c r="N157" s="337">
        <f>K157*M157</f>
        <v>4030</v>
      </c>
      <c r="O157" s="7"/>
      <c r="P157" s="7"/>
      <c r="Q157" s="7"/>
      <c r="R157" s="183"/>
      <c r="S157" s="7"/>
      <c r="T157" s="311"/>
      <c r="U157" s="311"/>
      <c r="V157" s="7"/>
      <c r="W157" s="311"/>
      <c r="X157" s="7"/>
    </row>
    <row r="158" spans="1:24" s="312" customFormat="1" ht="24.75" thickBot="1" x14ac:dyDescent="0.25">
      <c r="A158" s="338">
        <v>5</v>
      </c>
      <c r="B158" s="339" t="s">
        <v>788</v>
      </c>
      <c r="C158" s="340" t="s">
        <v>789</v>
      </c>
      <c r="D158" s="372"/>
      <c r="E158" s="375"/>
      <c r="F158" s="375"/>
      <c r="G158" s="341" t="s">
        <v>790</v>
      </c>
      <c r="H158" s="342" t="s">
        <v>791</v>
      </c>
      <c r="I158" s="343">
        <v>10</v>
      </c>
      <c r="J158" s="344">
        <v>50962</v>
      </c>
      <c r="K158" s="345">
        <v>4600</v>
      </c>
      <c r="L158" s="346">
        <f t="shared" si="14"/>
        <v>5.5</v>
      </c>
      <c r="M158" s="346">
        <v>0.55000000000000004</v>
      </c>
      <c r="N158" s="347">
        <f>K158*M158</f>
        <v>2530</v>
      </c>
      <c r="O158" s="7"/>
      <c r="P158" s="7"/>
      <c r="Q158" s="7"/>
      <c r="R158" s="183"/>
      <c r="S158" s="7"/>
      <c r="T158" s="311"/>
      <c r="U158" s="311"/>
      <c r="V158" s="7"/>
      <c r="W158" s="311"/>
      <c r="X158" s="7"/>
    </row>
    <row r="159" spans="1:24" s="312" customFormat="1" ht="12.75" thickBot="1" x14ac:dyDescent="0.25">
      <c r="A159" s="313"/>
      <c r="B159" s="313"/>
      <c r="C159" s="313"/>
      <c r="D159" s="313"/>
      <c r="E159" s="313"/>
      <c r="F159" s="313"/>
      <c r="G159" s="313"/>
      <c r="H159" s="313"/>
      <c r="I159" s="313"/>
      <c r="J159" s="364" t="s">
        <v>792</v>
      </c>
      <c r="K159" s="365"/>
      <c r="L159" s="365"/>
      <c r="M159" s="366"/>
      <c r="N159" s="361">
        <f>SUM(N154:N158)</f>
        <v>159386</v>
      </c>
      <c r="O159" s="7"/>
      <c r="P159" s="7"/>
      <c r="Q159" s="7"/>
      <c r="R159" s="183"/>
      <c r="S159" s="7"/>
      <c r="T159" s="311"/>
      <c r="U159" s="311"/>
      <c r="V159" s="7"/>
      <c r="W159" s="311"/>
      <c r="X159" s="7"/>
    </row>
    <row r="160" spans="1:24" s="312" customFormat="1" ht="12" x14ac:dyDescent="0.2">
      <c r="A160" s="367" t="s">
        <v>181</v>
      </c>
      <c r="B160" s="367"/>
      <c r="C160" s="367"/>
      <c r="D160" s="367"/>
      <c r="E160" s="367"/>
      <c r="F160" s="367"/>
      <c r="G160" s="367"/>
      <c r="H160" s="367"/>
      <c r="I160" s="367"/>
      <c r="J160" s="367"/>
      <c r="K160" s="367"/>
      <c r="L160" s="367"/>
      <c r="M160" s="367"/>
      <c r="N160" s="367"/>
      <c r="O160" s="7"/>
      <c r="P160" s="7"/>
      <c r="Q160" s="7"/>
      <c r="R160" s="183"/>
      <c r="S160" s="7"/>
      <c r="T160" s="311"/>
      <c r="U160" s="311"/>
      <c r="V160" s="7"/>
      <c r="W160" s="311"/>
      <c r="X160" s="7"/>
    </row>
    <row r="161" spans="1:24" s="312" customFormat="1" ht="12" x14ac:dyDescent="0.2">
      <c r="A161" s="348" t="s">
        <v>793</v>
      </c>
      <c r="B161" s="349"/>
      <c r="C161" s="350"/>
      <c r="D161" s="349"/>
      <c r="E161" s="349"/>
      <c r="F161" s="349"/>
      <c r="G161" s="349"/>
      <c r="H161" s="349"/>
      <c r="I161" s="349"/>
      <c r="J161" s="351"/>
      <c r="K161" s="313"/>
      <c r="L161" s="351"/>
      <c r="M161" s="351"/>
      <c r="N161" s="349"/>
      <c r="O161" s="7"/>
      <c r="P161" s="7"/>
      <c r="Q161" s="7"/>
      <c r="R161" s="183"/>
      <c r="S161" s="7"/>
      <c r="T161" s="311"/>
      <c r="U161" s="311"/>
      <c r="V161" s="7"/>
      <c r="W161" s="311"/>
      <c r="X161" s="7"/>
    </row>
    <row r="162" spans="1:24" s="312" customFormat="1" ht="12.75" thickBot="1" x14ac:dyDescent="0.25">
      <c r="A162" s="352" t="s">
        <v>801</v>
      </c>
      <c r="B162" s="349"/>
      <c r="C162" s="350"/>
      <c r="D162" s="349"/>
      <c r="E162" s="349"/>
      <c r="F162" s="349"/>
      <c r="G162" s="349"/>
      <c r="H162" s="349"/>
      <c r="I162" s="349"/>
      <c r="J162" s="351"/>
      <c r="K162" s="313"/>
      <c r="L162" s="351"/>
      <c r="M162" s="351"/>
      <c r="N162" s="349"/>
      <c r="O162" s="7"/>
      <c r="P162" s="7"/>
      <c r="Q162" s="7"/>
      <c r="R162" s="183"/>
      <c r="S162" s="7"/>
      <c r="T162" s="311"/>
      <c r="U162" s="311"/>
      <c r="V162" s="7"/>
      <c r="W162" s="311"/>
      <c r="X162" s="7"/>
    </row>
    <row r="163" spans="1:24" s="312" customFormat="1" ht="25.5" thickBot="1" x14ac:dyDescent="0.3">
      <c r="A163" s="348" t="s">
        <v>794</v>
      </c>
      <c r="B163" s="349"/>
      <c r="C163" s="350"/>
      <c r="D163" s="349"/>
      <c r="E163" s="349"/>
      <c r="F163" s="349"/>
      <c r="G163" s="349"/>
      <c r="H163" s="349"/>
      <c r="I163" s="349"/>
      <c r="J163" s="349"/>
      <c r="K163" s="363" t="s">
        <v>802</v>
      </c>
      <c r="L163" s="362">
        <f>U139+V139+N159</f>
        <v>685286.7</v>
      </c>
      <c r="M163"/>
      <c r="N163"/>
      <c r="O163" s="7"/>
      <c r="P163" s="7"/>
      <c r="Q163" s="7"/>
      <c r="R163" s="183"/>
      <c r="S163" s="7"/>
      <c r="T163" s="311"/>
      <c r="U163" s="311"/>
      <c r="V163" s="7"/>
      <c r="W163" s="311"/>
      <c r="X163" s="7"/>
    </row>
    <row r="164" spans="1:24" s="312" customFormat="1" x14ac:dyDescent="0.25">
      <c r="A164" s="353" t="s">
        <v>795</v>
      </c>
      <c r="B164" s="354"/>
      <c r="C164" s="355"/>
      <c r="D164" s="354"/>
      <c r="E164" s="354"/>
      <c r="F164" s="356"/>
      <c r="G164" s="356"/>
      <c r="H164" s="356"/>
      <c r="I164" s="356"/>
      <c r="J164" s="357"/>
      <c r="K164" s="313"/>
      <c r="L164"/>
      <c r="M164"/>
      <c r="N164"/>
      <c r="O164" s="7"/>
      <c r="P164" s="7"/>
      <c r="Q164" s="7"/>
      <c r="R164" s="183"/>
      <c r="S164" s="7"/>
      <c r="T164" s="311"/>
      <c r="U164" s="311"/>
      <c r="V164" s="7"/>
      <c r="W164" s="311"/>
      <c r="X164" s="7"/>
    </row>
    <row r="165" spans="1:24" x14ac:dyDescent="0.25">
      <c r="A165" s="234"/>
      <c r="B165" s="7"/>
      <c r="C165" s="119"/>
      <c r="D165" s="120"/>
      <c r="E165" s="120"/>
      <c r="F165" s="120"/>
      <c r="G165" s="9"/>
      <c r="H165" s="121"/>
      <c r="I165" s="290"/>
      <c r="J165" s="123"/>
      <c r="K165" s="9"/>
      <c r="L165" s="122"/>
      <c r="M165" s="9"/>
      <c r="N165" s="9"/>
      <c r="O165" s="9"/>
      <c r="P165" s="9"/>
      <c r="Q165" s="9"/>
      <c r="R165" s="187"/>
      <c r="S165" s="9"/>
      <c r="T165" s="123"/>
      <c r="U165" s="123"/>
      <c r="V165" s="9"/>
      <c r="W165" s="123"/>
      <c r="X165" s="9"/>
    </row>
  </sheetData>
  <mergeCells count="92">
    <mergeCell ref="C91:C92"/>
    <mergeCell ref="C94:C97"/>
    <mergeCell ref="C99:C100"/>
    <mergeCell ref="C67:C68"/>
    <mergeCell ref="C72:C73"/>
    <mergeCell ref="C78:C79"/>
    <mergeCell ref="F46:F48"/>
    <mergeCell ref="A3:A4"/>
    <mergeCell ref="B3:B4"/>
    <mergeCell ref="C3:C4"/>
    <mergeCell ref="C61:C62"/>
    <mergeCell ref="C10:C11"/>
    <mergeCell ref="C12:C13"/>
    <mergeCell ref="C46:C48"/>
    <mergeCell ref="F43:F44"/>
    <mergeCell ref="M3:P3"/>
    <mergeCell ref="F3:F4"/>
    <mergeCell ref="G3:G4"/>
    <mergeCell ref="H3:H4"/>
    <mergeCell ref="I3:I4"/>
    <mergeCell ref="J3:J4"/>
    <mergeCell ref="K3:K4"/>
    <mergeCell ref="E86:E98"/>
    <mergeCell ref="F49:F98"/>
    <mergeCell ref="E49:E83"/>
    <mergeCell ref="W3:W4"/>
    <mergeCell ref="D5:D98"/>
    <mergeCell ref="E5:E42"/>
    <mergeCell ref="F5:F42"/>
    <mergeCell ref="R3:R4"/>
    <mergeCell ref="S3:S4"/>
    <mergeCell ref="T3:T4"/>
    <mergeCell ref="U3:U4"/>
    <mergeCell ref="V3:V4"/>
    <mergeCell ref="E46:E48"/>
    <mergeCell ref="Q3:Q4"/>
    <mergeCell ref="D3:D4"/>
    <mergeCell ref="E3:E4"/>
    <mergeCell ref="D99:D100"/>
    <mergeCell ref="E99:E100"/>
    <mergeCell ref="F99:F100"/>
    <mergeCell ref="D103:D104"/>
    <mergeCell ref="C101:C102"/>
    <mergeCell ref="D101:D102"/>
    <mergeCell ref="E101:E102"/>
    <mergeCell ref="C103:C104"/>
    <mergeCell ref="F101:F102"/>
    <mergeCell ref="D105:D120"/>
    <mergeCell ref="E105:E111"/>
    <mergeCell ref="F105:F111"/>
    <mergeCell ref="C105:C111"/>
    <mergeCell ref="C112:C118"/>
    <mergeCell ref="E112:E118"/>
    <mergeCell ref="F112:F118"/>
    <mergeCell ref="F119:F120"/>
    <mergeCell ref="C121:C122"/>
    <mergeCell ref="D121:D122"/>
    <mergeCell ref="F121:F122"/>
    <mergeCell ref="C123:C124"/>
    <mergeCell ref="D123:D124"/>
    <mergeCell ref="F123:F124"/>
    <mergeCell ref="D125:D131"/>
    <mergeCell ref="F125:F135"/>
    <mergeCell ref="C128:C132"/>
    <mergeCell ref="D132:D135"/>
    <mergeCell ref="E128:E134"/>
    <mergeCell ref="E126:E127"/>
    <mergeCell ref="C136:C138"/>
    <mergeCell ref="D136:D138"/>
    <mergeCell ref="E136:E138"/>
    <mergeCell ref="F136:F138"/>
    <mergeCell ref="Q139:T139"/>
    <mergeCell ref="A151:G151"/>
    <mergeCell ref="A152:A153"/>
    <mergeCell ref="B152:B153"/>
    <mergeCell ref="C152:C153"/>
    <mergeCell ref="D152:D153"/>
    <mergeCell ref="E152:E153"/>
    <mergeCell ref="F152:F153"/>
    <mergeCell ref="G152:G153"/>
    <mergeCell ref="J159:M159"/>
    <mergeCell ref="A160:N160"/>
    <mergeCell ref="N152:N153"/>
    <mergeCell ref="D154:D158"/>
    <mergeCell ref="E154:E158"/>
    <mergeCell ref="F154:F155"/>
    <mergeCell ref="F156:F158"/>
    <mergeCell ref="H152:H153"/>
    <mergeCell ref="I152:I153"/>
    <mergeCell ref="K152:K153"/>
    <mergeCell ref="L152:L153"/>
    <mergeCell ref="M152:M153"/>
  </mergeCells>
  <phoneticPr fontId="23" type="noConversion"/>
  <dataValidations count="1">
    <dataValidation type="whole" operator="greaterThanOrEqual" allowBlank="1" showErrorMessage="1" errorTitle="Hooaja kestvus" error="Hooaja kestvus ei tohi olla alla 4 nädala" sqref="W5:W138">
      <formula1>4</formula1>
    </dataValidation>
  </dataValidations>
  <pageMargins left="0.7" right="0.7" top="0.75" bottom="0.75" header="0.3" footer="0.3"/>
  <pageSetup paperSize="9" orientation="portrait" r:id="rId1"/>
  <ignoredErrors>
    <ignoredError sqref="S136:S138 S133:S134 S128:S131 S121 S46:S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978D9C9DAAEF4B80354B53058D6212" ma:contentTypeVersion="15" ma:contentTypeDescription="Create a new document." ma:contentTypeScope="" ma:versionID="cee27e9a18e3e8bea500f7432cb9d408">
  <xsd:schema xmlns:xsd="http://www.w3.org/2001/XMLSchema" xmlns:xs="http://www.w3.org/2001/XMLSchema" xmlns:p="http://schemas.microsoft.com/office/2006/metadata/properties" xmlns:ns2="8ba668fc-2e31-4f9a-ab3b-1a8e1206e9fa" xmlns:ns3="5a594d9a-d429-4d6c-be8f-76072b381b73" targetNamespace="http://schemas.microsoft.com/office/2006/metadata/properties" ma:root="true" ma:fieldsID="9267eed72f01c6bf4f173e16d9f8285e" ns2:_="" ns3:_="">
    <xsd:import namespace="8ba668fc-2e31-4f9a-ab3b-1a8e1206e9fa"/>
    <xsd:import namespace="5a594d9a-d429-4d6c-be8f-76072b381b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a668fc-2e31-4f9a-ab3b-1a8e1206e9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d47ac8e-354d-40ac-af37-8bddc7fe02bc}" ma:internalName="TaxCatchAll" ma:showField="CatchAllData" ma:web="8ba668fc-2e31-4f9a-ab3b-1a8e1206e9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594d9a-d429-4d6c-be8f-76072b381b7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654f9f41-9ca6-4c92-92e6-c7abff1fdd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ba668fc-2e31-4f9a-ab3b-1a8e1206e9fa">WKYSKAQJK2SA-1638436126-96787</_dlc_DocId>
    <TaxCatchAll xmlns="8ba668fc-2e31-4f9a-ab3b-1a8e1206e9fa" xsi:nil="true"/>
    <lcf76f155ced4ddcb4097134ff3c332f xmlns="5a594d9a-d429-4d6c-be8f-76072b381b73">
      <Terms xmlns="http://schemas.microsoft.com/office/infopath/2007/PartnerControls"/>
    </lcf76f155ced4ddcb4097134ff3c332f>
    <_dlc_DocIdUrl xmlns="8ba668fc-2e31-4f9a-ab3b-1a8e1206e9fa">
      <Url>https://ouhorecaservice.sharepoint.com/sites/Docs/_layouts/15/DocIdRedir.aspx?ID=WKYSKAQJK2SA-1638436126-96787</Url>
      <Description>WKYSKAQJK2SA-1638436126-96787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9DBDCE-86E1-4811-ADF8-E064F099D1B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700EA23-886B-4D8E-80DA-61E4D2DB4B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a668fc-2e31-4f9a-ab3b-1a8e1206e9fa"/>
    <ds:schemaRef ds:uri="5a594d9a-d429-4d6c-be8f-76072b381b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F02813-746E-4D41-9083-C7F3BA008E1E}">
  <ds:schemaRefs>
    <ds:schemaRef ds:uri="http://schemas.microsoft.com/office/infopath/2007/PartnerControls"/>
    <ds:schemaRef ds:uri="8ba668fc-2e31-4f9a-ab3b-1a8e1206e9fa"/>
    <ds:schemaRef ds:uri="http://purl.org/dc/elements/1.1/"/>
    <ds:schemaRef ds:uri="http://schemas.microsoft.com/office/2006/metadata/properties"/>
    <ds:schemaRef ds:uri="http://purl.org/dc/terms/"/>
    <ds:schemaRef ds:uri="5a594d9a-d429-4d6c-be8f-76072b381b73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F0A51F45-C8C3-4E75-A28C-2D0CB683AD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Vaet</dc:creator>
  <cp:lastModifiedBy>Ele Pikpõld</cp:lastModifiedBy>
  <dcterms:created xsi:type="dcterms:W3CDTF">2023-09-08T10:06:50Z</dcterms:created>
  <dcterms:modified xsi:type="dcterms:W3CDTF">2024-03-21T13:46:15Z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0x01010060978D9C9DAAEF4B80354B53058D6212</vt:lpwstr>
  </property>
  <property fmtid="{D5CDD505-2E9C-101B-9397-08002B2CF9AE}" pid="3" name="_dlc_DocIdItemGuid">
    <vt:lpwstr>6b40a7e1-053a-4a46-a5a0-c0b0b826c520</vt:lpwstr>
  </property>
  <property fmtid="{D5CDD505-2E9C-101B-9397-08002B2CF9AE}" pid="4" name="MediaServiceImageTags">
    <vt:lpwstr/>
  </property>
</Properties>
</file>