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nar.oidermaa\Desktop\"/>
    </mc:Choice>
  </mc:AlternateContent>
  <bookViews>
    <workbookView xWindow="-120" yWindow="-120" windowWidth="29040" windowHeight="17640"/>
  </bookViews>
  <sheets>
    <sheet name="Sheet1" sheetId="1" r:id="rId1"/>
    <sheet name="Sheet2" sheetId="2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35" i="1" l="1"/>
  <c r="D34" i="1"/>
  <c r="D30" i="1"/>
  <c r="D33" i="1"/>
  <c r="D32" i="1"/>
  <c r="D31" i="1"/>
  <c r="D29" i="1"/>
  <c r="D28" i="1"/>
  <c r="T20" i="1"/>
  <c r="V20" i="1"/>
  <c r="W20" i="1"/>
  <c r="X20" i="1"/>
  <c r="X21" i="1" s="1"/>
  <c r="Y20" i="1"/>
  <c r="Z20" i="1"/>
  <c r="Z21" i="1" s="1"/>
  <c r="AA20" i="1"/>
  <c r="AA21" i="1" s="1"/>
  <c r="AB20" i="1"/>
  <c r="AB21" i="1" s="1"/>
  <c r="AC20" i="1"/>
  <c r="AC21" i="1" s="1"/>
  <c r="AD20" i="1"/>
  <c r="AD21" i="1" s="1"/>
  <c r="AE20" i="1"/>
  <c r="AE21" i="1" s="1"/>
  <c r="AF20" i="1"/>
  <c r="AF21" i="1" s="1"/>
  <c r="V21" i="1"/>
  <c r="W21" i="1"/>
  <c r="Y21" i="1"/>
  <c r="U20" i="1"/>
  <c r="U21" i="1" s="1"/>
  <c r="D7" i="1"/>
  <c r="H20" i="1"/>
  <c r="I20" i="1"/>
  <c r="J20" i="1"/>
  <c r="K20" i="1"/>
  <c r="K21" i="1" s="1"/>
  <c r="L20" i="1"/>
  <c r="L21" i="1" s="1"/>
  <c r="M20" i="1"/>
  <c r="N20" i="1"/>
  <c r="N21" i="1" s="1"/>
  <c r="O20" i="1"/>
  <c r="O21" i="1" s="1"/>
  <c r="P20" i="1"/>
  <c r="P21" i="1" s="1"/>
  <c r="Q20" i="1"/>
  <c r="Q21" i="1" s="1"/>
  <c r="R20" i="1"/>
  <c r="R21" i="1" s="1"/>
  <c r="S20" i="1"/>
  <c r="AG20" i="1"/>
  <c r="AG21" i="1" s="1"/>
  <c r="AH20" i="1"/>
  <c r="AH21" i="1" s="1"/>
  <c r="AI20" i="1"/>
  <c r="AI21" i="1" s="1"/>
  <c r="AJ20" i="1"/>
  <c r="AJ21" i="1" s="1"/>
  <c r="AK20" i="1"/>
  <c r="AK21" i="1" s="1"/>
  <c r="AL20" i="1"/>
  <c r="AM20" i="1"/>
  <c r="AN20" i="1"/>
  <c r="AO20" i="1"/>
  <c r="AP20" i="1"/>
  <c r="AP21" i="1" s="1"/>
  <c r="AQ20" i="1"/>
  <c r="AQ21" i="1" s="1"/>
  <c r="AR20" i="1"/>
  <c r="AR21" i="1" s="1"/>
  <c r="AS20" i="1"/>
  <c r="AS21" i="1" s="1"/>
  <c r="AT20" i="1"/>
  <c r="AT21" i="1" s="1"/>
  <c r="AU20" i="1"/>
  <c r="AU21" i="1" s="1"/>
  <c r="AV20" i="1"/>
  <c r="AV21" i="1" s="1"/>
  <c r="AW20" i="1"/>
  <c r="AW21" i="1" s="1"/>
  <c r="AX20" i="1"/>
  <c r="AY20" i="1"/>
  <c r="AZ20" i="1"/>
  <c r="BA20" i="1"/>
  <c r="BB20" i="1"/>
  <c r="BB21" i="1" s="1"/>
  <c r="BC20" i="1"/>
  <c r="BC21" i="1" s="1"/>
  <c r="BD20" i="1"/>
  <c r="BE20" i="1"/>
  <c r="BE21" i="1" s="1"/>
  <c r="BF20" i="1"/>
  <c r="BF21" i="1" s="1"/>
  <c r="BG20" i="1"/>
  <c r="BG21" i="1" s="1"/>
  <c r="BH20" i="1"/>
  <c r="BH21" i="1" s="1"/>
  <c r="BI20" i="1"/>
  <c r="BI21" i="1" s="1"/>
  <c r="BJ20" i="1"/>
  <c r="BK20" i="1"/>
  <c r="BL20" i="1"/>
  <c r="BM20" i="1"/>
  <c r="BN20" i="1"/>
  <c r="BN21" i="1" s="1"/>
  <c r="BO20" i="1"/>
  <c r="BO21" i="1" s="1"/>
  <c r="BP20" i="1"/>
  <c r="BQ20" i="1"/>
  <c r="BQ21" i="1" s="1"/>
  <c r="BR20" i="1"/>
  <c r="BR21" i="1" s="1"/>
  <c r="BS20" i="1"/>
  <c r="BS21" i="1" s="1"/>
  <c r="BT20" i="1"/>
  <c r="BT21" i="1" s="1"/>
  <c r="BU20" i="1"/>
  <c r="BU21" i="1" s="1"/>
  <c r="BV20" i="1"/>
  <c r="BW20" i="1"/>
  <c r="BX20" i="1"/>
  <c r="BY20" i="1"/>
  <c r="BZ20" i="1"/>
  <c r="BZ21" i="1" s="1"/>
  <c r="CA20" i="1"/>
  <c r="CA21" i="1" s="1"/>
  <c r="CB20" i="1"/>
  <c r="CC20" i="1"/>
  <c r="CC21" i="1" s="1"/>
  <c r="CD20" i="1"/>
  <c r="CD21" i="1" s="1"/>
  <c r="CE20" i="1"/>
  <c r="CE21" i="1" s="1"/>
  <c r="CF20" i="1"/>
  <c r="CF21" i="1" s="1"/>
  <c r="H21" i="1"/>
  <c r="I21" i="1"/>
  <c r="J21" i="1"/>
  <c r="M21" i="1"/>
  <c r="S21" i="1"/>
  <c r="T21" i="1"/>
  <c r="AL21" i="1"/>
  <c r="AM21" i="1"/>
  <c r="AN21" i="1"/>
  <c r="AO21" i="1"/>
  <c r="AX21" i="1"/>
  <c r="AY21" i="1"/>
  <c r="AZ21" i="1"/>
  <c r="BA21" i="1"/>
  <c r="BD21" i="1"/>
  <c r="BJ21" i="1"/>
  <c r="BK21" i="1"/>
  <c r="BL21" i="1"/>
  <c r="BM21" i="1"/>
  <c r="BP21" i="1"/>
  <c r="BV21" i="1"/>
  <c r="BW21" i="1"/>
  <c r="BX21" i="1"/>
  <c r="BY21" i="1"/>
  <c r="CB21" i="1"/>
  <c r="G20" i="1"/>
  <c r="D20" i="1" l="1"/>
  <c r="K52" i="1" l="1"/>
  <c r="L52" i="1"/>
  <c r="K51" i="1"/>
  <c r="L51" i="1"/>
  <c r="M51" i="1"/>
  <c r="N51" i="1"/>
  <c r="K50" i="1"/>
  <c r="L50" i="1"/>
  <c r="M50" i="1"/>
  <c r="M52" i="1" s="1"/>
  <c r="N50" i="1"/>
  <c r="N52" i="1" s="1"/>
  <c r="K47" i="1"/>
  <c r="L47" i="1"/>
  <c r="M47" i="1"/>
  <c r="N47" i="1"/>
  <c r="I46" i="1"/>
  <c r="J46" i="1"/>
  <c r="K46" i="1"/>
  <c r="L46" i="1"/>
  <c r="M46" i="1"/>
  <c r="N46" i="1"/>
  <c r="J45" i="1"/>
  <c r="J47" i="1" s="1"/>
  <c r="K45" i="1"/>
  <c r="L45" i="1"/>
  <c r="M45" i="1"/>
  <c r="N45" i="1"/>
  <c r="I45" i="1"/>
  <c r="I47" i="1" s="1"/>
  <c r="K42" i="1"/>
  <c r="L42" i="1"/>
  <c r="M42" i="1"/>
  <c r="N42" i="1"/>
  <c r="I41" i="1"/>
  <c r="I51" i="1" s="1"/>
  <c r="J41" i="1"/>
  <c r="J51" i="1" s="1"/>
  <c r="K41" i="1"/>
  <c r="L41" i="1"/>
  <c r="M41" i="1"/>
  <c r="N41" i="1"/>
  <c r="K40" i="1"/>
  <c r="L40" i="1"/>
  <c r="M40" i="1"/>
  <c r="N40" i="1"/>
  <c r="D19" i="1"/>
  <c r="D18" i="1"/>
  <c r="D17" i="1"/>
  <c r="D16" i="1"/>
  <c r="D15" i="1"/>
  <c r="D14" i="1"/>
  <c r="D13" i="1"/>
  <c r="D12" i="1"/>
  <c r="D11" i="1"/>
  <c r="D10" i="1"/>
  <c r="D9" i="1"/>
  <c r="D8" i="1"/>
  <c r="J40" i="1" l="1"/>
  <c r="I40" i="1" l="1"/>
  <c r="E40" i="1"/>
  <c r="D40" i="1"/>
  <c r="C40" i="1"/>
  <c r="J50" i="1"/>
  <c r="J52" i="1" s="1"/>
  <c r="J42" i="1"/>
  <c r="D21" i="1" l="1"/>
  <c r="I50" i="1"/>
  <c r="I42" i="1"/>
  <c r="H40" i="1"/>
  <c r="I52" i="1" l="1"/>
  <c r="BT17" i="1" l="1"/>
  <c r="T11" i="1"/>
  <c r="T17" i="1"/>
  <c r="T30" i="1"/>
  <c r="T34" i="1"/>
  <c r="T35" i="1" l="1"/>
  <c r="H45" i="1" l="1"/>
  <c r="H46" i="1"/>
  <c r="H41" i="1"/>
  <c r="G40" i="1"/>
  <c r="H50" i="1"/>
  <c r="H47" i="1" l="1"/>
  <c r="H51" i="1"/>
  <c r="H52" i="1" s="1"/>
  <c r="H42" i="1"/>
  <c r="AG34" i="1"/>
  <c r="G41" i="1"/>
  <c r="G45" i="1" l="1"/>
  <c r="G46" i="1"/>
  <c r="F40" i="1"/>
  <c r="O40" i="1" s="1"/>
  <c r="G42" i="1"/>
  <c r="G51" i="1"/>
  <c r="G50" i="1" l="1"/>
  <c r="G52" i="1" s="1"/>
  <c r="G47" i="1"/>
  <c r="F45" i="1"/>
  <c r="F41" i="1"/>
  <c r="F46" i="1"/>
  <c r="D41" i="1"/>
  <c r="E41" i="1"/>
  <c r="C41" i="1"/>
  <c r="O41" i="1" l="1"/>
  <c r="O42" i="1" s="1"/>
  <c r="F47" i="1"/>
  <c r="F51" i="1"/>
  <c r="D42" i="1"/>
  <c r="F42" i="1"/>
  <c r="F50" i="1"/>
  <c r="F52" i="1" s="1"/>
  <c r="D45" i="1"/>
  <c r="D50" i="1" s="1"/>
  <c r="E45" i="1"/>
  <c r="E50" i="1" s="1"/>
  <c r="C42" i="1"/>
  <c r="E42" i="1"/>
  <c r="AT11" i="1"/>
  <c r="AT17" i="1"/>
  <c r="E46" i="1" l="1"/>
  <c r="AG30" i="1"/>
  <c r="AG35" i="1" s="1"/>
  <c r="E7" i="1"/>
  <c r="D46" i="1" l="1"/>
  <c r="E51" i="1"/>
  <c r="E52" i="1" s="1"/>
  <c r="E47" i="1"/>
  <c r="E33" i="1"/>
  <c r="E31" i="1"/>
  <c r="E32" i="1"/>
  <c r="E29" i="1"/>
  <c r="E28" i="1"/>
  <c r="G34" i="1"/>
  <c r="C34" i="1"/>
  <c r="B45" i="1" s="1"/>
  <c r="G30" i="1"/>
  <c r="C30" i="1"/>
  <c r="B46" i="1" s="1"/>
  <c r="E19" i="1"/>
  <c r="E18" i="1"/>
  <c r="E16" i="1"/>
  <c r="E15" i="1"/>
  <c r="E14" i="1"/>
  <c r="E13" i="1"/>
  <c r="E12" i="1"/>
  <c r="E10" i="1"/>
  <c r="E9" i="1"/>
  <c r="E8" i="1"/>
  <c r="G17" i="1"/>
  <c r="AG17" i="1"/>
  <c r="BG17" i="1"/>
  <c r="C17" i="1"/>
  <c r="C20" i="1" s="1"/>
  <c r="B40" i="1" s="1"/>
  <c r="G11" i="1"/>
  <c r="AG11" i="1"/>
  <c r="BG11" i="1"/>
  <c r="BT11" i="1"/>
  <c r="C11" i="1"/>
  <c r="E11" i="1" l="1"/>
  <c r="B41" i="1"/>
  <c r="B51" i="1" s="1"/>
  <c r="C46" i="1"/>
  <c r="O46" i="1" s="1"/>
  <c r="E30" i="1"/>
  <c r="B47" i="1"/>
  <c r="C45" i="1"/>
  <c r="O45" i="1" s="1"/>
  <c r="O47" i="1" s="1"/>
  <c r="E34" i="1"/>
  <c r="B42" i="1"/>
  <c r="B50" i="1"/>
  <c r="B52" i="1" s="1"/>
  <c r="D51" i="1"/>
  <c r="D52" i="1" s="1"/>
  <c r="D47" i="1"/>
  <c r="G35" i="1"/>
  <c r="C21" i="1"/>
  <c r="E21" i="1" s="1"/>
  <c r="C35" i="1"/>
  <c r="G21" i="1"/>
  <c r="E17" i="1"/>
  <c r="E20" i="1"/>
  <c r="C47" i="1" l="1"/>
  <c r="C50" i="1"/>
  <c r="O50" i="1" s="1"/>
  <c r="C51" i="1"/>
  <c r="O51" i="1" s="1"/>
  <c r="E35" i="1"/>
  <c r="C52" i="1" l="1"/>
  <c r="O52" i="1" s="1"/>
</calcChain>
</file>

<file path=xl/sharedStrings.xml><?xml version="1.0" encoding="utf-8"?>
<sst xmlns="http://schemas.openxmlformats.org/spreadsheetml/2006/main" count="200" uniqueCount="71">
  <si>
    <t>1554</t>
  </si>
  <si>
    <t>Masinate ja seadmete, sh transpordivahendite soetamine ja renoveerimine</t>
  </si>
  <si>
    <t>1555</t>
  </si>
  <si>
    <t>Info- ja kommunikatsioonitehnoloogia seadmete soetamine ja renoveerimine</t>
  </si>
  <si>
    <t>Ehitusalsed investeeringud</t>
  </si>
  <si>
    <t>1560</t>
  </si>
  <si>
    <t>5002</t>
  </si>
  <si>
    <t>Töölepinguliste töötasu</t>
  </si>
  <si>
    <t>5003</t>
  </si>
  <si>
    <t>Tegevväelaste töötasu</t>
  </si>
  <si>
    <t>5060</t>
  </si>
  <si>
    <t>Tööjõumaksud</t>
  </si>
  <si>
    <t xml:space="preserve">Eelarve </t>
  </si>
  <si>
    <t>Eelarve KOKKU</t>
  </si>
  <si>
    <t>Investeeringud (IN040008) kokku</t>
  </si>
  <si>
    <t>Muud toetused kokku</t>
  </si>
  <si>
    <t>5005;
5008;
5050;</t>
  </si>
  <si>
    <t>Muud tööjõukulud kokku</t>
  </si>
  <si>
    <t>Tööjõukulud KOKKU</t>
  </si>
  <si>
    <t>Uurimis ja arendustööd kokku</t>
  </si>
  <si>
    <t>Muud tegevuskulud kokku</t>
  </si>
  <si>
    <t xml:space="preserve"> Eelarve kasutamine kokku </t>
  </si>
  <si>
    <t>Konto</t>
  </si>
  <si>
    <t>Konto sisu</t>
  </si>
  <si>
    <t>Tegevuskulud (SE040008) kokku</t>
  </si>
  <si>
    <t>KÕIK KOKKU</t>
  </si>
  <si>
    <t>Tarkavara investeeringud</t>
  </si>
  <si>
    <t>Eelarve kasutamise % kokku</t>
  </si>
  <si>
    <t>Kasutamine Jaanuar</t>
  </si>
  <si>
    <t>KOKKU</t>
  </si>
  <si>
    <t>sh Objekti valveteenus</t>
  </si>
  <si>
    <t>sh Noorte isamaaline kasvatus </t>
  </si>
  <si>
    <t>sh Laiapindse riigikaitse ettevalmistamine ja toetamine</t>
  </si>
  <si>
    <t>sh Riigikaitseõpetuse välilaagrite läbiviimise toetamine</t>
  </si>
  <si>
    <t>sh Üksuste alalhoidmine ja väljaõpe</t>
  </si>
  <si>
    <t>sh Kaitseliit</t>
  </si>
  <si>
    <t xml:space="preserve"> sh Kaitseliit</t>
  </si>
  <si>
    <t>2024 jäägid</t>
  </si>
  <si>
    <t>2025 eelarvelised vahendid</t>
  </si>
  <si>
    <t>Kasutamine Veebruar</t>
  </si>
  <si>
    <t>Kasutamine Märts</t>
  </si>
  <si>
    <t>KOKKUVÕTE</t>
  </si>
  <si>
    <t>objekti kood SE040008</t>
  </si>
  <si>
    <t>objekti kood IN040008</t>
  </si>
  <si>
    <t>2025 vahendid</t>
  </si>
  <si>
    <t>2024 vahendid</t>
  </si>
  <si>
    <t>2024 &amp; 2025 KOKKU</t>
  </si>
  <si>
    <t>Eelarve</t>
  </si>
  <si>
    <t>Jaanuar</t>
  </si>
  <si>
    <t>Veebruar</t>
  </si>
  <si>
    <t>Märts</t>
  </si>
  <si>
    <t>Kasutamine Aprill</t>
  </si>
  <si>
    <t>Aprill</t>
  </si>
  <si>
    <t>Kasutamine Mai</t>
  </si>
  <si>
    <t>Mai</t>
  </si>
  <si>
    <t>Kasutamine Juuni</t>
  </si>
  <si>
    <t>Juuni</t>
  </si>
  <si>
    <t>Kasutamine Juuli</t>
  </si>
  <si>
    <t>Juuli</t>
  </si>
  <si>
    <t>Kaitseliidu tegevustoetuse ja sihtfinatseerimise eelarve kasutamine (august)</t>
  </si>
  <si>
    <t>Seisuga raamatupidamistarkvarast 22.09.2025</t>
  </si>
  <si>
    <t>Kasutamine August</t>
  </si>
  <si>
    <t>Kasutamine September</t>
  </si>
  <si>
    <t>Kasutamine Oktoober</t>
  </si>
  <si>
    <t>Kasutamine November</t>
  </si>
  <si>
    <t>Kasutamine Detsember</t>
  </si>
  <si>
    <t>August</t>
  </si>
  <si>
    <t>September</t>
  </si>
  <si>
    <t>Oktoober</t>
  </si>
  <si>
    <t>November</t>
  </si>
  <si>
    <t>Detsember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</si>
</sst>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#############"/>
    <numFmt numFmtId="165" formatCode="0.0%"/>
  </numFmts>
  <fonts count="17" x14ac:knownFonts="1">
    <font>
      <sz val="11"/>
      <color theme="1"/>
      <name val="Calibri"/>
      <family val="2"/>
      <scheme val="minor"/>
    </font>
    <font>
      <b/>
      <sz val="10"/>
      <color rgb="FF000000"/>
      <name val="Times New Roman"/>
      <family val="2"/>
    </font>
    <font>
      <sz val="11"/>
      <color theme="1"/>
      <name val="Calibri"/>
      <family val="2"/>
      <scheme val="minor"/>
    </font>
    <font>
      <b/>
      <sz val="10"/>
      <color rgb="FF000000"/>
      <name val="Times New Roman"/>
      <family val="1"/>
      <charset val="186"/>
    </font>
    <font>
      <sz val="10"/>
      <name val="Times New Roman"/>
      <family val="2"/>
    </font>
    <font>
      <b/>
      <sz val="10"/>
      <name val="Times New Roman"/>
      <family val="2"/>
    </font>
    <font>
      <sz val="11"/>
      <name val="Calibri"/>
      <family val="2"/>
      <scheme val="minor"/>
    </font>
    <font>
      <b/>
      <sz val="10"/>
      <name val="Times New Roman"/>
      <family val="1"/>
      <charset val="186"/>
    </font>
    <font>
      <b/>
      <sz val="11"/>
      <name val="Calibri"/>
      <family val="2"/>
      <scheme val="minor"/>
    </font>
    <font>
      <sz val="10"/>
      <name val="Times New Roman"/>
      <family val="1"/>
      <charset val="186"/>
    </font>
    <font>
      <b/>
      <sz val="11"/>
      <name val="Calibri"/>
      <family val="2"/>
      <charset val="186"/>
      <scheme val="minor"/>
    </font>
    <font>
      <b/>
      <sz val="10"/>
      <name val="Arial"/>
      <family val="2"/>
      <charset val="186"/>
    </font>
    <font>
      <i/>
      <sz val="10"/>
      <name val="Arial"/>
      <family val="2"/>
      <charset val="186"/>
    </font>
    <font>
      <sz val="10"/>
      <color rgb="FF000000"/>
      <name val="Times New Roman"/>
      <family val="2"/>
    </font>
    <font>
      <sz val="10"/>
      <color rgb="FF00B050"/>
      <name val="Times New Roman"/>
      <family val="2"/>
    </font>
    <font>
      <sz val="11"/>
      <color rgb="FF00B05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5F5F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EFECF4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170">
    <xf numFmtId="0" fontId="0" fillId="0" borderId="0" xfId="0"/>
    <xf numFmtId="0" fontId="6" fillId="0" borderId="0" xfId="0" applyFont="1"/>
    <xf numFmtId="3" fontId="5" fillId="4" borderId="1" xfId="0" applyNumberFormat="1" applyFont="1" applyFill="1" applyBorder="1" applyAlignment="1">
      <alignment horizontal="right" vertical="center"/>
    </xf>
    <xf numFmtId="3" fontId="5" fillId="5" borderId="1" xfId="0" applyNumberFormat="1" applyFont="1" applyFill="1" applyBorder="1" applyAlignment="1">
      <alignment horizontal="right" vertical="center"/>
    </xf>
    <xf numFmtId="3" fontId="5" fillId="5" borderId="6" xfId="0" applyNumberFormat="1" applyFont="1" applyFill="1" applyBorder="1" applyAlignment="1">
      <alignment horizontal="right" vertical="center"/>
    </xf>
    <xf numFmtId="4" fontId="7" fillId="2" borderId="3" xfId="0" applyNumberFormat="1" applyFont="1" applyFill="1" applyBorder="1" applyAlignment="1">
      <alignment horizontal="center" vertical="center" wrapText="1"/>
    </xf>
    <xf numFmtId="4" fontId="6" fillId="0" borderId="0" xfId="0" applyNumberFormat="1" applyFont="1" applyAlignment="1">
      <alignment wrapText="1"/>
    </xf>
    <xf numFmtId="0" fontId="4" fillId="3" borderId="6" xfId="0" applyFont="1" applyFill="1" applyBorder="1" applyAlignment="1">
      <alignment horizontal="left" vertical="center"/>
    </xf>
    <xf numFmtId="3" fontId="5" fillId="4" borderId="6" xfId="0" applyNumberFormat="1" applyFont="1" applyFill="1" applyBorder="1" applyAlignment="1">
      <alignment horizontal="right" vertical="center"/>
    </xf>
    <xf numFmtId="3" fontId="4" fillId="4" borderId="1" xfId="0" applyNumberFormat="1" applyFont="1" applyFill="1" applyBorder="1" applyAlignment="1">
      <alignment horizontal="right" vertical="center"/>
    </xf>
    <xf numFmtId="0" fontId="4" fillId="5" borderId="6" xfId="0" applyFont="1" applyFill="1" applyBorder="1" applyAlignment="1">
      <alignment horizontal="left" vertical="center"/>
    </xf>
    <xf numFmtId="0" fontId="9" fillId="7" borderId="6" xfId="0" applyFont="1" applyFill="1" applyBorder="1" applyAlignment="1">
      <alignment horizontal="right" vertical="center" wrapText="1"/>
    </xf>
    <xf numFmtId="3" fontId="6" fillId="0" borderId="0" xfId="0" applyNumberFormat="1" applyFont="1"/>
    <xf numFmtId="0" fontId="8" fillId="0" borderId="0" xfId="0" applyFont="1" applyAlignment="1">
      <alignment horizontal="center" wrapText="1"/>
    </xf>
    <xf numFmtId="0" fontId="5" fillId="9" borderId="6" xfId="0" applyFont="1" applyFill="1" applyBorder="1" applyAlignment="1">
      <alignment horizontal="center" vertical="center" wrapText="1"/>
    </xf>
    <xf numFmtId="0" fontId="5" fillId="9" borderId="7" xfId="0" applyFont="1" applyFill="1" applyBorder="1" applyAlignment="1">
      <alignment horizontal="center" vertical="center" wrapText="1"/>
    </xf>
    <xf numFmtId="0" fontId="5" fillId="9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0" fillId="0" borderId="0" xfId="0" applyFont="1"/>
    <xf numFmtId="165" fontId="6" fillId="0" borderId="7" xfId="1" applyNumberFormat="1" applyFont="1" applyBorder="1"/>
    <xf numFmtId="165" fontId="10" fillId="5" borderId="7" xfId="1" applyNumberFormat="1" applyFont="1" applyFill="1" applyBorder="1"/>
    <xf numFmtId="165" fontId="10" fillId="5" borderId="10" xfId="1" applyNumberFormat="1" applyFont="1" applyFill="1" applyBorder="1"/>
    <xf numFmtId="0" fontId="6" fillId="10" borderId="0" xfId="0" applyFont="1" applyFill="1" applyBorder="1"/>
    <xf numFmtId="4" fontId="7" fillId="10" borderId="0" xfId="0" applyNumberFormat="1" applyFont="1" applyFill="1" applyBorder="1" applyAlignment="1">
      <alignment horizontal="center" vertical="center" wrapText="1"/>
    </xf>
    <xf numFmtId="0" fontId="5" fillId="10" borderId="0" xfId="0" applyFont="1" applyFill="1" applyBorder="1" applyAlignment="1">
      <alignment horizontal="center" vertical="center" wrapText="1"/>
    </xf>
    <xf numFmtId="3" fontId="5" fillId="10" borderId="0" xfId="0" applyNumberFormat="1" applyFont="1" applyFill="1" applyBorder="1" applyAlignment="1">
      <alignment horizontal="right" vertical="center"/>
    </xf>
    <xf numFmtId="165" fontId="5" fillId="10" borderId="0" xfId="1" applyNumberFormat="1" applyFont="1" applyFill="1" applyBorder="1" applyAlignment="1">
      <alignment horizontal="right" vertical="center"/>
    </xf>
    <xf numFmtId="165" fontId="7" fillId="10" borderId="0" xfId="1" applyNumberFormat="1" applyFont="1" applyFill="1" applyBorder="1" applyAlignment="1">
      <alignment horizontal="right" vertical="center"/>
    </xf>
    <xf numFmtId="165" fontId="10" fillId="10" borderId="0" xfId="1" applyNumberFormat="1" applyFont="1" applyFill="1" applyBorder="1"/>
    <xf numFmtId="164" fontId="1" fillId="10" borderId="0" xfId="0" applyNumberFormat="1" applyFont="1" applyFill="1" applyBorder="1" applyAlignment="1">
      <alignment horizontal="center" vertical="center" wrapText="1"/>
    </xf>
    <xf numFmtId="165" fontId="6" fillId="10" borderId="0" xfId="1" applyNumberFormat="1" applyFont="1" applyFill="1" applyBorder="1"/>
    <xf numFmtId="165" fontId="5" fillId="5" borderId="7" xfId="1" applyNumberFormat="1" applyFont="1" applyFill="1" applyBorder="1" applyAlignment="1">
      <alignment horizontal="right" vertical="center"/>
    </xf>
    <xf numFmtId="165" fontId="5" fillId="4" borderId="7" xfId="1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6" fillId="0" borderId="1" xfId="0" applyNumberFormat="1" applyFont="1" applyBorder="1"/>
    <xf numFmtId="3" fontId="4" fillId="4" borderId="1" xfId="0" applyNumberFormat="1" applyFont="1" applyFill="1" applyBorder="1" applyAlignment="1">
      <alignment horizontal="right"/>
    </xf>
    <xf numFmtId="3" fontId="5" fillId="5" borderId="1" xfId="0" applyNumberFormat="1" applyFont="1" applyFill="1" applyBorder="1" applyAlignment="1">
      <alignment horizontal="right"/>
    </xf>
    <xf numFmtId="3" fontId="4" fillId="5" borderId="1" xfId="0" applyNumberFormat="1" applyFont="1" applyFill="1" applyBorder="1" applyAlignment="1">
      <alignment horizontal="right"/>
    </xf>
    <xf numFmtId="3" fontId="5" fillId="4" borderId="1" xfId="0" applyNumberFormat="1" applyFont="1" applyFill="1" applyBorder="1" applyAlignment="1">
      <alignment horizontal="right"/>
    </xf>
    <xf numFmtId="3" fontId="7" fillId="4" borderId="1" xfId="0" applyNumberFormat="1" applyFont="1" applyFill="1" applyBorder="1" applyAlignment="1">
      <alignment horizontal="right"/>
    </xf>
    <xf numFmtId="3" fontId="4" fillId="4" borderId="6" xfId="0" applyNumberFormat="1" applyFont="1" applyFill="1" applyBorder="1" applyAlignment="1">
      <alignment horizontal="right"/>
    </xf>
    <xf numFmtId="3" fontId="5" fillId="5" borderId="6" xfId="0" applyNumberFormat="1" applyFont="1" applyFill="1" applyBorder="1" applyAlignment="1">
      <alignment horizontal="right"/>
    </xf>
    <xf numFmtId="3" fontId="10" fillId="5" borderId="7" xfId="0" applyNumberFormat="1" applyFont="1" applyFill="1" applyBorder="1" applyAlignment="1">
      <alignment horizontal="right"/>
    </xf>
    <xf numFmtId="3" fontId="4" fillId="5" borderId="6" xfId="0" applyNumberFormat="1" applyFont="1" applyFill="1" applyBorder="1" applyAlignment="1">
      <alignment horizontal="right"/>
    </xf>
    <xf numFmtId="3" fontId="5" fillId="4" borderId="6" xfId="0" applyNumberFormat="1" applyFont="1" applyFill="1" applyBorder="1" applyAlignment="1">
      <alignment horizontal="right"/>
    </xf>
    <xf numFmtId="3" fontId="7" fillId="4" borderId="6" xfId="0" applyNumberFormat="1" applyFont="1" applyFill="1" applyBorder="1" applyAlignment="1">
      <alignment horizontal="right"/>
    </xf>
    <xf numFmtId="3" fontId="10" fillId="5" borderId="6" xfId="0" applyNumberFormat="1" applyFont="1" applyFill="1" applyBorder="1" applyAlignment="1">
      <alignment horizontal="right"/>
    </xf>
    <xf numFmtId="3" fontId="10" fillId="5" borderId="8" xfId="0" applyNumberFormat="1" applyFont="1" applyFill="1" applyBorder="1" applyAlignment="1">
      <alignment horizontal="right"/>
    </xf>
    <xf numFmtId="3" fontId="4" fillId="4" borderId="7" xfId="0" applyNumberFormat="1" applyFont="1" applyFill="1" applyBorder="1" applyAlignment="1">
      <alignment horizontal="right"/>
    </xf>
    <xf numFmtId="3" fontId="5" fillId="5" borderId="7" xfId="0" applyNumberFormat="1" applyFont="1" applyFill="1" applyBorder="1" applyAlignment="1">
      <alignment horizontal="right"/>
    </xf>
    <xf numFmtId="3" fontId="4" fillId="5" borderId="7" xfId="0" applyNumberFormat="1" applyFont="1" applyFill="1" applyBorder="1" applyAlignment="1">
      <alignment horizontal="right"/>
    </xf>
    <xf numFmtId="3" fontId="5" fillId="4" borderId="7" xfId="0" applyNumberFormat="1" applyFont="1" applyFill="1" applyBorder="1" applyAlignment="1">
      <alignment horizontal="right"/>
    </xf>
    <xf numFmtId="3" fontId="7" fillId="4" borderId="7" xfId="0" applyNumberFormat="1" applyFont="1" applyFill="1" applyBorder="1" applyAlignment="1">
      <alignment horizontal="right"/>
    </xf>
    <xf numFmtId="3" fontId="10" fillId="5" borderId="1" xfId="0" applyNumberFormat="1" applyFont="1" applyFill="1" applyBorder="1" applyAlignment="1">
      <alignment horizontal="right"/>
    </xf>
    <xf numFmtId="3" fontId="10" fillId="5" borderId="9" xfId="0" applyNumberFormat="1" applyFont="1" applyFill="1" applyBorder="1" applyAlignment="1">
      <alignment horizontal="right"/>
    </xf>
    <xf numFmtId="3" fontId="10" fillId="5" borderId="10" xfId="0" applyNumberFormat="1" applyFont="1" applyFill="1" applyBorder="1" applyAlignment="1">
      <alignment horizontal="right"/>
    </xf>
    <xf numFmtId="3" fontId="10" fillId="5" borderId="2" xfId="0" applyNumberFormat="1" applyFont="1" applyFill="1" applyBorder="1" applyAlignment="1">
      <alignment horizontal="right"/>
    </xf>
    <xf numFmtId="3" fontId="10" fillId="5" borderId="12" xfId="0" applyNumberFormat="1" applyFont="1" applyFill="1" applyBorder="1" applyAlignment="1">
      <alignment horizontal="right"/>
    </xf>
    <xf numFmtId="3" fontId="6" fillId="0" borderId="1" xfId="0" applyNumberFormat="1" applyFont="1" applyBorder="1" applyAlignment="1">
      <alignment horizontal="right"/>
    </xf>
    <xf numFmtId="3" fontId="10" fillId="0" borderId="1" xfId="0" applyNumberFormat="1" applyFont="1" applyBorder="1" applyAlignment="1">
      <alignment horizontal="right"/>
    </xf>
    <xf numFmtId="164" fontId="13" fillId="3" borderId="0" xfId="0" applyNumberFormat="1" applyFont="1" applyFill="1" applyBorder="1" applyAlignment="1">
      <alignment horizontal="left" vertical="center"/>
    </xf>
    <xf numFmtId="0" fontId="6" fillId="0" borderId="0" xfId="0" applyFont="1" applyBorder="1"/>
    <xf numFmtId="0" fontId="13" fillId="3" borderId="0" xfId="0" applyFont="1" applyFill="1" applyBorder="1" applyAlignment="1">
      <alignment horizontal="left" vertical="center"/>
    </xf>
    <xf numFmtId="0" fontId="13" fillId="4" borderId="0" xfId="0" applyFont="1" applyFill="1" applyBorder="1" applyAlignment="1">
      <alignment horizontal="left" vertical="center"/>
    </xf>
    <xf numFmtId="3" fontId="13" fillId="4" borderId="0" xfId="0" applyNumberFormat="1" applyFont="1" applyFill="1" applyBorder="1" applyAlignment="1">
      <alignment horizontal="right" vertical="center"/>
    </xf>
    <xf numFmtId="3" fontId="14" fillId="4" borderId="0" xfId="0" applyNumberFormat="1" applyFont="1" applyFill="1" applyBorder="1" applyAlignment="1">
      <alignment horizontal="right" vertical="center"/>
    </xf>
    <xf numFmtId="3" fontId="5" fillId="10" borderId="1" xfId="0" applyNumberFormat="1" applyFont="1" applyFill="1" applyBorder="1" applyAlignment="1">
      <alignment horizontal="right" vertical="center"/>
    </xf>
    <xf numFmtId="0" fontId="15" fillId="0" borderId="0" xfId="0" applyFont="1"/>
    <xf numFmtId="0" fontId="14" fillId="4" borderId="0" xfId="0" applyFont="1" applyFill="1" applyBorder="1" applyAlignment="1">
      <alignment horizontal="left" vertical="center"/>
    </xf>
    <xf numFmtId="0" fontId="0" fillId="0" borderId="0" xfId="0" applyBorder="1"/>
    <xf numFmtId="0" fontId="15" fillId="0" borderId="0" xfId="0" applyFont="1" applyBorder="1"/>
    <xf numFmtId="0" fontId="6" fillId="0" borderId="1" xfId="0" applyFont="1" applyBorder="1"/>
    <xf numFmtId="0" fontId="10" fillId="0" borderId="0" xfId="0" applyFont="1" applyAlignment="1">
      <alignment horizontal="center"/>
    </xf>
    <xf numFmtId="3" fontId="10" fillId="0" borderId="1" xfId="0" applyNumberFormat="1" applyFont="1" applyBorder="1"/>
    <xf numFmtId="3" fontId="10" fillId="10" borderId="1" xfId="0" applyNumberFormat="1" applyFont="1" applyFill="1" applyBorder="1"/>
    <xf numFmtId="0" fontId="6" fillId="10" borderId="1" xfId="0" applyFont="1" applyFill="1" applyBorder="1"/>
    <xf numFmtId="3" fontId="6" fillId="10" borderId="1" xfId="0" applyNumberFormat="1" applyFont="1" applyFill="1" applyBorder="1"/>
    <xf numFmtId="3" fontId="0" fillId="10" borderId="1" xfId="0" applyNumberFormat="1" applyFont="1" applyFill="1" applyBorder="1"/>
    <xf numFmtId="3" fontId="5" fillId="5" borderId="9" xfId="0" applyNumberFormat="1" applyFont="1" applyFill="1" applyBorder="1" applyAlignment="1">
      <alignment horizontal="right" vertical="center"/>
    </xf>
    <xf numFmtId="165" fontId="7" fillId="4" borderId="7" xfId="1" applyNumberFormat="1" applyFont="1" applyFill="1" applyBorder="1" applyAlignment="1">
      <alignment horizontal="right" vertical="center"/>
    </xf>
    <xf numFmtId="3" fontId="13" fillId="3" borderId="0" xfId="0" applyNumberFormat="1" applyFont="1" applyFill="1" applyBorder="1" applyAlignment="1">
      <alignment horizontal="left" vertical="center"/>
    </xf>
    <xf numFmtId="3" fontId="5" fillId="9" borderId="1" xfId="0" applyNumberFormat="1" applyFont="1" applyFill="1" applyBorder="1" applyAlignment="1">
      <alignment horizontal="center" wrapText="1"/>
    </xf>
    <xf numFmtId="3" fontId="5" fillId="9" borderId="6" xfId="0" applyNumberFormat="1" applyFont="1" applyFill="1" applyBorder="1" applyAlignment="1">
      <alignment horizontal="center" wrapText="1"/>
    </xf>
    <xf numFmtId="3" fontId="5" fillId="9" borderId="7" xfId="0" applyNumberFormat="1" applyFont="1" applyFill="1" applyBorder="1" applyAlignment="1">
      <alignment horizontal="center" wrapText="1"/>
    </xf>
    <xf numFmtId="3" fontId="5" fillId="9" borderId="2" xfId="0" applyNumberFormat="1" applyFont="1" applyFill="1" applyBorder="1" applyAlignment="1">
      <alignment horizontal="center" wrapText="1"/>
    </xf>
    <xf numFmtId="3" fontId="6" fillId="5" borderId="1" xfId="0" applyNumberFormat="1" applyFont="1" applyFill="1" applyBorder="1"/>
    <xf numFmtId="3" fontId="6" fillId="10" borderId="0" xfId="0" applyNumberFormat="1" applyFont="1" applyFill="1" applyBorder="1"/>
    <xf numFmtId="0" fontId="4" fillId="4" borderId="6" xfId="0" applyFont="1" applyFill="1" applyBorder="1" applyAlignment="1">
      <alignment horizontal="right" vertical="center"/>
    </xf>
    <xf numFmtId="0" fontId="4" fillId="4" borderId="1" xfId="0" applyFont="1" applyFill="1" applyBorder="1" applyAlignment="1">
      <alignment horizontal="right" vertical="center"/>
    </xf>
    <xf numFmtId="3" fontId="0" fillId="0" borderId="1" xfId="0" applyNumberFormat="1" applyBorder="1" applyAlignment="1">
      <alignment horizontal="right"/>
    </xf>
    <xf numFmtId="3" fontId="16" fillId="5" borderId="1" xfId="0" applyNumberFormat="1" applyFont="1" applyFill="1" applyBorder="1" applyAlignment="1">
      <alignment horizontal="right"/>
    </xf>
    <xf numFmtId="4" fontId="7" fillId="9" borderId="4" xfId="0" applyNumberFormat="1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right" vertical="center"/>
    </xf>
    <xf numFmtId="3" fontId="5" fillId="5" borderId="2" xfId="0" applyNumberFormat="1" applyFont="1" applyFill="1" applyBorder="1" applyAlignment="1">
      <alignment horizontal="right" vertical="center"/>
    </xf>
    <xf numFmtId="3" fontId="4" fillId="4" borderId="2" xfId="0" applyNumberFormat="1" applyFont="1" applyFill="1" applyBorder="1" applyAlignment="1">
      <alignment horizontal="right" vertical="center"/>
    </xf>
    <xf numFmtId="3" fontId="5" fillId="4" borderId="2" xfId="0" applyNumberFormat="1" applyFont="1" applyFill="1" applyBorder="1" applyAlignment="1">
      <alignment horizontal="right" vertical="center"/>
    </xf>
    <xf numFmtId="3" fontId="4" fillId="4" borderId="6" xfId="0" applyNumberFormat="1" applyFont="1" applyFill="1" applyBorder="1" applyAlignment="1">
      <alignment horizontal="right" vertical="center"/>
    </xf>
    <xf numFmtId="9" fontId="5" fillId="4" borderId="7" xfId="1" applyFont="1" applyFill="1" applyBorder="1" applyAlignment="1">
      <alignment horizontal="right" vertical="center"/>
    </xf>
    <xf numFmtId="3" fontId="7" fillId="4" borderId="14" xfId="0" applyNumberFormat="1" applyFont="1" applyFill="1" applyBorder="1" applyAlignment="1">
      <alignment horizontal="right"/>
    </xf>
    <xf numFmtId="3" fontId="10" fillId="5" borderId="1" xfId="0" applyNumberFormat="1" applyFont="1" applyFill="1" applyBorder="1"/>
    <xf numFmtId="3" fontId="10" fillId="5" borderId="9" xfId="0" applyNumberFormat="1" applyFont="1" applyFill="1" applyBorder="1"/>
    <xf numFmtId="3" fontId="5" fillId="9" borderId="3" xfId="0" applyNumberFormat="1" applyFont="1" applyFill="1" applyBorder="1" applyAlignment="1">
      <alignment horizontal="center" wrapText="1"/>
    </xf>
    <xf numFmtId="3" fontId="5" fillId="9" borderId="4" xfId="0" applyNumberFormat="1" applyFont="1" applyFill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164" fontId="4" fillId="3" borderId="1" xfId="0" applyNumberFormat="1" applyFont="1" applyFill="1" applyBorder="1" applyAlignment="1">
      <alignment horizontal="left" vertical="center"/>
    </xf>
    <xf numFmtId="0" fontId="7" fillId="6" borderId="1" xfId="0" applyFont="1" applyFill="1" applyBorder="1" applyAlignment="1">
      <alignment horizontal="right" vertical="center" wrapText="1"/>
    </xf>
    <xf numFmtId="3" fontId="7" fillId="4" borderId="1" xfId="0" applyNumberFormat="1" applyFont="1" applyFill="1" applyBorder="1" applyAlignment="1">
      <alignment horizontal="right" vertical="center"/>
    </xf>
    <xf numFmtId="0" fontId="8" fillId="0" borderId="6" xfId="0" applyFont="1" applyBorder="1" applyAlignment="1">
      <alignment horizontal="center" wrapText="1"/>
    </xf>
    <xf numFmtId="3" fontId="8" fillId="0" borderId="1" xfId="0" applyNumberFormat="1" applyFont="1" applyBorder="1"/>
    <xf numFmtId="164" fontId="1" fillId="9" borderId="3" xfId="0" applyNumberFormat="1" applyFont="1" applyFill="1" applyBorder="1" applyAlignment="1">
      <alignment horizontal="center" vertical="center" wrapText="1"/>
    </xf>
    <xf numFmtId="164" fontId="1" fillId="9" borderId="4" xfId="0" applyNumberFormat="1" applyFont="1" applyFill="1" applyBorder="1" applyAlignment="1">
      <alignment horizontal="center" vertical="center" wrapText="1"/>
    </xf>
    <xf numFmtId="164" fontId="7" fillId="3" borderId="6" xfId="0" applyNumberFormat="1" applyFont="1" applyFill="1" applyBorder="1" applyAlignment="1">
      <alignment horizontal="right" vertical="center"/>
    </xf>
    <xf numFmtId="164" fontId="7" fillId="3" borderId="1" xfId="0" applyNumberFormat="1" applyFont="1" applyFill="1" applyBorder="1" applyAlignment="1">
      <alignment horizontal="right" vertical="center"/>
    </xf>
    <xf numFmtId="0" fontId="7" fillId="8" borderId="6" xfId="0" applyFont="1" applyFill="1" applyBorder="1" applyAlignment="1">
      <alignment horizontal="right" vertical="center" wrapText="1"/>
    </xf>
    <xf numFmtId="0" fontId="7" fillId="8" borderId="1" xfId="0" applyFont="1" applyFill="1" applyBorder="1" applyAlignment="1">
      <alignment horizontal="right" vertical="center" wrapText="1"/>
    </xf>
    <xf numFmtId="4" fontId="7" fillId="9" borderId="4" xfId="0" applyNumberFormat="1" applyFont="1" applyFill="1" applyBorder="1" applyAlignment="1">
      <alignment horizontal="center" vertical="center" wrapText="1"/>
    </xf>
    <xf numFmtId="4" fontId="7" fillId="9" borderId="5" xfId="0" applyNumberFormat="1" applyFont="1" applyFill="1" applyBorder="1" applyAlignment="1">
      <alignment horizontal="center" vertical="center" wrapText="1"/>
    </xf>
    <xf numFmtId="164" fontId="1" fillId="9" borderId="5" xfId="0" applyNumberFormat="1" applyFont="1" applyFill="1" applyBorder="1" applyAlignment="1">
      <alignment horizontal="center" vertical="center" wrapText="1"/>
    </xf>
    <xf numFmtId="0" fontId="3" fillId="6" borderId="6" xfId="0" applyFont="1" applyFill="1" applyBorder="1" applyAlignment="1">
      <alignment horizontal="right" vertical="center" wrapText="1"/>
    </xf>
    <xf numFmtId="0" fontId="3" fillId="6" borderId="1" xfId="0" applyFont="1" applyFill="1" applyBorder="1" applyAlignment="1">
      <alignment horizontal="right" vertical="center" wrapText="1"/>
    </xf>
    <xf numFmtId="0" fontId="3" fillId="6" borderId="8" xfId="0" applyFont="1" applyFill="1" applyBorder="1" applyAlignment="1">
      <alignment horizontal="right" vertical="center" wrapText="1"/>
    </xf>
    <xf numFmtId="0" fontId="3" fillId="6" borderId="9" xfId="0" applyFont="1" applyFill="1" applyBorder="1" applyAlignment="1">
      <alignment horizontal="right" vertical="center" wrapText="1"/>
    </xf>
    <xf numFmtId="4" fontId="7" fillId="9" borderId="3" xfId="0" applyNumberFormat="1" applyFont="1" applyFill="1" applyBorder="1" applyAlignment="1">
      <alignment horizontal="center" vertical="center" wrapText="1"/>
    </xf>
    <xf numFmtId="4" fontId="7" fillId="9" borderId="11" xfId="0" applyNumberFormat="1" applyFont="1" applyFill="1" applyBorder="1" applyAlignment="1">
      <alignment horizontal="center" vertical="center" wrapText="1"/>
    </xf>
    <xf numFmtId="3" fontId="4" fillId="4" borderId="2" xfId="0" applyNumberFormat="1" applyFont="1" applyFill="1" applyBorder="1" applyAlignment="1">
      <alignment horizontal="right"/>
    </xf>
    <xf numFmtId="3" fontId="5" fillId="5" borderId="2" xfId="0" applyNumberFormat="1" applyFont="1" applyFill="1" applyBorder="1" applyAlignment="1">
      <alignment horizontal="right"/>
    </xf>
    <xf numFmtId="3" fontId="4" fillId="5" borderId="2" xfId="0" applyNumberFormat="1" applyFont="1" applyFill="1" applyBorder="1" applyAlignment="1">
      <alignment horizontal="right"/>
    </xf>
    <xf numFmtId="3" fontId="5" fillId="4" borderId="2" xfId="0" applyNumberFormat="1" applyFont="1" applyFill="1" applyBorder="1" applyAlignment="1">
      <alignment horizontal="right"/>
    </xf>
    <xf numFmtId="3" fontId="7" fillId="4" borderId="2" xfId="0" applyNumberFormat="1" applyFont="1" applyFill="1" applyBorder="1" applyAlignment="1">
      <alignment horizontal="right"/>
    </xf>
    <xf numFmtId="4" fontId="7" fillId="9" borderId="13" xfId="0" applyNumberFormat="1" applyFont="1" applyFill="1" applyBorder="1" applyAlignment="1">
      <alignment horizontal="center" vertical="center" wrapText="1"/>
    </xf>
    <xf numFmtId="4" fontId="7" fillId="9" borderId="15" xfId="0" applyNumberFormat="1" applyFont="1" applyFill="1" applyBorder="1" applyAlignment="1">
      <alignment horizontal="center" vertical="center" wrapText="1"/>
    </xf>
    <xf numFmtId="4" fontId="7" fillId="9" borderId="16" xfId="0" applyNumberFormat="1" applyFont="1" applyFill="1" applyBorder="1" applyAlignment="1">
      <alignment horizontal="center" vertical="center" wrapText="1"/>
    </xf>
    <xf numFmtId="3" fontId="7" fillId="4" borderId="18" xfId="0" applyNumberFormat="1" applyFont="1" applyFill="1" applyBorder="1" applyAlignment="1">
      <alignment horizontal="right"/>
    </xf>
    <xf numFmtId="4" fontId="7" fillId="9" borderId="19" xfId="0" applyNumberFormat="1" applyFont="1" applyFill="1" applyBorder="1" applyAlignment="1">
      <alignment horizontal="center" vertical="center" wrapText="1"/>
    </xf>
    <xf numFmtId="4" fontId="7" fillId="9" borderId="17" xfId="0" applyNumberFormat="1" applyFont="1" applyFill="1" applyBorder="1" applyAlignment="1">
      <alignment horizontal="center" vertical="center" wrapText="1"/>
    </xf>
    <xf numFmtId="3" fontId="5" fillId="9" borderId="11" xfId="0" applyNumberFormat="1" applyFont="1" applyFill="1" applyBorder="1" applyAlignment="1">
      <alignment horizontal="center" wrapText="1"/>
    </xf>
    <xf numFmtId="164" fontId="1" fillId="9" borderId="13" xfId="0" applyNumberFormat="1" applyFont="1" applyFill="1" applyBorder="1" applyAlignment="1">
      <alignment horizontal="center" vertical="center" wrapText="1"/>
    </xf>
    <xf numFmtId="164" fontId="1" fillId="9" borderId="15" xfId="0" applyNumberFormat="1" applyFont="1" applyFill="1" applyBorder="1" applyAlignment="1">
      <alignment horizontal="center" vertical="center" wrapText="1"/>
    </xf>
    <xf numFmtId="164" fontId="1" fillId="9" borderId="16" xfId="0" applyNumberFormat="1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right" vertical="center"/>
    </xf>
    <xf numFmtId="3" fontId="5" fillId="5" borderId="7" xfId="0" applyNumberFormat="1" applyFont="1" applyFill="1" applyBorder="1" applyAlignment="1">
      <alignment horizontal="right" vertical="center"/>
    </xf>
    <xf numFmtId="3" fontId="4" fillId="4" borderId="7" xfId="0" applyNumberFormat="1" applyFont="1" applyFill="1" applyBorder="1" applyAlignment="1">
      <alignment horizontal="right" vertical="center"/>
    </xf>
    <xf numFmtId="3" fontId="5" fillId="4" borderId="7" xfId="0" applyNumberFormat="1" applyFont="1" applyFill="1" applyBorder="1" applyAlignment="1">
      <alignment horizontal="right" vertical="center"/>
    </xf>
    <xf numFmtId="0" fontId="13" fillId="4" borderId="1" xfId="0" applyFont="1" applyFill="1" applyBorder="1" applyAlignment="1">
      <alignment horizontal="left" vertical="center"/>
    </xf>
    <xf numFmtId="0" fontId="8" fillId="10" borderId="0" xfId="0" applyFont="1" applyFill="1" applyBorder="1" applyAlignment="1">
      <alignment wrapText="1"/>
    </xf>
    <xf numFmtId="164" fontId="1" fillId="10" borderId="0" xfId="0" applyNumberFormat="1" applyFont="1" applyFill="1" applyBorder="1" applyAlignment="1">
      <alignment vertical="center" wrapText="1"/>
    </xf>
    <xf numFmtId="3" fontId="5" fillId="10" borderId="0" xfId="0" applyNumberFormat="1" applyFont="1" applyFill="1" applyBorder="1" applyAlignment="1">
      <alignment horizontal="center" wrapText="1"/>
    </xf>
    <xf numFmtId="0" fontId="4" fillId="10" borderId="0" xfId="0" applyFont="1" applyFill="1" applyBorder="1" applyAlignment="1">
      <alignment horizontal="right" vertical="center"/>
    </xf>
    <xf numFmtId="3" fontId="4" fillId="10" borderId="0" xfId="0" applyNumberFormat="1" applyFont="1" applyFill="1" applyBorder="1" applyAlignment="1">
      <alignment horizontal="right" vertical="center"/>
    </xf>
    <xf numFmtId="3" fontId="10" fillId="10" borderId="0" xfId="0" applyNumberFormat="1" applyFont="1" applyFill="1" applyBorder="1" applyAlignment="1">
      <alignment horizontal="right"/>
    </xf>
    <xf numFmtId="0" fontId="10" fillId="10" borderId="0" xfId="0" applyFont="1" applyFill="1" applyBorder="1"/>
    <xf numFmtId="164" fontId="13" fillId="10" borderId="0" xfId="0" applyNumberFormat="1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right"/>
    </xf>
    <xf numFmtId="0" fontId="1" fillId="9" borderId="3" xfId="0" applyFont="1" applyFill="1" applyBorder="1" applyAlignment="1">
      <alignment horizontal="left" vertical="center" wrapText="1"/>
    </xf>
    <xf numFmtId="0" fontId="1" fillId="9" borderId="4" xfId="0" applyFont="1" applyFill="1" applyBorder="1" applyAlignment="1">
      <alignment horizontal="left" vertical="center" wrapText="1"/>
    </xf>
    <xf numFmtId="0" fontId="10" fillId="5" borderId="6" xfId="0" applyFont="1" applyFill="1" applyBorder="1"/>
    <xf numFmtId="0" fontId="10" fillId="5" borderId="8" xfId="0" applyFont="1" applyFill="1" applyBorder="1"/>
    <xf numFmtId="0" fontId="10" fillId="5" borderId="9" xfId="0" applyFont="1" applyFill="1" applyBorder="1" applyAlignment="1">
      <alignment horizontal="right"/>
    </xf>
    <xf numFmtId="0" fontId="10" fillId="11" borderId="3" xfId="0" applyFont="1" applyFill="1" applyBorder="1"/>
    <xf numFmtId="0" fontId="10" fillId="11" borderId="4" xfId="0" applyFont="1" applyFill="1" applyBorder="1" applyAlignment="1">
      <alignment horizontal="center"/>
    </xf>
    <xf numFmtId="0" fontId="3" fillId="11" borderId="5" xfId="0" applyFont="1" applyFill="1" applyBorder="1" applyAlignment="1">
      <alignment horizontal="center" vertical="center"/>
    </xf>
    <xf numFmtId="0" fontId="6" fillId="0" borderId="6" xfId="0" applyFont="1" applyBorder="1"/>
    <xf numFmtId="3" fontId="3" fillId="10" borderId="7" xfId="0" applyNumberFormat="1" applyFont="1" applyFill="1" applyBorder="1" applyAlignment="1">
      <alignment horizontal="right" vertical="center"/>
    </xf>
    <xf numFmtId="0" fontId="10" fillId="0" borderId="6" xfId="0" applyFont="1" applyBorder="1" applyAlignment="1">
      <alignment horizontal="right"/>
    </xf>
    <xf numFmtId="3" fontId="10" fillId="0" borderId="7" xfId="0" applyNumberFormat="1" applyFont="1" applyBorder="1"/>
    <xf numFmtId="0" fontId="10" fillId="0" borderId="6" xfId="0" applyFont="1" applyBorder="1"/>
    <xf numFmtId="0" fontId="10" fillId="0" borderId="8" xfId="0" applyFont="1" applyBorder="1" applyAlignment="1">
      <alignment horizontal="right"/>
    </xf>
    <xf numFmtId="3" fontId="10" fillId="0" borderId="9" xfId="0" applyNumberFormat="1" applyFont="1" applyBorder="1"/>
    <xf numFmtId="3" fontId="3" fillId="10" borderId="10" xfId="0" applyNumberFormat="1" applyFont="1" applyFill="1" applyBorder="1" applyAlignment="1">
      <alignment horizontal="right" vertical="center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A68"/>
  <sheetViews>
    <sheetView tabSelected="1" topLeftCell="A31" zoomScale="90" zoomScaleNormal="90" workbookViewId="0">
      <selection activeCell="E56" sqref="E56"/>
    </sheetView>
  </sheetViews>
  <sheetFormatPr defaultColWidth="9.140625" defaultRowHeight="15" x14ac:dyDescent="0.25"/>
  <cols>
    <col min="1" max="1" width="21.5703125" style="1" customWidth="1"/>
    <col min="2" max="2" width="60.140625" style="1" bestFit="1" customWidth="1"/>
    <col min="3" max="3" width="18.42578125" style="1" customWidth="1"/>
    <col min="4" max="4" width="19.5703125" style="1" customWidth="1"/>
    <col min="5" max="5" width="22.7109375" style="1" customWidth="1"/>
    <col min="6" max="6" width="13.42578125" style="22" customWidth="1"/>
    <col min="7" max="73" width="11.140625" style="1" customWidth="1"/>
    <col min="74" max="74" width="12.28515625" style="1" customWidth="1"/>
    <col min="75" max="75" width="11.140625" style="1" customWidth="1"/>
    <col min="76" max="76" width="11.28515625" style="1" customWidth="1"/>
    <col min="77" max="77" width="11.140625" style="1" customWidth="1"/>
    <col min="78" max="78" width="11.42578125" style="1" customWidth="1"/>
    <col min="79" max="84" width="11.140625" style="1" customWidth="1"/>
    <col min="85" max="16384" width="9.140625" style="1"/>
  </cols>
  <sheetData>
    <row r="1" spans="1:84" x14ac:dyDescent="0.25">
      <c r="A1" s="33" t="s">
        <v>59</v>
      </c>
    </row>
    <row r="2" spans="1:84" ht="16.5" customHeight="1" x14ac:dyDescent="0.25">
      <c r="A2" s="34" t="s">
        <v>60</v>
      </c>
    </row>
    <row r="3" spans="1:84" x14ac:dyDescent="0.25">
      <c r="A3" s="34"/>
    </row>
    <row r="4" spans="1:84" ht="15.75" thickBot="1" x14ac:dyDescent="0.3">
      <c r="A4" s="33" t="s">
        <v>38</v>
      </c>
    </row>
    <row r="5" spans="1:84" s="6" customFormat="1" ht="63.75" customHeight="1" thickBot="1" x14ac:dyDescent="0.3">
      <c r="A5" s="5"/>
      <c r="B5" s="92"/>
      <c r="C5" s="116" t="s">
        <v>29</v>
      </c>
      <c r="D5" s="116"/>
      <c r="E5" s="117"/>
      <c r="F5" s="23"/>
      <c r="G5" s="130" t="s">
        <v>30</v>
      </c>
      <c r="H5" s="131"/>
      <c r="I5" s="131"/>
      <c r="J5" s="131"/>
      <c r="K5" s="131"/>
      <c r="L5" s="131"/>
      <c r="M5" s="131"/>
      <c r="N5" s="131"/>
      <c r="O5" s="131"/>
      <c r="P5" s="131"/>
      <c r="Q5" s="131"/>
      <c r="R5" s="131"/>
      <c r="S5" s="131"/>
      <c r="T5" s="130" t="s">
        <v>31</v>
      </c>
      <c r="U5" s="131"/>
      <c r="V5" s="131"/>
      <c r="W5" s="131"/>
      <c r="X5" s="131"/>
      <c r="Y5" s="131"/>
      <c r="Z5" s="131"/>
      <c r="AA5" s="131"/>
      <c r="AB5" s="131"/>
      <c r="AC5" s="131"/>
      <c r="AD5" s="131"/>
      <c r="AE5" s="131"/>
      <c r="AF5" s="132"/>
      <c r="AG5" s="123" t="s">
        <v>32</v>
      </c>
      <c r="AH5" s="116"/>
      <c r="AI5" s="116"/>
      <c r="AJ5" s="116"/>
      <c r="AK5" s="116"/>
      <c r="AL5" s="116"/>
      <c r="AM5" s="116"/>
      <c r="AN5" s="116"/>
      <c r="AO5" s="116"/>
      <c r="AP5" s="116"/>
      <c r="AQ5" s="116"/>
      <c r="AR5" s="116"/>
      <c r="AS5" s="117"/>
      <c r="AT5" s="134" t="s">
        <v>33</v>
      </c>
      <c r="AU5" s="135"/>
      <c r="AV5" s="135"/>
      <c r="AW5" s="135"/>
      <c r="AX5" s="135"/>
      <c r="AY5" s="135"/>
      <c r="AZ5" s="135"/>
      <c r="BA5" s="135"/>
      <c r="BB5" s="135"/>
      <c r="BC5" s="135"/>
      <c r="BD5" s="135"/>
      <c r="BE5" s="135"/>
      <c r="BF5" s="135"/>
      <c r="BG5" s="123" t="s">
        <v>34</v>
      </c>
      <c r="BH5" s="116"/>
      <c r="BI5" s="116"/>
      <c r="BJ5" s="116"/>
      <c r="BK5" s="116"/>
      <c r="BL5" s="116"/>
      <c r="BM5" s="116"/>
      <c r="BN5" s="116"/>
      <c r="BO5" s="116"/>
      <c r="BP5" s="116"/>
      <c r="BQ5" s="116"/>
      <c r="BR5" s="116"/>
      <c r="BS5" s="124"/>
      <c r="BT5" s="123" t="s">
        <v>35</v>
      </c>
      <c r="BU5" s="116"/>
      <c r="BV5" s="116"/>
      <c r="BW5" s="116"/>
      <c r="BX5" s="116"/>
      <c r="BY5" s="116"/>
      <c r="BZ5" s="116"/>
      <c r="CA5" s="116"/>
      <c r="CB5" s="116"/>
      <c r="CC5" s="116"/>
      <c r="CD5" s="116"/>
      <c r="CE5" s="116"/>
      <c r="CF5" s="117"/>
    </row>
    <row r="6" spans="1:84" s="13" customFormat="1" ht="26.25" x14ac:dyDescent="0.25">
      <c r="A6" s="108"/>
      <c r="B6" s="104"/>
      <c r="C6" s="16" t="s">
        <v>13</v>
      </c>
      <c r="D6" s="16" t="s">
        <v>21</v>
      </c>
      <c r="E6" s="15" t="s">
        <v>27</v>
      </c>
      <c r="F6" s="24"/>
      <c r="G6" s="83" t="s">
        <v>12</v>
      </c>
      <c r="H6" s="82" t="s">
        <v>28</v>
      </c>
      <c r="I6" s="82" t="s">
        <v>39</v>
      </c>
      <c r="J6" s="82" t="s">
        <v>40</v>
      </c>
      <c r="K6" s="82" t="s">
        <v>51</v>
      </c>
      <c r="L6" s="82" t="s">
        <v>53</v>
      </c>
      <c r="M6" s="82" t="s">
        <v>55</v>
      </c>
      <c r="N6" s="82" t="s">
        <v>57</v>
      </c>
      <c r="O6" s="82" t="s">
        <v>61</v>
      </c>
      <c r="P6" s="82" t="s">
        <v>62</v>
      </c>
      <c r="Q6" s="82" t="s">
        <v>63</v>
      </c>
      <c r="R6" s="82" t="s">
        <v>64</v>
      </c>
      <c r="S6" s="85" t="s">
        <v>65</v>
      </c>
      <c r="T6" s="83" t="s">
        <v>12</v>
      </c>
      <c r="U6" s="82" t="s">
        <v>28</v>
      </c>
      <c r="V6" s="82" t="s">
        <v>39</v>
      </c>
      <c r="W6" s="82" t="s">
        <v>40</v>
      </c>
      <c r="X6" s="82" t="s">
        <v>51</v>
      </c>
      <c r="Y6" s="82" t="s">
        <v>53</v>
      </c>
      <c r="Z6" s="82" t="s">
        <v>55</v>
      </c>
      <c r="AA6" s="85" t="s">
        <v>57</v>
      </c>
      <c r="AB6" s="82" t="s">
        <v>61</v>
      </c>
      <c r="AC6" s="82" t="s">
        <v>62</v>
      </c>
      <c r="AD6" s="82" t="s">
        <v>63</v>
      </c>
      <c r="AE6" s="82" t="s">
        <v>64</v>
      </c>
      <c r="AF6" s="84" t="s">
        <v>65</v>
      </c>
      <c r="AG6" s="83" t="s">
        <v>12</v>
      </c>
      <c r="AH6" s="82" t="s">
        <v>28</v>
      </c>
      <c r="AI6" s="82" t="s">
        <v>39</v>
      </c>
      <c r="AJ6" s="82" t="s">
        <v>40</v>
      </c>
      <c r="AK6" s="82" t="s">
        <v>51</v>
      </c>
      <c r="AL6" s="82" t="s">
        <v>53</v>
      </c>
      <c r="AM6" s="82" t="s">
        <v>55</v>
      </c>
      <c r="AN6" s="82" t="s">
        <v>57</v>
      </c>
      <c r="AO6" s="82" t="s">
        <v>61</v>
      </c>
      <c r="AP6" s="82" t="s">
        <v>62</v>
      </c>
      <c r="AQ6" s="82" t="s">
        <v>63</v>
      </c>
      <c r="AR6" s="82" t="s">
        <v>64</v>
      </c>
      <c r="AS6" s="85" t="s">
        <v>65</v>
      </c>
      <c r="AT6" s="102" t="s">
        <v>12</v>
      </c>
      <c r="AU6" s="103" t="s">
        <v>28</v>
      </c>
      <c r="AV6" s="103" t="s">
        <v>39</v>
      </c>
      <c r="AW6" s="103" t="s">
        <v>40</v>
      </c>
      <c r="AX6" s="103" t="s">
        <v>51</v>
      </c>
      <c r="AY6" s="103" t="s">
        <v>53</v>
      </c>
      <c r="AZ6" s="103" t="s">
        <v>55</v>
      </c>
      <c r="BA6" s="103" t="s">
        <v>57</v>
      </c>
      <c r="BB6" s="103" t="s">
        <v>61</v>
      </c>
      <c r="BC6" s="103" t="s">
        <v>62</v>
      </c>
      <c r="BD6" s="103" t="s">
        <v>63</v>
      </c>
      <c r="BE6" s="103" t="s">
        <v>64</v>
      </c>
      <c r="BF6" s="136" t="s">
        <v>65</v>
      </c>
      <c r="BG6" s="83" t="s">
        <v>12</v>
      </c>
      <c r="BH6" s="82" t="s">
        <v>28</v>
      </c>
      <c r="BI6" s="82" t="s">
        <v>39</v>
      </c>
      <c r="BJ6" s="82" t="s">
        <v>40</v>
      </c>
      <c r="BK6" s="82" t="s">
        <v>51</v>
      </c>
      <c r="BL6" s="82" t="s">
        <v>53</v>
      </c>
      <c r="BM6" s="82" t="s">
        <v>55</v>
      </c>
      <c r="BN6" s="82" t="s">
        <v>57</v>
      </c>
      <c r="BO6" s="82" t="s">
        <v>61</v>
      </c>
      <c r="BP6" s="82" t="s">
        <v>62</v>
      </c>
      <c r="BQ6" s="82" t="s">
        <v>63</v>
      </c>
      <c r="BR6" s="82" t="s">
        <v>64</v>
      </c>
      <c r="BS6" s="85" t="s">
        <v>65</v>
      </c>
      <c r="BT6" s="83" t="s">
        <v>12</v>
      </c>
      <c r="BU6" s="82" t="s">
        <v>28</v>
      </c>
      <c r="BV6" s="82" t="s">
        <v>39</v>
      </c>
      <c r="BW6" s="82" t="s">
        <v>40</v>
      </c>
      <c r="BX6" s="82" t="s">
        <v>51</v>
      </c>
      <c r="BY6" s="82" t="s">
        <v>53</v>
      </c>
      <c r="BZ6" s="82" t="s">
        <v>55</v>
      </c>
      <c r="CA6" s="82" t="s">
        <v>57</v>
      </c>
      <c r="CB6" s="82" t="s">
        <v>61</v>
      </c>
      <c r="CC6" s="82" t="s">
        <v>62</v>
      </c>
      <c r="CD6" s="82" t="s">
        <v>63</v>
      </c>
      <c r="CE6" s="82" t="s">
        <v>64</v>
      </c>
      <c r="CF6" s="84" t="s">
        <v>65</v>
      </c>
    </row>
    <row r="7" spans="1:84" ht="15.4" customHeight="1" x14ac:dyDescent="0.25">
      <c r="A7" s="7" t="s">
        <v>0</v>
      </c>
      <c r="B7" s="105" t="s">
        <v>1</v>
      </c>
      <c r="C7" s="2">
        <v>274260</v>
      </c>
      <c r="D7" s="2">
        <f>SUM(G7:CF7)-BT7-BG7-AT7-AG7-T7-G7</f>
        <v>24990</v>
      </c>
      <c r="E7" s="98">
        <f>D7/C7</f>
        <v>9.1117917304747317E-2</v>
      </c>
      <c r="F7" s="25"/>
      <c r="G7" s="41"/>
      <c r="H7" s="36">
        <v>0</v>
      </c>
      <c r="I7" s="36">
        <v>0</v>
      </c>
      <c r="J7" s="36">
        <v>0</v>
      </c>
      <c r="K7" s="36">
        <v>0</v>
      </c>
      <c r="L7" s="36">
        <v>0</v>
      </c>
      <c r="M7" s="36">
        <v>0</v>
      </c>
      <c r="N7" s="36">
        <v>0</v>
      </c>
      <c r="O7" s="36">
        <v>0</v>
      </c>
      <c r="P7" s="36"/>
      <c r="Q7" s="36"/>
      <c r="R7" s="36"/>
      <c r="S7" s="125"/>
      <c r="T7" s="41"/>
      <c r="U7" s="36">
        <v>0</v>
      </c>
      <c r="V7" s="36">
        <v>0</v>
      </c>
      <c r="W7" s="36">
        <v>0</v>
      </c>
      <c r="X7" s="36">
        <v>0</v>
      </c>
      <c r="Y7" s="36">
        <v>0</v>
      </c>
      <c r="Z7" s="36">
        <v>0</v>
      </c>
      <c r="AA7" s="125">
        <v>0</v>
      </c>
      <c r="AB7" s="36">
        <v>0</v>
      </c>
      <c r="AC7" s="36"/>
      <c r="AD7" s="36"/>
      <c r="AE7" s="36"/>
      <c r="AF7" s="49"/>
      <c r="AG7" s="41"/>
      <c r="AH7" s="36">
        <v>0</v>
      </c>
      <c r="AI7" s="36">
        <v>0</v>
      </c>
      <c r="AJ7" s="36">
        <v>0</v>
      </c>
      <c r="AK7" s="36">
        <v>0</v>
      </c>
      <c r="AL7" s="36">
        <v>0</v>
      </c>
      <c r="AM7" s="36">
        <v>0</v>
      </c>
      <c r="AN7" s="36">
        <v>0</v>
      </c>
      <c r="AO7" s="36">
        <v>0</v>
      </c>
      <c r="AP7" s="36"/>
      <c r="AQ7" s="36"/>
      <c r="AR7" s="36"/>
      <c r="AS7" s="125"/>
      <c r="AT7" s="41"/>
      <c r="AU7" s="36">
        <v>0</v>
      </c>
      <c r="AV7" s="36">
        <v>0</v>
      </c>
      <c r="AW7" s="36">
        <v>0</v>
      </c>
      <c r="AX7" s="36">
        <v>0</v>
      </c>
      <c r="AY7" s="36">
        <v>0</v>
      </c>
      <c r="AZ7" s="36">
        <v>0</v>
      </c>
      <c r="BA7" s="36">
        <v>0</v>
      </c>
      <c r="BB7" s="36">
        <v>0</v>
      </c>
      <c r="BC7" s="36"/>
      <c r="BD7" s="36"/>
      <c r="BE7" s="36"/>
      <c r="BF7" s="125"/>
      <c r="BG7" s="41"/>
      <c r="BH7" s="109">
        <v>0</v>
      </c>
      <c r="BI7" s="109">
        <v>0</v>
      </c>
      <c r="BJ7" s="109">
        <v>0</v>
      </c>
      <c r="BK7" s="109">
        <v>0</v>
      </c>
      <c r="BL7" s="109">
        <v>0</v>
      </c>
      <c r="BM7" s="109">
        <v>0</v>
      </c>
      <c r="BN7" s="109">
        <v>0</v>
      </c>
      <c r="BO7" s="36">
        <v>0</v>
      </c>
      <c r="BP7" s="36"/>
      <c r="BQ7" s="36"/>
      <c r="BR7" s="36"/>
      <c r="BS7" s="125"/>
      <c r="BT7" s="41">
        <v>274260</v>
      </c>
      <c r="BU7" s="36">
        <v>0</v>
      </c>
      <c r="BV7" s="59">
        <v>0</v>
      </c>
      <c r="BW7" s="36">
        <v>0</v>
      </c>
      <c r="BX7" s="35">
        <v>24990</v>
      </c>
      <c r="BY7" s="35">
        <v>0</v>
      </c>
      <c r="BZ7" s="35">
        <v>0</v>
      </c>
      <c r="CA7" s="35">
        <v>0</v>
      </c>
      <c r="CB7" s="36">
        <v>0</v>
      </c>
      <c r="CC7" s="36"/>
      <c r="CD7" s="36"/>
      <c r="CE7" s="36"/>
      <c r="CF7" s="49"/>
    </row>
    <row r="8" spans="1:84" ht="15.4" customHeight="1" x14ac:dyDescent="0.25">
      <c r="A8" s="7" t="s">
        <v>2</v>
      </c>
      <c r="B8" s="105" t="s">
        <v>3</v>
      </c>
      <c r="C8" s="2">
        <v>99999.999999999985</v>
      </c>
      <c r="D8" s="2">
        <f>SUM(G8:CF8)-BT8-BG8-AT8-AG8-T8-G8</f>
        <v>205955.51999999996</v>
      </c>
      <c r="E8" s="32">
        <f t="shared" ref="E8:E21" si="0">D8/C8</f>
        <v>2.0595551999999997</v>
      </c>
      <c r="F8" s="26"/>
      <c r="G8" s="41"/>
      <c r="H8" s="36">
        <v>0</v>
      </c>
      <c r="I8" s="36">
        <v>0</v>
      </c>
      <c r="J8" s="36">
        <v>0</v>
      </c>
      <c r="K8" s="36">
        <v>0</v>
      </c>
      <c r="L8" s="36">
        <v>0</v>
      </c>
      <c r="M8" s="36">
        <v>0</v>
      </c>
      <c r="N8" s="36">
        <v>0</v>
      </c>
      <c r="O8" s="36">
        <v>0</v>
      </c>
      <c r="P8" s="36"/>
      <c r="Q8" s="36"/>
      <c r="R8" s="36"/>
      <c r="S8" s="125"/>
      <c r="T8" s="41"/>
      <c r="U8" s="36">
        <v>0</v>
      </c>
      <c r="V8" s="36">
        <v>0</v>
      </c>
      <c r="W8" s="36">
        <v>0</v>
      </c>
      <c r="X8" s="36">
        <v>0</v>
      </c>
      <c r="Y8" s="36">
        <v>0</v>
      </c>
      <c r="Z8" s="36">
        <v>0</v>
      </c>
      <c r="AA8" s="125">
        <v>0</v>
      </c>
      <c r="AB8" s="36">
        <v>0</v>
      </c>
      <c r="AC8" s="36"/>
      <c r="AD8" s="36"/>
      <c r="AE8" s="36"/>
      <c r="AF8" s="49"/>
      <c r="AG8" s="41"/>
      <c r="AH8" s="36">
        <v>0</v>
      </c>
      <c r="AI8" s="36">
        <v>0</v>
      </c>
      <c r="AJ8" s="36">
        <v>0</v>
      </c>
      <c r="AK8" s="36">
        <v>0</v>
      </c>
      <c r="AL8" s="36">
        <v>0</v>
      </c>
      <c r="AM8" s="36">
        <v>0</v>
      </c>
      <c r="AN8" s="36">
        <v>0</v>
      </c>
      <c r="AO8" s="36">
        <v>0</v>
      </c>
      <c r="AP8" s="36"/>
      <c r="AQ8" s="36"/>
      <c r="AR8" s="36"/>
      <c r="AS8" s="125"/>
      <c r="AT8" s="41"/>
      <c r="AU8" s="36">
        <v>0</v>
      </c>
      <c r="AV8" s="36">
        <v>0</v>
      </c>
      <c r="AW8" s="36">
        <v>0</v>
      </c>
      <c r="AX8" s="36">
        <v>0</v>
      </c>
      <c r="AY8" s="36">
        <v>0</v>
      </c>
      <c r="AZ8" s="36">
        <v>0</v>
      </c>
      <c r="BA8" s="36">
        <v>0</v>
      </c>
      <c r="BB8" s="36">
        <v>0</v>
      </c>
      <c r="BC8" s="36"/>
      <c r="BD8" s="36"/>
      <c r="BE8" s="36"/>
      <c r="BF8" s="125"/>
      <c r="BG8" s="41"/>
      <c r="BH8" s="109">
        <v>0</v>
      </c>
      <c r="BI8" s="109">
        <v>0</v>
      </c>
      <c r="BJ8" s="109">
        <v>0</v>
      </c>
      <c r="BK8" s="109">
        <v>0</v>
      </c>
      <c r="BL8" s="109">
        <v>0</v>
      </c>
      <c r="BM8" s="109">
        <v>0</v>
      </c>
      <c r="BN8" s="109">
        <v>0</v>
      </c>
      <c r="BO8" s="36">
        <v>0</v>
      </c>
      <c r="BP8" s="36"/>
      <c r="BQ8" s="36"/>
      <c r="BR8" s="36"/>
      <c r="BS8" s="125"/>
      <c r="BT8" s="41">
        <v>99999.999999999985</v>
      </c>
      <c r="BU8" s="36">
        <v>0</v>
      </c>
      <c r="BV8" s="59">
        <v>205955.52</v>
      </c>
      <c r="BW8" s="36">
        <v>0</v>
      </c>
      <c r="BX8" s="35">
        <v>0</v>
      </c>
      <c r="BY8" s="35">
        <v>0</v>
      </c>
      <c r="BZ8" s="35">
        <v>0</v>
      </c>
      <c r="CA8" s="35">
        <v>0</v>
      </c>
      <c r="CB8" s="36">
        <v>0</v>
      </c>
      <c r="CC8" s="36"/>
      <c r="CD8" s="36"/>
      <c r="CE8" s="36"/>
      <c r="CF8" s="49"/>
    </row>
    <row r="9" spans="1:84" ht="15.4" customHeight="1" x14ac:dyDescent="0.25">
      <c r="A9" s="7">
        <v>1551</v>
      </c>
      <c r="B9" s="105" t="s">
        <v>4</v>
      </c>
      <c r="C9" s="2">
        <v>2900000</v>
      </c>
      <c r="D9" s="2">
        <f>SUM(G9:CF9)-BT9-BG9-AT9-AG9-T9-G9</f>
        <v>294885.0299999998</v>
      </c>
      <c r="E9" s="32">
        <f t="shared" si="0"/>
        <v>0.10168449310344821</v>
      </c>
      <c r="F9" s="26"/>
      <c r="G9" s="41"/>
      <c r="H9" s="36">
        <v>0</v>
      </c>
      <c r="I9" s="36">
        <v>0</v>
      </c>
      <c r="J9" s="36">
        <v>0</v>
      </c>
      <c r="K9" s="36">
        <v>0</v>
      </c>
      <c r="L9" s="36">
        <v>0</v>
      </c>
      <c r="M9" s="36">
        <v>0</v>
      </c>
      <c r="N9" s="36">
        <v>0</v>
      </c>
      <c r="O9" s="36">
        <v>0</v>
      </c>
      <c r="P9" s="36"/>
      <c r="Q9" s="36"/>
      <c r="R9" s="36"/>
      <c r="S9" s="125"/>
      <c r="T9" s="41"/>
      <c r="U9" s="36">
        <v>0</v>
      </c>
      <c r="V9" s="36">
        <v>0</v>
      </c>
      <c r="W9" s="36">
        <v>0</v>
      </c>
      <c r="X9" s="36">
        <v>0</v>
      </c>
      <c r="Y9" s="36">
        <v>0</v>
      </c>
      <c r="Z9" s="36">
        <v>0</v>
      </c>
      <c r="AA9" s="125">
        <v>0</v>
      </c>
      <c r="AB9" s="36">
        <v>0</v>
      </c>
      <c r="AC9" s="36"/>
      <c r="AD9" s="36"/>
      <c r="AE9" s="36"/>
      <c r="AF9" s="49"/>
      <c r="AG9" s="41"/>
      <c r="AH9" s="36">
        <v>0</v>
      </c>
      <c r="AI9" s="36">
        <v>0</v>
      </c>
      <c r="AJ9" s="36">
        <v>0</v>
      </c>
      <c r="AK9" s="36">
        <v>0</v>
      </c>
      <c r="AL9" s="36">
        <v>0</v>
      </c>
      <c r="AM9" s="36">
        <v>0</v>
      </c>
      <c r="AN9" s="36">
        <v>0</v>
      </c>
      <c r="AO9" s="36">
        <v>0</v>
      </c>
      <c r="AP9" s="36"/>
      <c r="AQ9" s="36"/>
      <c r="AR9" s="36"/>
      <c r="AS9" s="125"/>
      <c r="AT9" s="41"/>
      <c r="AU9" s="36">
        <v>0</v>
      </c>
      <c r="AV9" s="36">
        <v>0</v>
      </c>
      <c r="AW9" s="36">
        <v>0</v>
      </c>
      <c r="AX9" s="36">
        <v>0</v>
      </c>
      <c r="AY9" s="36">
        <v>0</v>
      </c>
      <c r="AZ9" s="36">
        <v>0</v>
      </c>
      <c r="BA9" s="36">
        <v>0</v>
      </c>
      <c r="BB9" s="36">
        <v>0</v>
      </c>
      <c r="BC9" s="36"/>
      <c r="BD9" s="36"/>
      <c r="BE9" s="36"/>
      <c r="BF9" s="125"/>
      <c r="BG9" s="41"/>
      <c r="BH9" s="109">
        <v>0</v>
      </c>
      <c r="BI9" s="109">
        <v>0</v>
      </c>
      <c r="BJ9" s="109">
        <v>0</v>
      </c>
      <c r="BK9" s="109">
        <v>0</v>
      </c>
      <c r="BL9" s="109">
        <v>0</v>
      </c>
      <c r="BM9" s="109">
        <v>0</v>
      </c>
      <c r="BN9" s="109">
        <v>0</v>
      </c>
      <c r="BO9" s="36">
        <v>0</v>
      </c>
      <c r="BP9" s="36"/>
      <c r="BQ9" s="36"/>
      <c r="BR9" s="36"/>
      <c r="BS9" s="125"/>
      <c r="BT9" s="41">
        <v>2900000</v>
      </c>
      <c r="BU9" s="36">
        <v>0</v>
      </c>
      <c r="BV9" s="59">
        <v>0</v>
      </c>
      <c r="BW9" s="36">
        <v>0</v>
      </c>
      <c r="BX9" s="35">
        <v>0</v>
      </c>
      <c r="BY9" s="35">
        <v>4599.3999999999996</v>
      </c>
      <c r="BZ9" s="35">
        <v>34225.15</v>
      </c>
      <c r="CA9" s="35">
        <v>119626.64</v>
      </c>
      <c r="CB9" s="36">
        <v>136433.84</v>
      </c>
      <c r="CC9" s="36"/>
      <c r="CD9" s="36"/>
      <c r="CE9" s="36"/>
      <c r="CF9" s="49"/>
    </row>
    <row r="10" spans="1:84" ht="15.4" customHeight="1" x14ac:dyDescent="0.25">
      <c r="A10" s="7" t="s">
        <v>5</v>
      </c>
      <c r="B10" s="105" t="s">
        <v>26</v>
      </c>
      <c r="C10" s="2">
        <v>114000</v>
      </c>
      <c r="D10" s="2">
        <f>SUM(G10:CF10)-BT10-BG10-AT10-AG10-T10-G10</f>
        <v>73965.150000000023</v>
      </c>
      <c r="E10" s="32">
        <f t="shared" si="0"/>
        <v>0.64881710526315806</v>
      </c>
      <c r="F10" s="26"/>
      <c r="G10" s="41"/>
      <c r="H10" s="36">
        <v>0</v>
      </c>
      <c r="I10" s="36">
        <v>0</v>
      </c>
      <c r="J10" s="36">
        <v>0</v>
      </c>
      <c r="K10" s="36">
        <v>0</v>
      </c>
      <c r="L10" s="36">
        <v>0</v>
      </c>
      <c r="M10" s="36">
        <v>0</v>
      </c>
      <c r="N10" s="36">
        <v>0</v>
      </c>
      <c r="O10" s="36">
        <v>0</v>
      </c>
      <c r="P10" s="36"/>
      <c r="Q10" s="36"/>
      <c r="R10" s="36"/>
      <c r="S10" s="125"/>
      <c r="T10" s="41"/>
      <c r="U10" s="36">
        <v>0</v>
      </c>
      <c r="V10" s="36">
        <v>0</v>
      </c>
      <c r="W10" s="36">
        <v>0</v>
      </c>
      <c r="X10" s="36">
        <v>0</v>
      </c>
      <c r="Y10" s="36">
        <v>0</v>
      </c>
      <c r="Z10" s="36">
        <v>0</v>
      </c>
      <c r="AA10" s="125">
        <v>0</v>
      </c>
      <c r="AB10" s="36">
        <v>0</v>
      </c>
      <c r="AC10" s="36"/>
      <c r="AD10" s="36"/>
      <c r="AE10" s="36"/>
      <c r="AF10" s="49"/>
      <c r="AG10" s="41"/>
      <c r="AH10" s="36">
        <v>0</v>
      </c>
      <c r="AI10" s="36">
        <v>0</v>
      </c>
      <c r="AJ10" s="36">
        <v>0</v>
      </c>
      <c r="AK10" s="36">
        <v>0</v>
      </c>
      <c r="AL10" s="36">
        <v>0</v>
      </c>
      <c r="AM10" s="36">
        <v>0</v>
      </c>
      <c r="AN10" s="36">
        <v>0</v>
      </c>
      <c r="AO10" s="36">
        <v>0</v>
      </c>
      <c r="AP10" s="36"/>
      <c r="AQ10" s="36"/>
      <c r="AR10" s="36"/>
      <c r="AS10" s="125"/>
      <c r="AT10" s="41"/>
      <c r="AU10" s="36">
        <v>0</v>
      </c>
      <c r="AV10" s="36">
        <v>0</v>
      </c>
      <c r="AW10" s="36">
        <v>0</v>
      </c>
      <c r="AX10" s="36">
        <v>0</v>
      </c>
      <c r="AY10" s="36">
        <v>0</v>
      </c>
      <c r="AZ10" s="36">
        <v>0</v>
      </c>
      <c r="BA10" s="36">
        <v>0</v>
      </c>
      <c r="BB10" s="36">
        <v>0</v>
      </c>
      <c r="BC10" s="36"/>
      <c r="BD10" s="36"/>
      <c r="BE10" s="36"/>
      <c r="BF10" s="125"/>
      <c r="BG10" s="41"/>
      <c r="BH10" s="109">
        <v>0</v>
      </c>
      <c r="BI10" s="109">
        <v>0</v>
      </c>
      <c r="BJ10" s="109">
        <v>0</v>
      </c>
      <c r="BK10" s="109">
        <v>0</v>
      </c>
      <c r="BL10" s="109">
        <v>0</v>
      </c>
      <c r="BM10" s="109">
        <v>0</v>
      </c>
      <c r="BN10" s="109">
        <v>0</v>
      </c>
      <c r="BO10" s="36">
        <v>0</v>
      </c>
      <c r="BP10" s="36"/>
      <c r="BQ10" s="36"/>
      <c r="BR10" s="36"/>
      <c r="BS10" s="125"/>
      <c r="BT10" s="41">
        <v>114000</v>
      </c>
      <c r="BU10" s="36">
        <v>0</v>
      </c>
      <c r="BV10" s="59">
        <v>0</v>
      </c>
      <c r="BW10" s="36">
        <v>0</v>
      </c>
      <c r="BX10" s="35">
        <v>10870.2</v>
      </c>
      <c r="BY10" s="35">
        <v>19520</v>
      </c>
      <c r="BZ10" s="35">
        <v>8048.95</v>
      </c>
      <c r="CA10" s="35">
        <v>35526</v>
      </c>
      <c r="CB10" s="36">
        <v>0</v>
      </c>
      <c r="CC10" s="36"/>
      <c r="CD10" s="36"/>
      <c r="CE10" s="36"/>
      <c r="CF10" s="49"/>
    </row>
    <row r="11" spans="1:84" ht="15.4" customHeight="1" x14ac:dyDescent="0.25">
      <c r="A11" s="10"/>
      <c r="B11" s="106" t="s">
        <v>14</v>
      </c>
      <c r="C11" s="3">
        <f>SUM(C7:C10)</f>
        <v>3388260</v>
      </c>
      <c r="D11" s="3">
        <f>SUM(G11:CF11)-BT11-BG11-AT11-AG11-T11-G11</f>
        <v>599795.70000000019</v>
      </c>
      <c r="E11" s="31">
        <f t="shared" si="0"/>
        <v>0.17702174567477116</v>
      </c>
      <c r="F11" s="26"/>
      <c r="G11" s="42">
        <f t="shared" ref="G11:CA11" si="1">SUM(G7:G10)</f>
        <v>0</v>
      </c>
      <c r="H11" s="37">
        <v>0</v>
      </c>
      <c r="I11" s="37">
        <v>0</v>
      </c>
      <c r="J11" s="37">
        <v>0</v>
      </c>
      <c r="K11" s="37">
        <v>0</v>
      </c>
      <c r="L11" s="37">
        <v>0</v>
      </c>
      <c r="M11" s="37">
        <v>0</v>
      </c>
      <c r="N11" s="37">
        <v>0</v>
      </c>
      <c r="O11" s="37">
        <v>0</v>
      </c>
      <c r="P11" s="37"/>
      <c r="Q11" s="37"/>
      <c r="R11" s="37"/>
      <c r="S11" s="126"/>
      <c r="T11" s="42">
        <f t="shared" si="1"/>
        <v>0</v>
      </c>
      <c r="U11" s="37">
        <v>0</v>
      </c>
      <c r="V11" s="37">
        <v>0</v>
      </c>
      <c r="W11" s="37">
        <v>0</v>
      </c>
      <c r="X11" s="37">
        <v>0</v>
      </c>
      <c r="Y11" s="37">
        <v>0</v>
      </c>
      <c r="Z11" s="37">
        <v>0</v>
      </c>
      <c r="AA11" s="126">
        <v>0</v>
      </c>
      <c r="AB11" s="37">
        <v>0</v>
      </c>
      <c r="AC11" s="37"/>
      <c r="AD11" s="37"/>
      <c r="AE11" s="37"/>
      <c r="AF11" s="50"/>
      <c r="AG11" s="42">
        <f t="shared" si="1"/>
        <v>0</v>
      </c>
      <c r="AH11" s="37">
        <v>0</v>
      </c>
      <c r="AI11" s="37">
        <v>0</v>
      </c>
      <c r="AJ11" s="37">
        <v>0</v>
      </c>
      <c r="AK11" s="37">
        <v>0</v>
      </c>
      <c r="AL11" s="37">
        <v>0</v>
      </c>
      <c r="AM11" s="37">
        <v>0</v>
      </c>
      <c r="AN11" s="37">
        <v>0</v>
      </c>
      <c r="AO11" s="37">
        <v>0</v>
      </c>
      <c r="AP11" s="37"/>
      <c r="AQ11" s="37"/>
      <c r="AR11" s="37"/>
      <c r="AS11" s="126"/>
      <c r="AT11" s="42">
        <f t="shared" si="1"/>
        <v>0</v>
      </c>
      <c r="AU11" s="37">
        <v>0</v>
      </c>
      <c r="AV11" s="37">
        <v>0</v>
      </c>
      <c r="AW11" s="37">
        <v>0</v>
      </c>
      <c r="AX11" s="37">
        <v>0</v>
      </c>
      <c r="AY11" s="37">
        <v>0</v>
      </c>
      <c r="AZ11" s="37">
        <v>0</v>
      </c>
      <c r="BA11" s="37">
        <v>0</v>
      </c>
      <c r="BB11" s="37">
        <v>0</v>
      </c>
      <c r="BC11" s="37"/>
      <c r="BD11" s="37"/>
      <c r="BE11" s="37"/>
      <c r="BF11" s="126"/>
      <c r="BG11" s="42">
        <f t="shared" si="1"/>
        <v>0</v>
      </c>
      <c r="BH11" s="37">
        <v>0</v>
      </c>
      <c r="BI11" s="37">
        <v>0</v>
      </c>
      <c r="BJ11" s="37">
        <v>0</v>
      </c>
      <c r="BK11" s="37">
        <v>0</v>
      </c>
      <c r="BL11" s="37">
        <v>0</v>
      </c>
      <c r="BM11" s="37">
        <v>0</v>
      </c>
      <c r="BN11" s="37">
        <v>0</v>
      </c>
      <c r="BO11" s="37">
        <v>0</v>
      </c>
      <c r="BP11" s="37"/>
      <c r="BQ11" s="37"/>
      <c r="BR11" s="37"/>
      <c r="BS11" s="126"/>
      <c r="BT11" s="42">
        <f t="shared" si="1"/>
        <v>3388260</v>
      </c>
      <c r="BU11" s="37">
        <v>0</v>
      </c>
      <c r="BV11" s="37">
        <v>205955.52</v>
      </c>
      <c r="BW11" s="37">
        <v>0</v>
      </c>
      <c r="BX11" s="37">
        <v>35860.199999999997</v>
      </c>
      <c r="BY11" s="37">
        <v>24119.4</v>
      </c>
      <c r="BZ11" s="37">
        <v>42274.1</v>
      </c>
      <c r="CA11" s="37">
        <v>155152.64000000001</v>
      </c>
      <c r="CB11" s="37">
        <v>136433.84</v>
      </c>
      <c r="CC11" s="37"/>
      <c r="CD11" s="37"/>
      <c r="CE11" s="37"/>
      <c r="CF11" s="50"/>
    </row>
    <row r="12" spans="1:84" ht="15.4" customHeight="1" x14ac:dyDescent="0.25">
      <c r="A12" s="10"/>
      <c r="B12" s="106" t="s">
        <v>15</v>
      </c>
      <c r="C12" s="3">
        <v>10000</v>
      </c>
      <c r="D12" s="3">
        <f>SUM(G12:CF12)-BT12-BG12-AT12-AG12-T12-G12</f>
        <v>37.329999999999927</v>
      </c>
      <c r="E12" s="31">
        <f t="shared" si="0"/>
        <v>3.7329999999999928E-3</v>
      </c>
      <c r="F12" s="26"/>
      <c r="G12" s="44"/>
      <c r="H12" s="38">
        <v>0</v>
      </c>
      <c r="I12" s="38">
        <v>0</v>
      </c>
      <c r="J12" s="38">
        <v>0</v>
      </c>
      <c r="K12" s="38">
        <v>0</v>
      </c>
      <c r="L12" s="38">
        <v>0</v>
      </c>
      <c r="M12" s="38">
        <v>0</v>
      </c>
      <c r="N12" s="38">
        <v>0</v>
      </c>
      <c r="O12" s="38">
        <v>0</v>
      </c>
      <c r="P12" s="38"/>
      <c r="Q12" s="38"/>
      <c r="R12" s="38"/>
      <c r="S12" s="127"/>
      <c r="T12" s="44"/>
      <c r="U12" s="38">
        <v>0</v>
      </c>
      <c r="V12" s="38">
        <v>0</v>
      </c>
      <c r="W12" s="38">
        <v>0</v>
      </c>
      <c r="X12" s="38">
        <v>0</v>
      </c>
      <c r="Y12" s="38">
        <v>0</v>
      </c>
      <c r="Z12" s="38">
        <v>0</v>
      </c>
      <c r="AA12" s="127">
        <v>0</v>
      </c>
      <c r="AB12" s="38">
        <v>0</v>
      </c>
      <c r="AC12" s="38"/>
      <c r="AD12" s="38"/>
      <c r="AE12" s="38"/>
      <c r="AF12" s="51"/>
      <c r="AG12" s="44"/>
      <c r="AH12" s="38">
        <v>0</v>
      </c>
      <c r="AI12" s="38">
        <v>0</v>
      </c>
      <c r="AJ12" s="38">
        <v>0</v>
      </c>
      <c r="AK12" s="38">
        <v>0</v>
      </c>
      <c r="AL12" s="38">
        <v>0</v>
      </c>
      <c r="AM12" s="38">
        <v>0</v>
      </c>
      <c r="AN12" s="38">
        <v>0</v>
      </c>
      <c r="AO12" s="38">
        <v>0</v>
      </c>
      <c r="AP12" s="38"/>
      <c r="AQ12" s="38"/>
      <c r="AR12" s="38"/>
      <c r="AS12" s="127"/>
      <c r="AT12" s="44"/>
      <c r="AU12" s="38">
        <v>0</v>
      </c>
      <c r="AV12" s="38">
        <v>0</v>
      </c>
      <c r="AW12" s="38">
        <v>0</v>
      </c>
      <c r="AX12" s="38">
        <v>0</v>
      </c>
      <c r="AY12" s="38">
        <v>0</v>
      </c>
      <c r="AZ12" s="38">
        <v>0</v>
      </c>
      <c r="BA12" s="38">
        <v>0</v>
      </c>
      <c r="BB12" s="38">
        <v>0</v>
      </c>
      <c r="BC12" s="38"/>
      <c r="BD12" s="38"/>
      <c r="BE12" s="38"/>
      <c r="BF12" s="127"/>
      <c r="BG12" s="44"/>
      <c r="BH12" s="109">
        <v>0</v>
      </c>
      <c r="BI12" s="109">
        <v>0</v>
      </c>
      <c r="BJ12" s="109">
        <v>0</v>
      </c>
      <c r="BK12" s="109">
        <v>0</v>
      </c>
      <c r="BL12" s="109">
        <v>0</v>
      </c>
      <c r="BM12" s="109">
        <v>0</v>
      </c>
      <c r="BN12" s="109">
        <v>0</v>
      </c>
      <c r="BO12" s="38">
        <v>0</v>
      </c>
      <c r="BP12" s="38"/>
      <c r="BQ12" s="38"/>
      <c r="BR12" s="38"/>
      <c r="BS12" s="127"/>
      <c r="BT12" s="44">
        <v>10000</v>
      </c>
      <c r="BU12" s="38">
        <v>0</v>
      </c>
      <c r="BV12" s="54">
        <v>0</v>
      </c>
      <c r="BW12" s="38">
        <v>0</v>
      </c>
      <c r="BX12" s="86">
        <v>37.33</v>
      </c>
      <c r="BY12" s="86">
        <v>0</v>
      </c>
      <c r="BZ12" s="100">
        <v>0</v>
      </c>
      <c r="CA12" s="86">
        <v>0</v>
      </c>
      <c r="CB12" s="38">
        <v>0</v>
      </c>
      <c r="CC12" s="38"/>
      <c r="CD12" s="38"/>
      <c r="CE12" s="38"/>
      <c r="CF12" s="51"/>
    </row>
    <row r="13" spans="1:84" ht="15.4" customHeight="1" x14ac:dyDescent="0.25">
      <c r="A13" s="7" t="s">
        <v>6</v>
      </c>
      <c r="B13" s="105" t="s">
        <v>7</v>
      </c>
      <c r="C13" s="2">
        <v>17751352</v>
      </c>
      <c r="D13" s="2">
        <f>SUM(G13:CF13)-BT13-BG13-AT13-AG13-T13-G13</f>
        <v>12761235.739999998</v>
      </c>
      <c r="E13" s="32">
        <f t="shared" si="0"/>
        <v>0.71888810159361372</v>
      </c>
      <c r="F13" s="26"/>
      <c r="G13" s="41">
        <v>9986541</v>
      </c>
      <c r="H13" s="36">
        <v>751931.47999999986</v>
      </c>
      <c r="I13" s="36">
        <v>734536.51999999967</v>
      </c>
      <c r="J13" s="36">
        <v>771640.69000000018</v>
      </c>
      <c r="K13" s="36">
        <v>985144.03999999969</v>
      </c>
      <c r="L13" s="36">
        <v>815384.70000000019</v>
      </c>
      <c r="M13" s="36">
        <v>857995.96</v>
      </c>
      <c r="N13" s="36">
        <v>820104.33000000007</v>
      </c>
      <c r="O13" s="36">
        <v>1022394.62</v>
      </c>
      <c r="P13" s="36"/>
      <c r="Q13" s="36"/>
      <c r="R13" s="36"/>
      <c r="S13" s="125"/>
      <c r="T13" s="41">
        <v>1008000</v>
      </c>
      <c r="U13" s="36">
        <v>83169.649999999994</v>
      </c>
      <c r="V13" s="36">
        <v>84879.139999999985</v>
      </c>
      <c r="W13" s="36">
        <v>83677.42</v>
      </c>
      <c r="X13" s="36">
        <v>86666.94</v>
      </c>
      <c r="Y13" s="36">
        <v>87163.949999999983</v>
      </c>
      <c r="Z13" s="36">
        <v>94195.76999999999</v>
      </c>
      <c r="AA13" s="125">
        <v>87561.849999999991</v>
      </c>
      <c r="AB13" s="36">
        <v>87823.15</v>
      </c>
      <c r="AC13" s="36"/>
      <c r="AD13" s="36"/>
      <c r="AE13" s="36"/>
      <c r="AF13" s="49"/>
      <c r="AG13" s="41">
        <v>649000</v>
      </c>
      <c r="AH13" s="36">
        <v>71155.040000000008</v>
      </c>
      <c r="AI13" s="36">
        <v>74038.759999999995</v>
      </c>
      <c r="AJ13" s="36">
        <v>71568.800000000003</v>
      </c>
      <c r="AK13" s="36">
        <v>83936.290000000008</v>
      </c>
      <c r="AL13" s="36">
        <v>81505.14</v>
      </c>
      <c r="AM13" s="36">
        <v>83569.12999999999</v>
      </c>
      <c r="AN13" s="36">
        <v>85700.840000000011</v>
      </c>
      <c r="AO13" s="36">
        <v>83214.83</v>
      </c>
      <c r="AP13" s="36"/>
      <c r="AQ13" s="36"/>
      <c r="AR13" s="36"/>
      <c r="AS13" s="125"/>
      <c r="AT13" s="41"/>
      <c r="AU13" s="36">
        <v>0</v>
      </c>
      <c r="AV13" s="36">
        <v>0</v>
      </c>
      <c r="AW13" s="36">
        <v>0</v>
      </c>
      <c r="AX13" s="36">
        <v>0</v>
      </c>
      <c r="AY13" s="36">
        <v>0</v>
      </c>
      <c r="AZ13" s="36">
        <v>0</v>
      </c>
      <c r="BA13" s="36">
        <v>0</v>
      </c>
      <c r="BB13" s="36">
        <v>0</v>
      </c>
      <c r="BC13" s="36"/>
      <c r="BD13" s="36"/>
      <c r="BE13" s="36"/>
      <c r="BF13" s="125"/>
      <c r="BG13" s="41">
        <v>6107811</v>
      </c>
      <c r="BH13" s="109">
        <v>0</v>
      </c>
      <c r="BI13" s="109">
        <v>0</v>
      </c>
      <c r="BJ13" s="109">
        <v>0</v>
      </c>
      <c r="BK13" s="109">
        <v>0</v>
      </c>
      <c r="BL13" s="109">
        <v>0</v>
      </c>
      <c r="BM13" s="109">
        <v>0</v>
      </c>
      <c r="BN13" s="109">
        <v>0</v>
      </c>
      <c r="BO13" s="36">
        <v>0</v>
      </c>
      <c r="BP13" s="36"/>
      <c r="BQ13" s="36"/>
      <c r="BR13" s="36"/>
      <c r="BS13" s="125"/>
      <c r="BT13" s="41">
        <v>0</v>
      </c>
      <c r="BU13" s="36">
        <v>550333.07999999984</v>
      </c>
      <c r="BV13" s="59">
        <v>559310.41999999993</v>
      </c>
      <c r="BW13" s="36">
        <v>572930.12</v>
      </c>
      <c r="BX13" s="35">
        <v>576271.64000000013</v>
      </c>
      <c r="BY13" s="35">
        <v>626664.72</v>
      </c>
      <c r="BZ13" s="35">
        <v>607149.82000000007</v>
      </c>
      <c r="CA13" s="35">
        <v>595685.74000000011</v>
      </c>
      <c r="CB13" s="36">
        <v>583931.16</v>
      </c>
      <c r="CC13" s="36"/>
      <c r="CD13" s="36"/>
      <c r="CE13" s="36"/>
      <c r="CF13" s="49"/>
    </row>
    <row r="14" spans="1:84" ht="15.4" customHeight="1" x14ac:dyDescent="0.25">
      <c r="A14" s="7" t="s">
        <v>8</v>
      </c>
      <c r="B14" s="105" t="s">
        <v>9</v>
      </c>
      <c r="C14" s="2">
        <v>8514933</v>
      </c>
      <c r="D14" s="2">
        <f>SUM(G14:CF14)-BT14-BG14-AT14-AG14-T14-G14</f>
        <v>4924467.7200000007</v>
      </c>
      <c r="E14" s="32">
        <f t="shared" si="0"/>
        <v>0.57833311430636047</v>
      </c>
      <c r="F14" s="26"/>
      <c r="G14" s="41"/>
      <c r="H14" s="36">
        <v>0</v>
      </c>
      <c r="I14" s="36">
        <v>0</v>
      </c>
      <c r="J14" s="36">
        <v>0</v>
      </c>
      <c r="K14" s="36">
        <v>0</v>
      </c>
      <c r="L14" s="36">
        <v>0</v>
      </c>
      <c r="M14" s="36">
        <v>0</v>
      </c>
      <c r="N14" s="36">
        <v>0</v>
      </c>
      <c r="O14" s="36">
        <v>0</v>
      </c>
      <c r="P14" s="36"/>
      <c r="Q14" s="36"/>
      <c r="R14" s="36"/>
      <c r="S14" s="125"/>
      <c r="T14" s="41"/>
      <c r="U14" s="36">
        <v>0</v>
      </c>
      <c r="V14" s="36">
        <v>0</v>
      </c>
      <c r="W14" s="36">
        <v>0</v>
      </c>
      <c r="X14" s="36">
        <v>0</v>
      </c>
      <c r="Y14" s="36">
        <v>0</v>
      </c>
      <c r="Z14" s="36">
        <v>0</v>
      </c>
      <c r="AA14" s="125">
        <v>0</v>
      </c>
      <c r="AB14" s="36">
        <v>0</v>
      </c>
      <c r="AC14" s="36"/>
      <c r="AD14" s="36"/>
      <c r="AE14" s="36"/>
      <c r="AF14" s="49"/>
      <c r="AG14" s="41"/>
      <c r="AH14" s="36">
        <v>0</v>
      </c>
      <c r="AI14" s="36">
        <v>0</v>
      </c>
      <c r="AJ14" s="36">
        <v>0</v>
      </c>
      <c r="AK14" s="36">
        <v>0</v>
      </c>
      <c r="AL14" s="36">
        <v>0</v>
      </c>
      <c r="AM14" s="36">
        <v>0</v>
      </c>
      <c r="AN14" s="36">
        <v>0</v>
      </c>
      <c r="AO14" s="36">
        <v>0</v>
      </c>
      <c r="AP14" s="36"/>
      <c r="AQ14" s="36"/>
      <c r="AR14" s="36"/>
      <c r="AS14" s="125"/>
      <c r="AT14" s="41"/>
      <c r="AU14" s="36">
        <v>0</v>
      </c>
      <c r="AV14" s="36">
        <v>0</v>
      </c>
      <c r="AW14" s="36">
        <v>0</v>
      </c>
      <c r="AX14" s="36">
        <v>0</v>
      </c>
      <c r="AY14" s="36">
        <v>0</v>
      </c>
      <c r="AZ14" s="36">
        <v>0</v>
      </c>
      <c r="BA14" s="36">
        <v>0</v>
      </c>
      <c r="BB14" s="36">
        <v>0</v>
      </c>
      <c r="BC14" s="36"/>
      <c r="BD14" s="36"/>
      <c r="BE14" s="36"/>
      <c r="BF14" s="125"/>
      <c r="BG14" s="41">
        <v>8514933</v>
      </c>
      <c r="BH14" s="109">
        <v>544843.47000000009</v>
      </c>
      <c r="BI14" s="109">
        <v>564265.42000000004</v>
      </c>
      <c r="BJ14" s="109">
        <v>541833.39999999991</v>
      </c>
      <c r="BK14" s="109">
        <v>576841.81999999995</v>
      </c>
      <c r="BL14" s="109">
        <v>712494.23</v>
      </c>
      <c r="BM14" s="109">
        <v>716525.86999999976</v>
      </c>
      <c r="BN14" s="109">
        <v>632800.12</v>
      </c>
      <c r="BO14" s="36">
        <v>634863.39000000025</v>
      </c>
      <c r="BP14" s="36"/>
      <c r="BQ14" s="36"/>
      <c r="BR14" s="36"/>
      <c r="BS14" s="125"/>
      <c r="BT14" s="41"/>
      <c r="BU14" s="36">
        <v>0</v>
      </c>
      <c r="BV14" s="59">
        <v>0</v>
      </c>
      <c r="BW14" s="36">
        <v>0</v>
      </c>
      <c r="BX14" s="35">
        <v>0</v>
      </c>
      <c r="BY14" s="35">
        <v>97.62</v>
      </c>
      <c r="BZ14" s="35">
        <v>0</v>
      </c>
      <c r="CA14" s="35">
        <v>-97.62</v>
      </c>
      <c r="CB14" s="36">
        <v>0</v>
      </c>
      <c r="CC14" s="36"/>
      <c r="CD14" s="36"/>
      <c r="CE14" s="36"/>
      <c r="CF14" s="49"/>
    </row>
    <row r="15" spans="1:84" ht="15.4" customHeight="1" x14ac:dyDescent="0.25">
      <c r="A15" s="7" t="s">
        <v>10</v>
      </c>
      <c r="B15" s="105" t="s">
        <v>11</v>
      </c>
      <c r="C15" s="2">
        <v>9262587.9999999963</v>
      </c>
      <c r="D15" s="2">
        <f>SUM(G15:CF15)-BT15-BG15-AT15-AG15-T15-G15</f>
        <v>6090219.4100000039</v>
      </c>
      <c r="E15" s="32">
        <f t="shared" si="0"/>
        <v>0.65750731976851462</v>
      </c>
      <c r="F15" s="26"/>
      <c r="G15" s="45">
        <v>3378889</v>
      </c>
      <c r="H15" s="39">
        <v>254369.31000000029</v>
      </c>
      <c r="I15" s="39">
        <v>245855.99000000031</v>
      </c>
      <c r="J15" s="39">
        <v>258532.26999999979</v>
      </c>
      <c r="K15" s="39">
        <v>331273.21999999991</v>
      </c>
      <c r="L15" s="39">
        <v>274404.04000000039</v>
      </c>
      <c r="M15" s="39">
        <v>288275.16000000032</v>
      </c>
      <c r="N15" s="39">
        <v>276090.4499999999</v>
      </c>
      <c r="O15" s="39">
        <v>344319.56999999977</v>
      </c>
      <c r="P15" s="39"/>
      <c r="Q15" s="39"/>
      <c r="R15" s="39"/>
      <c r="S15" s="128"/>
      <c r="T15" s="45">
        <v>352136</v>
      </c>
      <c r="U15" s="39">
        <v>28070.75</v>
      </c>
      <c r="V15" s="39">
        <v>29017.23000000001</v>
      </c>
      <c r="W15" s="39">
        <v>28547.41</v>
      </c>
      <c r="X15" s="39">
        <v>29946.42</v>
      </c>
      <c r="Y15" s="39">
        <v>29933.070000000011</v>
      </c>
      <c r="Z15" s="39">
        <v>33078.65</v>
      </c>
      <c r="AA15" s="128">
        <v>31289.279999999999</v>
      </c>
      <c r="AB15" s="39">
        <v>30455.99</v>
      </c>
      <c r="AC15" s="39"/>
      <c r="AD15" s="39"/>
      <c r="AE15" s="39"/>
      <c r="AF15" s="52"/>
      <c r="AG15" s="45">
        <v>230080</v>
      </c>
      <c r="AH15" s="39">
        <v>24300.91</v>
      </c>
      <c r="AI15" s="39">
        <v>25139.669999999991</v>
      </c>
      <c r="AJ15" s="39">
        <v>24366.489999999991</v>
      </c>
      <c r="AK15" s="39">
        <v>28853.81</v>
      </c>
      <c r="AL15" s="39">
        <v>27548.74</v>
      </c>
      <c r="AM15" s="39">
        <v>28537.94000000001</v>
      </c>
      <c r="AN15" s="39">
        <v>29708.44</v>
      </c>
      <c r="AO15" s="39">
        <v>28294.61</v>
      </c>
      <c r="AP15" s="39"/>
      <c r="AQ15" s="39"/>
      <c r="AR15" s="39"/>
      <c r="AS15" s="128"/>
      <c r="AT15" s="45">
        <v>45250</v>
      </c>
      <c r="AU15" s="39">
        <v>1044.42</v>
      </c>
      <c r="AV15" s="39">
        <v>101.4</v>
      </c>
      <c r="AW15" s="39">
        <v>0</v>
      </c>
      <c r="AX15" s="39">
        <v>321.10000000000002</v>
      </c>
      <c r="AY15" s="39">
        <v>3951.22</v>
      </c>
      <c r="AZ15" s="39">
        <v>26127.400000000009</v>
      </c>
      <c r="BA15" s="39">
        <v>912.6</v>
      </c>
      <c r="BB15" s="39">
        <v>338</v>
      </c>
      <c r="BC15" s="39"/>
      <c r="BD15" s="39"/>
      <c r="BE15" s="39"/>
      <c r="BF15" s="128"/>
      <c r="BG15" s="45">
        <v>5256232.9999999991</v>
      </c>
      <c r="BH15" s="109">
        <v>385322.79000000033</v>
      </c>
      <c r="BI15" s="109">
        <v>389188.22000000009</v>
      </c>
      <c r="BJ15" s="109">
        <v>385290.35000000021</v>
      </c>
      <c r="BK15" s="109">
        <v>402453.72000000038</v>
      </c>
      <c r="BL15" s="109">
        <v>461112.76000000013</v>
      </c>
      <c r="BM15" s="109">
        <v>457496.68000000011</v>
      </c>
      <c r="BN15" s="109">
        <v>422261.7</v>
      </c>
      <c r="BO15" s="39">
        <v>424087.62999999989</v>
      </c>
      <c r="BP15" s="39"/>
      <c r="BQ15" s="39"/>
      <c r="BR15" s="39"/>
      <c r="BS15" s="128"/>
      <c r="BT15" s="45">
        <v>0</v>
      </c>
      <c r="BU15" s="39">
        <v>0</v>
      </c>
      <c r="BV15" s="59">
        <v>0</v>
      </c>
      <c r="BW15" s="39">
        <v>0</v>
      </c>
      <c r="BX15" s="35">
        <v>0</v>
      </c>
      <c r="BY15" s="35">
        <v>0</v>
      </c>
      <c r="BZ15" s="35">
        <v>0</v>
      </c>
      <c r="CA15" s="35">
        <v>0</v>
      </c>
      <c r="CB15" s="39">
        <v>0</v>
      </c>
      <c r="CC15" s="39"/>
      <c r="CD15" s="39"/>
      <c r="CE15" s="39"/>
      <c r="CF15" s="52"/>
    </row>
    <row r="16" spans="1:84" ht="38.25" customHeight="1" x14ac:dyDescent="0.25">
      <c r="A16" s="11" t="s">
        <v>16</v>
      </c>
      <c r="B16" s="105" t="s">
        <v>17</v>
      </c>
      <c r="C16" s="2">
        <v>1079927</v>
      </c>
      <c r="D16" s="2">
        <f>SUM(G16:CF16)-BT16-BG16-AT16-AG16-T16-G16</f>
        <v>905757.19999999972</v>
      </c>
      <c r="E16" s="32">
        <f t="shared" si="0"/>
        <v>0.83872076538506746</v>
      </c>
      <c r="F16" s="26"/>
      <c r="G16" s="45">
        <v>8000</v>
      </c>
      <c r="H16" s="39">
        <v>554.28</v>
      </c>
      <c r="I16" s="39">
        <v>1820</v>
      </c>
      <c r="J16" s="39">
        <v>979.9</v>
      </c>
      <c r="K16" s="39">
        <v>1490</v>
      </c>
      <c r="L16" s="39">
        <v>867.08</v>
      </c>
      <c r="M16" s="39">
        <v>602</v>
      </c>
      <c r="N16" s="39">
        <v>450</v>
      </c>
      <c r="O16" s="39">
        <v>990</v>
      </c>
      <c r="P16" s="39"/>
      <c r="Q16" s="39"/>
      <c r="R16" s="39"/>
      <c r="S16" s="128"/>
      <c r="T16" s="45">
        <v>41250</v>
      </c>
      <c r="U16" s="39">
        <v>624.53</v>
      </c>
      <c r="V16" s="39">
        <v>1308</v>
      </c>
      <c r="W16" s="39">
        <v>1426.42</v>
      </c>
      <c r="X16" s="39">
        <v>1932</v>
      </c>
      <c r="Y16" s="39">
        <v>2010.24</v>
      </c>
      <c r="Z16" s="39">
        <v>3496.17</v>
      </c>
      <c r="AA16" s="128">
        <v>6697</v>
      </c>
      <c r="AB16" s="39">
        <v>5870.52</v>
      </c>
      <c r="AC16" s="39"/>
      <c r="AD16" s="39"/>
      <c r="AE16" s="39"/>
      <c r="AF16" s="52"/>
      <c r="AG16" s="45">
        <v>37090</v>
      </c>
      <c r="AH16" s="39">
        <v>197.48</v>
      </c>
      <c r="AI16" s="39">
        <v>139.55000000000001</v>
      </c>
      <c r="AJ16" s="39">
        <v>720</v>
      </c>
      <c r="AK16" s="39">
        <v>1430</v>
      </c>
      <c r="AL16" s="39">
        <v>28.15</v>
      </c>
      <c r="AM16" s="39">
        <v>804</v>
      </c>
      <c r="AN16" s="39">
        <v>2194</v>
      </c>
      <c r="AO16" s="39">
        <v>497</v>
      </c>
      <c r="AP16" s="39"/>
      <c r="AQ16" s="39"/>
      <c r="AR16" s="39"/>
      <c r="AS16" s="128"/>
      <c r="AT16" s="45">
        <v>133875</v>
      </c>
      <c r="AU16" s="39">
        <v>3090</v>
      </c>
      <c r="AV16" s="39">
        <v>300</v>
      </c>
      <c r="AW16" s="39">
        <v>0</v>
      </c>
      <c r="AX16" s="39">
        <v>950</v>
      </c>
      <c r="AY16" s="39">
        <v>11690</v>
      </c>
      <c r="AZ16" s="39">
        <v>77300</v>
      </c>
      <c r="BA16" s="39">
        <v>2700</v>
      </c>
      <c r="BB16" s="39">
        <v>1000</v>
      </c>
      <c r="BC16" s="39"/>
      <c r="BD16" s="39"/>
      <c r="BE16" s="39"/>
      <c r="BF16" s="128"/>
      <c r="BG16" s="45">
        <v>859711.99999999988</v>
      </c>
      <c r="BH16" s="109">
        <v>32011.71</v>
      </c>
      <c r="BI16" s="109">
        <v>98971.72</v>
      </c>
      <c r="BJ16" s="109">
        <v>44895.55</v>
      </c>
      <c r="BK16" s="109">
        <v>67968.25</v>
      </c>
      <c r="BL16" s="109">
        <v>244134.95</v>
      </c>
      <c r="BM16" s="109">
        <v>198917.93</v>
      </c>
      <c r="BN16" s="109">
        <v>20152.21</v>
      </c>
      <c r="BO16" s="39">
        <v>64546.559999999998</v>
      </c>
      <c r="BP16" s="39"/>
      <c r="BQ16" s="39"/>
      <c r="BR16" s="39"/>
      <c r="BS16" s="128"/>
      <c r="BT16" s="45">
        <v>0</v>
      </c>
      <c r="BU16" s="39">
        <v>0</v>
      </c>
      <c r="BV16" s="59">
        <v>0</v>
      </c>
      <c r="BW16" s="39">
        <v>0</v>
      </c>
      <c r="BX16" s="35">
        <v>0</v>
      </c>
      <c r="BY16" s="35">
        <v>0</v>
      </c>
      <c r="BZ16" s="35">
        <v>0</v>
      </c>
      <c r="CA16" s="35">
        <v>0</v>
      </c>
      <c r="CB16" s="39">
        <v>0</v>
      </c>
      <c r="CC16" s="39"/>
      <c r="CD16" s="39"/>
      <c r="CE16" s="39"/>
      <c r="CF16" s="52"/>
    </row>
    <row r="17" spans="1:131" ht="38.25" customHeight="1" x14ac:dyDescent="0.25">
      <c r="A17" s="112" t="s">
        <v>18</v>
      </c>
      <c r="B17" s="113"/>
      <c r="C17" s="107">
        <f>C13+C14+C15+C16</f>
        <v>36608800</v>
      </c>
      <c r="D17" s="2">
        <f>SUM(G17:CF17)-BT17-BG17-AT17-AG17-T17-G17</f>
        <v>24681680.069999993</v>
      </c>
      <c r="E17" s="80">
        <f t="shared" si="0"/>
        <v>0.67420074053233081</v>
      </c>
      <c r="F17" s="27"/>
      <c r="G17" s="46">
        <f t="shared" ref="G17:BN17" si="2">G13+G14+G15+G16</f>
        <v>13373430</v>
      </c>
      <c r="H17" s="40">
        <v>1006855.0700000002</v>
      </c>
      <c r="I17" s="40">
        <v>982212.51</v>
      </c>
      <c r="J17" s="40">
        <v>1031152.86</v>
      </c>
      <c r="K17" s="40">
        <v>1317907.2599999995</v>
      </c>
      <c r="L17" s="40">
        <v>1090655.8200000008</v>
      </c>
      <c r="M17" s="40">
        <v>1146873.1200000003</v>
      </c>
      <c r="N17" s="40">
        <v>1096644.78</v>
      </c>
      <c r="O17" s="40">
        <v>1367704.1899999997</v>
      </c>
      <c r="P17" s="40"/>
      <c r="Q17" s="40"/>
      <c r="R17" s="40"/>
      <c r="S17" s="129"/>
      <c r="T17" s="46">
        <f t="shared" si="2"/>
        <v>1401386</v>
      </c>
      <c r="U17" s="99">
        <v>111864.93</v>
      </c>
      <c r="V17" s="99">
        <v>115204.37</v>
      </c>
      <c r="W17" s="99">
        <v>113651.25</v>
      </c>
      <c r="X17" s="99">
        <v>118545.36</v>
      </c>
      <c r="Y17" s="99">
        <v>119107.26</v>
      </c>
      <c r="Z17" s="99">
        <v>130770.58999999998</v>
      </c>
      <c r="AA17" s="133">
        <v>125548.12999999999</v>
      </c>
      <c r="AB17" s="40">
        <v>124149.66</v>
      </c>
      <c r="AC17" s="40"/>
      <c r="AD17" s="40"/>
      <c r="AE17" s="40"/>
      <c r="AF17" s="53"/>
      <c r="AG17" s="46">
        <f t="shared" si="2"/>
        <v>916170</v>
      </c>
      <c r="AH17" s="40">
        <v>95653.430000000008</v>
      </c>
      <c r="AI17" s="40">
        <v>99317.98</v>
      </c>
      <c r="AJ17" s="40">
        <v>96655.29</v>
      </c>
      <c r="AK17" s="40">
        <v>114220.1</v>
      </c>
      <c r="AL17" s="40">
        <v>109082.03</v>
      </c>
      <c r="AM17" s="40">
        <v>112911.07</v>
      </c>
      <c r="AN17" s="40">
        <v>117603.28000000001</v>
      </c>
      <c r="AO17" s="40">
        <v>112006.44</v>
      </c>
      <c r="AP17" s="40"/>
      <c r="AQ17" s="40"/>
      <c r="AR17" s="40"/>
      <c r="AS17" s="129"/>
      <c r="AT17" s="46">
        <f t="shared" si="2"/>
        <v>179125</v>
      </c>
      <c r="AU17" s="40">
        <v>4134.42</v>
      </c>
      <c r="AV17" s="40">
        <v>401.4</v>
      </c>
      <c r="AW17" s="40">
        <v>0</v>
      </c>
      <c r="AX17" s="40">
        <v>1271.0999999999999</v>
      </c>
      <c r="AY17" s="40">
        <v>15641.22</v>
      </c>
      <c r="AZ17" s="40">
        <v>103427.40000000001</v>
      </c>
      <c r="BA17" s="40">
        <v>3612.6</v>
      </c>
      <c r="BB17" s="40">
        <v>1338</v>
      </c>
      <c r="BC17" s="40"/>
      <c r="BD17" s="40"/>
      <c r="BE17" s="40"/>
      <c r="BF17" s="129"/>
      <c r="BG17" s="46">
        <f t="shared" si="2"/>
        <v>20738689</v>
      </c>
      <c r="BH17" s="40">
        <v>962177.97000000044</v>
      </c>
      <c r="BI17" s="40">
        <v>1052425.3600000001</v>
      </c>
      <c r="BJ17" s="40">
        <v>972019.30000000016</v>
      </c>
      <c r="BK17" s="40">
        <v>1047263.7900000003</v>
      </c>
      <c r="BL17" s="40">
        <v>1417741.9400000002</v>
      </c>
      <c r="BM17" s="40">
        <v>1372940.4799999997</v>
      </c>
      <c r="BN17" s="40">
        <v>1075214.03</v>
      </c>
      <c r="BO17" s="40">
        <v>1123497.58</v>
      </c>
      <c r="BP17" s="40"/>
      <c r="BQ17" s="40"/>
      <c r="BR17" s="40"/>
      <c r="BS17" s="129"/>
      <c r="BT17" s="46">
        <f>BT13+BT14+BT15+BT16</f>
        <v>0</v>
      </c>
      <c r="BU17" s="40">
        <v>550333.07999999984</v>
      </c>
      <c r="BV17" s="40">
        <v>559310.41999999993</v>
      </c>
      <c r="BW17" s="40">
        <v>572930.12</v>
      </c>
      <c r="BX17" s="40">
        <v>576271.64000000013</v>
      </c>
      <c r="BY17" s="40">
        <v>626762.34</v>
      </c>
      <c r="BZ17" s="40">
        <v>607149.82000000007</v>
      </c>
      <c r="CA17" s="40">
        <v>595588.12000000011</v>
      </c>
      <c r="CB17" s="40">
        <v>583931.16</v>
      </c>
      <c r="CC17" s="40"/>
      <c r="CD17" s="40"/>
      <c r="CE17" s="40"/>
      <c r="CF17" s="53"/>
    </row>
    <row r="18" spans="1:131" ht="38.25" customHeight="1" x14ac:dyDescent="0.25">
      <c r="A18" s="114" t="s">
        <v>19</v>
      </c>
      <c r="B18" s="115"/>
      <c r="C18" s="107">
        <v>215000</v>
      </c>
      <c r="D18" s="2">
        <f>SUM(G18:CF18)-BT18-BG18-AT18-AG18-T18-G18</f>
        <v>30482.920000000013</v>
      </c>
      <c r="E18" s="80">
        <f t="shared" si="0"/>
        <v>0.14178102325581401</v>
      </c>
      <c r="F18" s="27"/>
      <c r="G18" s="46"/>
      <c r="H18" s="40">
        <v>0</v>
      </c>
      <c r="I18" s="40">
        <v>0</v>
      </c>
      <c r="J18" s="40">
        <v>0</v>
      </c>
      <c r="K18" s="40">
        <v>0</v>
      </c>
      <c r="L18" s="40">
        <v>0</v>
      </c>
      <c r="M18" s="40">
        <v>0</v>
      </c>
      <c r="N18" s="40">
        <v>0</v>
      </c>
      <c r="O18" s="40">
        <v>0</v>
      </c>
      <c r="P18" s="40"/>
      <c r="Q18" s="40"/>
      <c r="R18" s="40"/>
      <c r="S18" s="129"/>
      <c r="T18" s="46"/>
      <c r="U18" s="40">
        <v>0</v>
      </c>
      <c r="V18" s="40">
        <v>0</v>
      </c>
      <c r="W18" s="40">
        <v>0</v>
      </c>
      <c r="X18" s="40">
        <v>0</v>
      </c>
      <c r="Y18" s="40">
        <v>0</v>
      </c>
      <c r="Z18" s="40">
        <v>0</v>
      </c>
      <c r="AA18" s="129">
        <v>0</v>
      </c>
      <c r="AB18" s="40">
        <v>0</v>
      </c>
      <c r="AC18" s="40"/>
      <c r="AD18" s="40"/>
      <c r="AE18" s="40"/>
      <c r="AF18" s="53"/>
      <c r="AG18" s="46">
        <v>215000</v>
      </c>
      <c r="AH18" s="40">
        <v>0</v>
      </c>
      <c r="AI18" s="40">
        <v>3796.639999999999</v>
      </c>
      <c r="AJ18" s="40">
        <v>0</v>
      </c>
      <c r="AK18" s="40">
        <v>15296.36</v>
      </c>
      <c r="AL18" s="40">
        <v>11389.92</v>
      </c>
      <c r="AM18" s="40">
        <v>0</v>
      </c>
      <c r="AN18" s="40">
        <v>0</v>
      </c>
      <c r="AO18" s="40">
        <v>0</v>
      </c>
      <c r="AP18" s="40"/>
      <c r="AQ18" s="40"/>
      <c r="AR18" s="40"/>
      <c r="AS18" s="129"/>
      <c r="AT18" s="46"/>
      <c r="AU18" s="40">
        <v>0</v>
      </c>
      <c r="AV18" s="40">
        <v>0</v>
      </c>
      <c r="AW18" s="40">
        <v>0</v>
      </c>
      <c r="AX18" s="40">
        <v>0</v>
      </c>
      <c r="AY18" s="40">
        <v>0</v>
      </c>
      <c r="AZ18" s="40">
        <v>0</v>
      </c>
      <c r="BA18" s="40">
        <v>0</v>
      </c>
      <c r="BB18" s="40">
        <v>0</v>
      </c>
      <c r="BC18" s="40"/>
      <c r="BD18" s="40"/>
      <c r="BE18" s="40"/>
      <c r="BF18" s="129"/>
      <c r="BG18" s="46"/>
      <c r="BH18" s="109">
        <v>0</v>
      </c>
      <c r="BI18" s="109">
        <v>0</v>
      </c>
      <c r="BJ18" s="109">
        <v>0</v>
      </c>
      <c r="BK18" s="109">
        <v>0</v>
      </c>
      <c r="BL18" s="109">
        <v>0</v>
      </c>
      <c r="BM18" s="109">
        <v>0</v>
      </c>
      <c r="BN18" s="109">
        <v>0</v>
      </c>
      <c r="BO18" s="40">
        <v>0</v>
      </c>
      <c r="BP18" s="40"/>
      <c r="BQ18" s="40"/>
      <c r="BR18" s="40"/>
      <c r="BS18" s="129"/>
      <c r="BT18" s="46"/>
      <c r="BU18" s="40">
        <v>0</v>
      </c>
      <c r="BV18" s="59">
        <v>0</v>
      </c>
      <c r="BW18" s="40">
        <v>0</v>
      </c>
      <c r="BX18" s="35">
        <v>0</v>
      </c>
      <c r="BY18" s="35">
        <v>0</v>
      </c>
      <c r="BZ18" s="35">
        <v>0</v>
      </c>
      <c r="CA18" s="35">
        <v>0</v>
      </c>
      <c r="CB18" s="40">
        <v>0</v>
      </c>
      <c r="CC18" s="40"/>
      <c r="CD18" s="40"/>
      <c r="CE18" s="40"/>
      <c r="CF18" s="53"/>
    </row>
    <row r="19" spans="1:131" ht="38.25" customHeight="1" x14ac:dyDescent="0.25">
      <c r="A19" s="114" t="s">
        <v>20</v>
      </c>
      <c r="B19" s="115"/>
      <c r="C19" s="107">
        <v>18004702</v>
      </c>
      <c r="D19" s="2">
        <f>SUM(G19:CF19)-BT19-BG19-AT19-AG19-T19-G19</f>
        <v>11062413.360000007</v>
      </c>
      <c r="E19" s="80">
        <f t="shared" si="0"/>
        <v>0.61441802035934878</v>
      </c>
      <c r="F19" s="27"/>
      <c r="G19" s="46">
        <v>350000</v>
      </c>
      <c r="H19" s="40">
        <v>11591.819999999998</v>
      </c>
      <c r="I19" s="40">
        <v>34931.390000000007</v>
      </c>
      <c r="J19" s="40">
        <v>32880.099999999984</v>
      </c>
      <c r="K19" s="40">
        <v>37180.689999999995</v>
      </c>
      <c r="L19" s="40">
        <v>29845.959999999995</v>
      </c>
      <c r="M19" s="40">
        <v>34516.189999999995</v>
      </c>
      <c r="N19" s="40">
        <v>26816.090000000004</v>
      </c>
      <c r="O19" s="40">
        <v>34821.780000000013</v>
      </c>
      <c r="P19" s="40"/>
      <c r="Q19" s="40"/>
      <c r="R19" s="40"/>
      <c r="S19" s="129"/>
      <c r="T19" s="46">
        <v>1921780</v>
      </c>
      <c r="U19" s="40">
        <v>86876.710000000021</v>
      </c>
      <c r="V19" s="40">
        <v>109495.92000000001</v>
      </c>
      <c r="W19" s="40">
        <v>77681.859999999986</v>
      </c>
      <c r="X19" s="40">
        <v>88307.07</v>
      </c>
      <c r="Y19" s="40">
        <v>123262.58000000002</v>
      </c>
      <c r="Z19" s="40">
        <v>181060.92999999996</v>
      </c>
      <c r="AA19" s="129">
        <v>276612.25</v>
      </c>
      <c r="AB19" s="40">
        <v>125682.53999999998</v>
      </c>
      <c r="AC19" s="40"/>
      <c r="AD19" s="40"/>
      <c r="AE19" s="40"/>
      <c r="AF19" s="53"/>
      <c r="AG19" s="46">
        <v>1874720</v>
      </c>
      <c r="AH19" s="40">
        <v>88569.719999999987</v>
      </c>
      <c r="AI19" s="40">
        <v>87336.170000000013</v>
      </c>
      <c r="AJ19" s="40">
        <v>125158.40000000001</v>
      </c>
      <c r="AK19" s="40">
        <v>267202.69</v>
      </c>
      <c r="AL19" s="40">
        <v>418112.16000000003</v>
      </c>
      <c r="AM19" s="40">
        <v>252111.94</v>
      </c>
      <c r="AN19" s="40">
        <v>72421.789999999994</v>
      </c>
      <c r="AO19" s="40">
        <v>66655.170000000013</v>
      </c>
      <c r="AP19" s="40"/>
      <c r="AQ19" s="40"/>
      <c r="AR19" s="40"/>
      <c r="AS19" s="129"/>
      <c r="AT19" s="46">
        <v>514883</v>
      </c>
      <c r="AU19" s="40">
        <v>2585.33</v>
      </c>
      <c r="AV19" s="40">
        <v>8030.23</v>
      </c>
      <c r="AW19" s="40">
        <v>0</v>
      </c>
      <c r="AX19" s="40">
        <v>13728.390000000001</v>
      </c>
      <c r="AY19" s="40">
        <v>164165.67000000001</v>
      </c>
      <c r="AZ19" s="40">
        <v>119789.37000000002</v>
      </c>
      <c r="BA19" s="40">
        <v>1806.3600000000001</v>
      </c>
      <c r="BB19" s="40">
        <v>180.99</v>
      </c>
      <c r="BC19" s="40"/>
      <c r="BD19" s="40"/>
      <c r="BE19" s="40"/>
      <c r="BF19" s="129"/>
      <c r="BG19" s="46">
        <v>4063237</v>
      </c>
      <c r="BH19" s="109">
        <v>176225.28</v>
      </c>
      <c r="BI19" s="109">
        <v>325650.71000000008</v>
      </c>
      <c r="BJ19" s="109">
        <v>391610.35</v>
      </c>
      <c r="BK19" s="109">
        <v>451020.16999999981</v>
      </c>
      <c r="BL19" s="109">
        <v>469760.93000000011</v>
      </c>
      <c r="BM19" s="109">
        <v>188556.59</v>
      </c>
      <c r="BN19" s="109">
        <v>115137.46000000002</v>
      </c>
      <c r="BO19" s="40">
        <v>225727.41000000006</v>
      </c>
      <c r="BP19" s="40"/>
      <c r="BQ19" s="40"/>
      <c r="BR19" s="40"/>
      <c r="BS19" s="129"/>
      <c r="BT19" s="46">
        <v>9280082</v>
      </c>
      <c r="BU19" s="40">
        <v>644818.09000000055</v>
      </c>
      <c r="BV19" s="60">
        <v>804039.62000000011</v>
      </c>
      <c r="BW19" s="40">
        <v>1016952.5199999997</v>
      </c>
      <c r="BX19" s="35">
        <v>764774.64000000036</v>
      </c>
      <c r="BY19" s="35">
        <v>716596.93000000052</v>
      </c>
      <c r="BZ19" s="35">
        <v>714920.29999999993</v>
      </c>
      <c r="CA19" s="35">
        <v>556319.68999999971</v>
      </c>
      <c r="CB19" s="40">
        <v>500884.41000000009</v>
      </c>
      <c r="CC19" s="40"/>
      <c r="CD19" s="40"/>
      <c r="CE19" s="40"/>
      <c r="CF19" s="53"/>
    </row>
    <row r="20" spans="1:131" ht="15" customHeight="1" x14ac:dyDescent="0.25">
      <c r="A20" s="119" t="s">
        <v>24</v>
      </c>
      <c r="B20" s="120"/>
      <c r="C20" s="100">
        <f>+C12+C17+C18+C19</f>
        <v>54838502</v>
      </c>
      <c r="D20" s="3">
        <f>SUM(G20:CF20)-BT20-BG20-AT20-AG20-T20-G20</f>
        <v>35774613.679999992</v>
      </c>
      <c r="E20" s="20">
        <f t="shared" si="0"/>
        <v>0.65236307293733142</v>
      </c>
      <c r="F20" s="28"/>
      <c r="G20" s="47">
        <f>+G12+G17+G18+G19</f>
        <v>13723430</v>
      </c>
      <c r="H20" s="54">
        <f t="shared" ref="H20:M20" si="3">+H12+H17+H18+H19</f>
        <v>1018446.8900000001</v>
      </c>
      <c r="I20" s="54">
        <f t="shared" si="3"/>
        <v>1017143.9</v>
      </c>
      <c r="J20" s="54">
        <f t="shared" si="3"/>
        <v>1064032.96</v>
      </c>
      <c r="K20" s="54">
        <f t="shared" si="3"/>
        <v>1355087.9499999995</v>
      </c>
      <c r="L20" s="54">
        <f t="shared" si="3"/>
        <v>1120501.7800000007</v>
      </c>
      <c r="M20" s="54">
        <f t="shared" si="3"/>
        <v>1181389.3100000003</v>
      </c>
      <c r="N20" s="54">
        <f>+N12+N17+N18+N19</f>
        <v>1123460.8700000001</v>
      </c>
      <c r="O20" s="54">
        <f t="shared" ref="O20:S20" si="4">+O12+O17+O18+O19</f>
        <v>1402525.9699999997</v>
      </c>
      <c r="P20" s="54">
        <f t="shared" si="4"/>
        <v>0</v>
      </c>
      <c r="Q20" s="54">
        <f t="shared" si="4"/>
        <v>0</v>
      </c>
      <c r="R20" s="54">
        <f t="shared" si="4"/>
        <v>0</v>
      </c>
      <c r="S20" s="57">
        <f t="shared" si="4"/>
        <v>0</v>
      </c>
      <c r="T20" s="47">
        <f>+T12+T17+T18+T19</f>
        <v>3323166</v>
      </c>
      <c r="U20" s="54">
        <f>+U12+U17+U18+U19</f>
        <v>198741.64</v>
      </c>
      <c r="V20" s="54">
        <f t="shared" ref="V20:AF20" si="5">+V12+V17+V18+V19</f>
        <v>224700.29</v>
      </c>
      <c r="W20" s="54">
        <f t="shared" si="5"/>
        <v>191333.11</v>
      </c>
      <c r="X20" s="54">
        <f t="shared" si="5"/>
        <v>206852.43</v>
      </c>
      <c r="Y20" s="54">
        <f t="shared" si="5"/>
        <v>242369.84000000003</v>
      </c>
      <c r="Z20" s="54">
        <f t="shared" si="5"/>
        <v>311831.51999999996</v>
      </c>
      <c r="AA20" s="54">
        <f t="shared" si="5"/>
        <v>402160.38</v>
      </c>
      <c r="AB20" s="54">
        <f t="shared" si="5"/>
        <v>249832.19999999998</v>
      </c>
      <c r="AC20" s="54">
        <f t="shared" si="5"/>
        <v>0</v>
      </c>
      <c r="AD20" s="54">
        <f t="shared" si="5"/>
        <v>0</v>
      </c>
      <c r="AE20" s="54">
        <f t="shared" si="5"/>
        <v>0</v>
      </c>
      <c r="AF20" s="54">
        <f t="shared" si="5"/>
        <v>0</v>
      </c>
      <c r="AG20" s="47">
        <f t="shared" ref="T20:BT20" si="6">+AG12+AG17+AG18+AG19</f>
        <v>3005890</v>
      </c>
      <c r="AH20" s="54">
        <f t="shared" ref="AH20:AN20" si="7">+AH12+AH17+AH18+AH19</f>
        <v>184223.15</v>
      </c>
      <c r="AI20" s="54">
        <f t="shared" si="7"/>
        <v>190450.79</v>
      </c>
      <c r="AJ20" s="54">
        <f t="shared" si="7"/>
        <v>221813.69</v>
      </c>
      <c r="AK20" s="54">
        <f t="shared" si="7"/>
        <v>396719.15</v>
      </c>
      <c r="AL20" s="54">
        <f t="shared" si="7"/>
        <v>538584.11</v>
      </c>
      <c r="AM20" s="54">
        <f t="shared" si="7"/>
        <v>365023.01</v>
      </c>
      <c r="AN20" s="54">
        <f t="shared" si="7"/>
        <v>190025.07</v>
      </c>
      <c r="AO20" s="54">
        <f t="shared" ref="AO20" si="8">+AO12+AO17+AO18+AO19</f>
        <v>178661.61000000002</v>
      </c>
      <c r="AP20" s="54">
        <f t="shared" ref="AP20" si="9">+AP12+AP17+AP18+AP19</f>
        <v>0</v>
      </c>
      <c r="AQ20" s="54">
        <f t="shared" ref="AQ20" si="10">+AQ12+AQ17+AQ18+AQ19</f>
        <v>0</v>
      </c>
      <c r="AR20" s="54">
        <f t="shared" ref="AR20" si="11">+AR12+AR17+AR18+AR19</f>
        <v>0</v>
      </c>
      <c r="AS20" s="57">
        <f t="shared" ref="AS20" si="12">+AS12+AS17+AS18+AS19</f>
        <v>0</v>
      </c>
      <c r="AT20" s="47">
        <f t="shared" si="6"/>
        <v>694008</v>
      </c>
      <c r="AU20" s="54">
        <f t="shared" ref="AU20:BA20" si="13">+AU12+AU17+AU18+AU19</f>
        <v>6719.75</v>
      </c>
      <c r="AV20" s="54">
        <f t="shared" si="13"/>
        <v>8431.6299999999992</v>
      </c>
      <c r="AW20" s="54">
        <f t="shared" si="13"/>
        <v>0</v>
      </c>
      <c r="AX20" s="54">
        <f t="shared" si="13"/>
        <v>14999.490000000002</v>
      </c>
      <c r="AY20" s="54">
        <f t="shared" si="13"/>
        <v>179806.89</v>
      </c>
      <c r="AZ20" s="54">
        <f t="shared" si="13"/>
        <v>223216.77000000002</v>
      </c>
      <c r="BA20" s="54">
        <f t="shared" si="13"/>
        <v>5418.96</v>
      </c>
      <c r="BB20" s="54">
        <f t="shared" ref="BB20" si="14">+BB12+BB17+BB18+BB19</f>
        <v>1518.99</v>
      </c>
      <c r="BC20" s="54">
        <f t="shared" ref="BC20" si="15">+BC12+BC17+BC18+BC19</f>
        <v>0</v>
      </c>
      <c r="BD20" s="54">
        <f t="shared" ref="BD20" si="16">+BD12+BD17+BD18+BD19</f>
        <v>0</v>
      </c>
      <c r="BE20" s="54">
        <f t="shared" ref="BE20" si="17">+BE12+BE17+BE18+BE19</f>
        <v>0</v>
      </c>
      <c r="BF20" s="57">
        <f t="shared" ref="BF20" si="18">+BF12+BF17+BF18+BF19</f>
        <v>0</v>
      </c>
      <c r="BG20" s="47">
        <f t="shared" si="6"/>
        <v>24801926</v>
      </c>
      <c r="BH20" s="54">
        <f t="shared" ref="BH20:BN20" si="19">+BH12+BH17+BH18+BH19</f>
        <v>1138403.2500000005</v>
      </c>
      <c r="BI20" s="54">
        <f t="shared" si="19"/>
        <v>1378076.0700000003</v>
      </c>
      <c r="BJ20" s="54">
        <f t="shared" si="19"/>
        <v>1363629.6500000001</v>
      </c>
      <c r="BK20" s="54">
        <f t="shared" si="19"/>
        <v>1498283.96</v>
      </c>
      <c r="BL20" s="54">
        <f t="shared" si="19"/>
        <v>1887502.8700000003</v>
      </c>
      <c r="BM20" s="54">
        <f t="shared" si="19"/>
        <v>1561497.0699999998</v>
      </c>
      <c r="BN20" s="54">
        <f t="shared" si="19"/>
        <v>1190351.49</v>
      </c>
      <c r="BO20" s="54">
        <f t="shared" ref="BO20" si="20">+BO12+BO17+BO18+BO19</f>
        <v>1349224.9900000002</v>
      </c>
      <c r="BP20" s="54">
        <f t="shared" ref="BP20" si="21">+BP12+BP17+BP18+BP19</f>
        <v>0</v>
      </c>
      <c r="BQ20" s="54">
        <f t="shared" ref="BQ20" si="22">+BQ12+BQ17+BQ18+BQ19</f>
        <v>0</v>
      </c>
      <c r="BR20" s="54">
        <f t="shared" ref="BR20" si="23">+BR12+BR17+BR18+BR19</f>
        <v>0</v>
      </c>
      <c r="BS20" s="57">
        <f t="shared" ref="BS20" si="24">+BS12+BS17+BS18+BS19</f>
        <v>0</v>
      </c>
      <c r="BT20" s="47">
        <f t="shared" si="6"/>
        <v>9290082</v>
      </c>
      <c r="BU20" s="54">
        <f t="shared" ref="BU20:CA20" si="25">+BU12+BU17+BU18+BU19</f>
        <v>1195151.1700000004</v>
      </c>
      <c r="BV20" s="54">
        <f t="shared" si="25"/>
        <v>1363350.04</v>
      </c>
      <c r="BW20" s="54">
        <f t="shared" si="25"/>
        <v>1589882.6399999997</v>
      </c>
      <c r="BX20" s="54">
        <f t="shared" si="25"/>
        <v>1341083.6100000003</v>
      </c>
      <c r="BY20" s="54">
        <f t="shared" si="25"/>
        <v>1343359.2700000005</v>
      </c>
      <c r="BZ20" s="54">
        <f t="shared" si="25"/>
        <v>1322070.1200000001</v>
      </c>
      <c r="CA20" s="54">
        <f t="shared" si="25"/>
        <v>1151907.8099999998</v>
      </c>
      <c r="CB20" s="54">
        <f t="shared" ref="CB20" si="26">+CB12+CB17+CB18+CB19</f>
        <v>1084815.57</v>
      </c>
      <c r="CC20" s="54">
        <f t="shared" ref="CC20" si="27">+CC12+CC17+CC18+CC19</f>
        <v>0</v>
      </c>
      <c r="CD20" s="54">
        <f t="shared" ref="CD20" si="28">+CD12+CD17+CD18+CD19</f>
        <v>0</v>
      </c>
      <c r="CE20" s="54">
        <f t="shared" ref="CE20" si="29">+CE12+CE17+CE18+CE19</f>
        <v>0</v>
      </c>
      <c r="CF20" s="43">
        <f t="shared" ref="CF20" si="30">+CF12+CF17+CF18+CF19</f>
        <v>0</v>
      </c>
    </row>
    <row r="21" spans="1:131" ht="15.75" thickBot="1" x14ac:dyDescent="0.3">
      <c r="A21" s="121" t="s">
        <v>25</v>
      </c>
      <c r="B21" s="122"/>
      <c r="C21" s="101">
        <f>+C11+C20</f>
        <v>58226762</v>
      </c>
      <c r="D21" s="79">
        <f>SUM(G21:CF21)-BT21-BG21-AT21-AG21-T21-G21</f>
        <v>36374409.379999995</v>
      </c>
      <c r="E21" s="21">
        <f t="shared" si="0"/>
        <v>0.62470259603307488</v>
      </c>
      <c r="F21" s="28"/>
      <c r="G21" s="48">
        <f t="shared" ref="G21:BR21" si="31">+G11+G20</f>
        <v>13723430</v>
      </c>
      <c r="H21" s="55">
        <f t="shared" ref="H21:M21" si="32">+H11+H20</f>
        <v>1018446.8900000001</v>
      </c>
      <c r="I21" s="55">
        <f t="shared" si="32"/>
        <v>1017143.9</v>
      </c>
      <c r="J21" s="55">
        <f t="shared" si="32"/>
        <v>1064032.96</v>
      </c>
      <c r="K21" s="55">
        <f t="shared" si="32"/>
        <v>1355087.9499999995</v>
      </c>
      <c r="L21" s="55">
        <f t="shared" si="32"/>
        <v>1120501.7800000007</v>
      </c>
      <c r="M21" s="55">
        <f t="shared" si="32"/>
        <v>1181389.3100000003</v>
      </c>
      <c r="N21" s="55">
        <f>+N11+N20</f>
        <v>1123460.8700000001</v>
      </c>
      <c r="O21" s="55">
        <f t="shared" ref="O21:S21" si="33">+O11+O20</f>
        <v>1402525.9699999997</v>
      </c>
      <c r="P21" s="55">
        <f t="shared" si="33"/>
        <v>0</v>
      </c>
      <c r="Q21" s="55">
        <f t="shared" si="33"/>
        <v>0</v>
      </c>
      <c r="R21" s="55">
        <f t="shared" si="33"/>
        <v>0</v>
      </c>
      <c r="S21" s="58">
        <f t="shared" si="33"/>
        <v>0</v>
      </c>
      <c r="T21" s="48">
        <f t="shared" ref="T21:BT21" si="34">+T11+T20</f>
        <v>3323166</v>
      </c>
      <c r="U21" s="55">
        <f>+U11+U20</f>
        <v>198741.64</v>
      </c>
      <c r="V21" s="55">
        <f t="shared" ref="V21:AF21" si="35">+V11+V20</f>
        <v>224700.29</v>
      </c>
      <c r="W21" s="55">
        <f t="shared" si="35"/>
        <v>191333.11</v>
      </c>
      <c r="X21" s="55">
        <f t="shared" si="35"/>
        <v>206852.43</v>
      </c>
      <c r="Y21" s="55">
        <f t="shared" si="35"/>
        <v>242369.84000000003</v>
      </c>
      <c r="Z21" s="55">
        <f t="shared" si="35"/>
        <v>311831.51999999996</v>
      </c>
      <c r="AA21" s="55">
        <f t="shared" si="35"/>
        <v>402160.38</v>
      </c>
      <c r="AB21" s="55">
        <f t="shared" si="35"/>
        <v>249832.19999999998</v>
      </c>
      <c r="AC21" s="55">
        <f t="shared" si="35"/>
        <v>0</v>
      </c>
      <c r="AD21" s="55">
        <f t="shared" si="35"/>
        <v>0</v>
      </c>
      <c r="AE21" s="55">
        <f t="shared" si="35"/>
        <v>0</v>
      </c>
      <c r="AF21" s="55">
        <f t="shared" si="35"/>
        <v>0</v>
      </c>
      <c r="AG21" s="48">
        <f t="shared" si="34"/>
        <v>3005890</v>
      </c>
      <c r="AH21" s="55">
        <f t="shared" ref="AH21:AN21" si="36">+AH11+AH20</f>
        <v>184223.15</v>
      </c>
      <c r="AI21" s="55">
        <f t="shared" si="36"/>
        <v>190450.79</v>
      </c>
      <c r="AJ21" s="55">
        <f t="shared" si="36"/>
        <v>221813.69</v>
      </c>
      <c r="AK21" s="55">
        <f t="shared" si="36"/>
        <v>396719.15</v>
      </c>
      <c r="AL21" s="55">
        <f t="shared" si="36"/>
        <v>538584.11</v>
      </c>
      <c r="AM21" s="55">
        <f t="shared" si="36"/>
        <v>365023.01</v>
      </c>
      <c r="AN21" s="55">
        <f t="shared" si="36"/>
        <v>190025.07</v>
      </c>
      <c r="AO21" s="55">
        <f t="shared" ref="AO21" si="37">+AO11+AO20</f>
        <v>178661.61000000002</v>
      </c>
      <c r="AP21" s="55">
        <f t="shared" ref="AP21" si="38">+AP11+AP20</f>
        <v>0</v>
      </c>
      <c r="AQ21" s="55">
        <f t="shared" ref="AQ21" si="39">+AQ11+AQ20</f>
        <v>0</v>
      </c>
      <c r="AR21" s="55">
        <f t="shared" ref="AR21" si="40">+AR11+AR20</f>
        <v>0</v>
      </c>
      <c r="AS21" s="58">
        <f t="shared" ref="AS21" si="41">+AS11+AS20</f>
        <v>0</v>
      </c>
      <c r="AT21" s="48">
        <f t="shared" si="34"/>
        <v>694008</v>
      </c>
      <c r="AU21" s="55">
        <f t="shared" ref="AU21:BA21" si="42">+AU11+AU20</f>
        <v>6719.75</v>
      </c>
      <c r="AV21" s="55">
        <f t="shared" si="42"/>
        <v>8431.6299999999992</v>
      </c>
      <c r="AW21" s="55">
        <f t="shared" si="42"/>
        <v>0</v>
      </c>
      <c r="AX21" s="55">
        <f t="shared" si="42"/>
        <v>14999.490000000002</v>
      </c>
      <c r="AY21" s="55">
        <f t="shared" si="42"/>
        <v>179806.89</v>
      </c>
      <c r="AZ21" s="55">
        <f t="shared" si="42"/>
        <v>223216.77000000002</v>
      </c>
      <c r="BA21" s="55">
        <f t="shared" si="42"/>
        <v>5418.96</v>
      </c>
      <c r="BB21" s="55">
        <f t="shared" ref="BB21" si="43">+BB11+BB20</f>
        <v>1518.99</v>
      </c>
      <c r="BC21" s="55">
        <f t="shared" ref="BC21" si="44">+BC11+BC20</f>
        <v>0</v>
      </c>
      <c r="BD21" s="55">
        <f t="shared" ref="BD21" si="45">+BD11+BD20</f>
        <v>0</v>
      </c>
      <c r="BE21" s="55">
        <f t="shared" ref="BE21" si="46">+BE11+BE20</f>
        <v>0</v>
      </c>
      <c r="BF21" s="58">
        <f t="shared" ref="BF21" si="47">+BF11+BF20</f>
        <v>0</v>
      </c>
      <c r="BG21" s="48">
        <f t="shared" si="34"/>
        <v>24801926</v>
      </c>
      <c r="BH21" s="55">
        <f t="shared" ref="BH21:BN21" si="48">+BH11+BH20</f>
        <v>1138403.2500000005</v>
      </c>
      <c r="BI21" s="55">
        <f t="shared" si="48"/>
        <v>1378076.0700000003</v>
      </c>
      <c r="BJ21" s="55">
        <f t="shared" si="48"/>
        <v>1363629.6500000001</v>
      </c>
      <c r="BK21" s="55">
        <f t="shared" si="48"/>
        <v>1498283.96</v>
      </c>
      <c r="BL21" s="55">
        <f t="shared" si="48"/>
        <v>1887502.8700000003</v>
      </c>
      <c r="BM21" s="55">
        <f t="shared" si="48"/>
        <v>1561497.0699999998</v>
      </c>
      <c r="BN21" s="55">
        <f t="shared" si="48"/>
        <v>1190351.49</v>
      </c>
      <c r="BO21" s="55">
        <f t="shared" ref="BO21" si="49">+BO11+BO20</f>
        <v>1349224.9900000002</v>
      </c>
      <c r="BP21" s="55">
        <f t="shared" ref="BP21" si="50">+BP11+BP20</f>
        <v>0</v>
      </c>
      <c r="BQ21" s="55">
        <f t="shared" ref="BQ21" si="51">+BQ11+BQ20</f>
        <v>0</v>
      </c>
      <c r="BR21" s="55">
        <f t="shared" ref="BR21" si="52">+BR11+BR20</f>
        <v>0</v>
      </c>
      <c r="BS21" s="58">
        <f t="shared" ref="BS21" si="53">+BS11+BS20</f>
        <v>0</v>
      </c>
      <c r="BT21" s="48">
        <f t="shared" si="34"/>
        <v>12678342</v>
      </c>
      <c r="BU21" s="55">
        <f t="shared" ref="BU21:CA21" si="54">+BU11+BU20</f>
        <v>1195151.1700000004</v>
      </c>
      <c r="BV21" s="55">
        <f t="shared" si="54"/>
        <v>1569305.56</v>
      </c>
      <c r="BW21" s="55">
        <f t="shared" si="54"/>
        <v>1589882.6399999997</v>
      </c>
      <c r="BX21" s="55">
        <f t="shared" si="54"/>
        <v>1376943.8100000003</v>
      </c>
      <c r="BY21" s="55">
        <f t="shared" si="54"/>
        <v>1367478.6700000004</v>
      </c>
      <c r="BZ21" s="55">
        <f t="shared" si="54"/>
        <v>1364344.2200000002</v>
      </c>
      <c r="CA21" s="55">
        <f t="shared" si="54"/>
        <v>1307060.4499999997</v>
      </c>
      <c r="CB21" s="55">
        <f t="shared" ref="CB21" si="55">+CB11+CB20</f>
        <v>1221249.4100000001</v>
      </c>
      <c r="CC21" s="55">
        <f t="shared" ref="CC21" si="56">+CC11+CC20</f>
        <v>0</v>
      </c>
      <c r="CD21" s="55">
        <f t="shared" ref="CD21" si="57">+CD11+CD20</f>
        <v>0</v>
      </c>
      <c r="CE21" s="55">
        <f t="shared" ref="CE21" si="58">+CE11+CE20</f>
        <v>0</v>
      </c>
      <c r="CF21" s="56">
        <f t="shared" ref="CF21" si="59">+CF11+CF20</f>
        <v>0</v>
      </c>
    </row>
    <row r="22" spans="1:131" x14ac:dyDescent="0.25">
      <c r="C22" s="12"/>
      <c r="H22" s="12"/>
      <c r="U22" s="12"/>
    </row>
    <row r="23" spans="1:131" x14ac:dyDescent="0.25">
      <c r="C23" s="12"/>
      <c r="D23" s="12"/>
      <c r="E23" s="12"/>
    </row>
    <row r="24" spans="1:131" x14ac:dyDescent="0.25">
      <c r="A24" s="18"/>
      <c r="C24" s="12"/>
      <c r="D24" s="12"/>
      <c r="F24" s="87"/>
    </row>
    <row r="25" spans="1:131" ht="15.75" thickBot="1" x14ac:dyDescent="0.3">
      <c r="A25" s="33" t="s">
        <v>37</v>
      </c>
      <c r="C25" s="12"/>
      <c r="AZ25" s="22"/>
      <c r="BA25" s="22"/>
      <c r="BB25" s="22"/>
      <c r="BC25" s="22"/>
      <c r="BD25" s="22"/>
      <c r="BE25" s="22"/>
      <c r="BF25" s="22"/>
      <c r="BG25" s="22"/>
      <c r="BH25" s="22"/>
      <c r="BI25" s="22"/>
      <c r="BJ25" s="22"/>
      <c r="BK25" s="22"/>
      <c r="BL25" s="22"/>
      <c r="BM25" s="22"/>
      <c r="BN25" s="22"/>
      <c r="BO25" s="22"/>
      <c r="BP25" s="22"/>
      <c r="BQ25" s="22"/>
      <c r="BR25" s="22"/>
      <c r="BS25" s="22"/>
      <c r="BT25" s="22"/>
      <c r="BU25" s="22"/>
      <c r="BV25" s="22"/>
      <c r="BW25" s="22"/>
      <c r="BX25" s="22"/>
      <c r="BY25" s="22"/>
      <c r="BZ25" s="22"/>
      <c r="CA25" s="22"/>
      <c r="CB25" s="22"/>
      <c r="CC25" s="22"/>
      <c r="CD25" s="22"/>
      <c r="CE25" s="22"/>
      <c r="CF25" s="22"/>
      <c r="CG25" s="22"/>
      <c r="CH25" s="22"/>
      <c r="CI25" s="22"/>
      <c r="CJ25" s="22"/>
      <c r="CK25" s="22"/>
      <c r="CL25" s="22"/>
      <c r="CM25" s="22"/>
      <c r="CN25" s="22"/>
      <c r="CO25" s="22"/>
      <c r="CP25" s="22"/>
      <c r="CQ25" s="22"/>
      <c r="CR25" s="22"/>
      <c r="CS25" s="22"/>
      <c r="CT25" s="22"/>
      <c r="CU25" s="22"/>
      <c r="CV25" s="22"/>
      <c r="CW25" s="22"/>
      <c r="CX25" s="22"/>
      <c r="CY25" s="22"/>
      <c r="CZ25" s="22"/>
      <c r="DA25" s="22"/>
      <c r="DB25" s="22"/>
      <c r="DC25" s="22"/>
      <c r="DD25" s="22"/>
      <c r="DE25" s="22"/>
      <c r="DF25" s="22"/>
      <c r="DG25" s="22"/>
      <c r="DH25" s="22"/>
      <c r="DI25" s="22"/>
      <c r="DJ25" s="22"/>
      <c r="DK25" s="22"/>
      <c r="DL25" s="22"/>
      <c r="DM25" s="22"/>
      <c r="DN25" s="22"/>
      <c r="DO25" s="22"/>
      <c r="DP25" s="22"/>
      <c r="DQ25" s="22"/>
      <c r="DR25" s="22"/>
      <c r="DS25" s="22"/>
      <c r="DT25" s="22"/>
      <c r="DU25" s="22"/>
      <c r="DV25" s="22"/>
      <c r="DW25" s="22"/>
      <c r="DX25" s="22"/>
      <c r="DY25" s="22"/>
      <c r="DZ25" s="22"/>
      <c r="EA25" s="22"/>
    </row>
    <row r="26" spans="1:131" s="17" customFormat="1" ht="58.5" customHeight="1" x14ac:dyDescent="0.25">
      <c r="A26" s="154"/>
      <c r="B26" s="155"/>
      <c r="C26" s="111" t="s">
        <v>29</v>
      </c>
      <c r="D26" s="111"/>
      <c r="E26" s="118"/>
      <c r="F26" s="29"/>
      <c r="G26" s="137" t="s">
        <v>32</v>
      </c>
      <c r="H26" s="138"/>
      <c r="I26" s="138"/>
      <c r="J26" s="138"/>
      <c r="K26" s="138"/>
      <c r="L26" s="138"/>
      <c r="M26" s="138"/>
      <c r="N26" s="138"/>
      <c r="O26" s="138"/>
      <c r="P26" s="138"/>
      <c r="Q26" s="138"/>
      <c r="R26" s="138"/>
      <c r="S26" s="139"/>
      <c r="T26" s="137" t="s">
        <v>34</v>
      </c>
      <c r="U26" s="138"/>
      <c r="V26" s="138"/>
      <c r="W26" s="138"/>
      <c r="X26" s="138"/>
      <c r="Y26" s="138"/>
      <c r="Z26" s="138"/>
      <c r="AA26" s="138"/>
      <c r="AB26" s="138"/>
      <c r="AC26" s="138"/>
      <c r="AD26" s="138"/>
      <c r="AE26" s="138"/>
      <c r="AF26" s="138"/>
      <c r="AG26" s="110" t="s">
        <v>36</v>
      </c>
      <c r="AH26" s="111"/>
      <c r="AI26" s="111"/>
      <c r="AJ26" s="111"/>
      <c r="AK26" s="111"/>
      <c r="AL26" s="111"/>
      <c r="AM26" s="111"/>
      <c r="AN26" s="111"/>
      <c r="AO26" s="111"/>
      <c r="AP26" s="111"/>
      <c r="AQ26" s="111"/>
      <c r="AR26" s="111"/>
      <c r="AS26" s="118"/>
      <c r="AZ26" s="145"/>
      <c r="BA26" s="145"/>
      <c r="BB26" s="146"/>
      <c r="BC26" s="146"/>
      <c r="BD26" s="146"/>
      <c r="BE26" s="146"/>
      <c r="BF26" s="146"/>
      <c r="BG26" s="145"/>
      <c r="BH26" s="145"/>
      <c r="BI26" s="145"/>
      <c r="BJ26" s="145"/>
      <c r="BK26" s="145"/>
      <c r="BL26" s="145"/>
      <c r="BM26" s="145"/>
      <c r="BN26" s="145"/>
      <c r="BO26" s="146"/>
      <c r="BP26" s="146"/>
      <c r="BQ26" s="146"/>
      <c r="BR26" s="146"/>
      <c r="BS26" s="146"/>
      <c r="BT26" s="145"/>
      <c r="BU26" s="145"/>
      <c r="BV26" s="145"/>
      <c r="BW26" s="145"/>
      <c r="BX26" s="145"/>
      <c r="BY26" s="145"/>
      <c r="BZ26" s="145"/>
      <c r="CA26" s="145"/>
      <c r="CB26" s="146"/>
      <c r="CC26" s="146"/>
      <c r="CD26" s="146"/>
      <c r="CE26" s="146"/>
      <c r="CF26" s="146"/>
      <c r="CG26" s="145"/>
      <c r="CH26" s="145"/>
      <c r="CI26" s="145"/>
      <c r="CJ26" s="145"/>
      <c r="CK26" s="145"/>
      <c r="CL26" s="145"/>
      <c r="CM26" s="145"/>
      <c r="CN26" s="145"/>
      <c r="CO26" s="145"/>
      <c r="CP26" s="145"/>
      <c r="CQ26" s="145"/>
      <c r="CR26" s="145"/>
      <c r="CS26" s="145"/>
      <c r="CT26" s="145"/>
      <c r="CU26" s="145"/>
      <c r="CV26" s="145"/>
      <c r="CW26" s="145"/>
      <c r="CX26" s="145"/>
      <c r="CY26" s="145"/>
      <c r="CZ26" s="145"/>
      <c r="DA26" s="145"/>
      <c r="DB26" s="145"/>
      <c r="DC26" s="145"/>
      <c r="DD26" s="145"/>
      <c r="DE26" s="145"/>
      <c r="DF26" s="145"/>
      <c r="DG26" s="145"/>
      <c r="DH26" s="145"/>
      <c r="DI26" s="145"/>
      <c r="DJ26" s="145"/>
      <c r="DK26" s="145"/>
      <c r="DL26" s="145"/>
      <c r="DM26" s="145"/>
      <c r="DN26" s="145"/>
      <c r="DO26" s="145"/>
      <c r="DP26" s="145"/>
      <c r="DQ26" s="145"/>
      <c r="DR26" s="145"/>
      <c r="DS26" s="145"/>
      <c r="DT26" s="145"/>
      <c r="DU26" s="145"/>
      <c r="DV26" s="145"/>
      <c r="DW26" s="145"/>
      <c r="DX26" s="145"/>
      <c r="DY26" s="145"/>
      <c r="DZ26" s="145"/>
      <c r="EA26" s="145"/>
    </row>
    <row r="27" spans="1:131" ht="26.25" x14ac:dyDescent="0.25">
      <c r="A27" s="14" t="s">
        <v>22</v>
      </c>
      <c r="B27" s="16" t="s">
        <v>23</v>
      </c>
      <c r="C27" s="16" t="s">
        <v>13</v>
      </c>
      <c r="D27" s="16" t="s">
        <v>21</v>
      </c>
      <c r="E27" s="15" t="s">
        <v>27</v>
      </c>
      <c r="F27" s="24"/>
      <c r="G27" s="14" t="s">
        <v>12</v>
      </c>
      <c r="H27" s="16" t="s">
        <v>28</v>
      </c>
      <c r="I27" s="82" t="s">
        <v>39</v>
      </c>
      <c r="J27" s="82" t="s">
        <v>40</v>
      </c>
      <c r="K27" s="82" t="s">
        <v>51</v>
      </c>
      <c r="L27" s="82" t="s">
        <v>53</v>
      </c>
      <c r="M27" s="82" t="s">
        <v>55</v>
      </c>
      <c r="N27" s="85" t="s">
        <v>57</v>
      </c>
      <c r="O27" s="82" t="s">
        <v>61</v>
      </c>
      <c r="P27" s="82" t="s">
        <v>62</v>
      </c>
      <c r="Q27" s="82" t="s">
        <v>63</v>
      </c>
      <c r="R27" s="82" t="s">
        <v>64</v>
      </c>
      <c r="S27" s="84" t="s">
        <v>65</v>
      </c>
      <c r="T27" s="14" t="s">
        <v>12</v>
      </c>
      <c r="U27" s="16" t="s">
        <v>28</v>
      </c>
      <c r="V27" s="82" t="s">
        <v>39</v>
      </c>
      <c r="W27" s="82" t="s">
        <v>40</v>
      </c>
      <c r="X27" s="82" t="s">
        <v>51</v>
      </c>
      <c r="Y27" s="82" t="s">
        <v>53</v>
      </c>
      <c r="Z27" s="82" t="s">
        <v>55</v>
      </c>
      <c r="AA27" s="85" t="s">
        <v>57</v>
      </c>
      <c r="AB27" s="82" t="s">
        <v>61</v>
      </c>
      <c r="AC27" s="82" t="s">
        <v>62</v>
      </c>
      <c r="AD27" s="82" t="s">
        <v>63</v>
      </c>
      <c r="AE27" s="82" t="s">
        <v>64</v>
      </c>
      <c r="AF27" s="85" t="s">
        <v>65</v>
      </c>
      <c r="AG27" s="14" t="s">
        <v>12</v>
      </c>
      <c r="AH27" s="16" t="s">
        <v>28</v>
      </c>
      <c r="AI27" s="16" t="s">
        <v>39</v>
      </c>
      <c r="AJ27" s="82" t="s">
        <v>40</v>
      </c>
      <c r="AK27" s="82" t="s">
        <v>51</v>
      </c>
      <c r="AL27" s="82" t="s">
        <v>53</v>
      </c>
      <c r="AM27" s="82" t="s">
        <v>55</v>
      </c>
      <c r="AN27" s="82" t="s">
        <v>57</v>
      </c>
      <c r="AO27" s="82" t="s">
        <v>61</v>
      </c>
      <c r="AP27" s="82" t="s">
        <v>62</v>
      </c>
      <c r="AQ27" s="82" t="s">
        <v>63</v>
      </c>
      <c r="AR27" s="82" t="s">
        <v>64</v>
      </c>
      <c r="AS27" s="84" t="s">
        <v>65</v>
      </c>
      <c r="AZ27" s="22"/>
      <c r="BA27" s="22"/>
      <c r="BB27" s="147"/>
      <c r="BC27" s="147"/>
      <c r="BD27" s="147"/>
      <c r="BE27" s="147"/>
      <c r="BF27" s="147"/>
      <c r="BG27" s="22"/>
      <c r="BH27" s="22"/>
      <c r="BI27" s="22"/>
      <c r="BJ27" s="22"/>
      <c r="BK27" s="22"/>
      <c r="BL27" s="22"/>
      <c r="BM27" s="22"/>
      <c r="BN27" s="22"/>
      <c r="BO27" s="147"/>
      <c r="BP27" s="147"/>
      <c r="BQ27" s="147"/>
      <c r="BR27" s="147"/>
      <c r="BS27" s="147"/>
      <c r="BT27" s="22"/>
      <c r="BU27" s="22"/>
      <c r="BV27" s="22"/>
      <c r="BW27" s="22"/>
      <c r="BX27" s="22"/>
      <c r="BY27" s="22"/>
      <c r="BZ27" s="22"/>
      <c r="CA27" s="22"/>
      <c r="CB27" s="147"/>
      <c r="CC27" s="147"/>
      <c r="CD27" s="147"/>
      <c r="CE27" s="147"/>
      <c r="CF27" s="147"/>
      <c r="CG27" s="22"/>
      <c r="CH27" s="22"/>
      <c r="CI27" s="22"/>
      <c r="CJ27" s="22"/>
      <c r="CK27" s="22"/>
      <c r="CL27" s="22"/>
      <c r="CM27" s="22"/>
      <c r="CN27" s="22"/>
      <c r="CO27" s="22"/>
      <c r="CP27" s="22"/>
      <c r="CQ27" s="22"/>
      <c r="CR27" s="22"/>
      <c r="CS27" s="22"/>
      <c r="CT27" s="22"/>
      <c r="CU27" s="22"/>
      <c r="CV27" s="22"/>
      <c r="CW27" s="22"/>
      <c r="CX27" s="22"/>
      <c r="CY27" s="22"/>
      <c r="CZ27" s="22"/>
      <c r="DA27" s="22"/>
      <c r="DB27" s="22"/>
      <c r="DC27" s="22"/>
      <c r="DD27" s="22"/>
      <c r="DE27" s="22"/>
      <c r="DF27" s="22"/>
      <c r="DG27" s="22"/>
      <c r="DH27" s="22"/>
      <c r="DI27" s="22"/>
      <c r="DJ27" s="22"/>
      <c r="DK27" s="22"/>
      <c r="DL27" s="22"/>
      <c r="DM27" s="22"/>
      <c r="DN27" s="22"/>
      <c r="DO27" s="22"/>
      <c r="DP27" s="22"/>
      <c r="DQ27" s="22"/>
      <c r="DR27" s="22"/>
      <c r="DS27" s="22"/>
      <c r="DT27" s="22"/>
      <c r="DU27" s="22"/>
      <c r="DV27" s="22"/>
      <c r="DW27" s="22"/>
      <c r="DX27" s="22"/>
      <c r="DY27" s="22"/>
      <c r="DZ27" s="22"/>
      <c r="EA27" s="22"/>
    </row>
    <row r="28" spans="1:131" x14ac:dyDescent="0.25">
      <c r="A28" s="7" t="s">
        <v>0</v>
      </c>
      <c r="B28" s="105" t="s">
        <v>1</v>
      </c>
      <c r="C28" s="2">
        <v>377350</v>
      </c>
      <c r="D28" s="67">
        <f>SUM(G28:AS28)-AG28-T28-G28</f>
        <v>128960.08999999997</v>
      </c>
      <c r="E28" s="19">
        <f>D28/C28</f>
        <v>0.34175192791837805</v>
      </c>
      <c r="F28" s="30"/>
      <c r="G28" s="88"/>
      <c r="H28" s="89">
        <v>0</v>
      </c>
      <c r="I28" s="89">
        <v>0</v>
      </c>
      <c r="J28" s="89">
        <v>0</v>
      </c>
      <c r="K28" s="89">
        <v>0</v>
      </c>
      <c r="L28" s="89">
        <v>0</v>
      </c>
      <c r="M28" s="89">
        <v>0</v>
      </c>
      <c r="N28" s="93">
        <v>0</v>
      </c>
      <c r="O28" s="93">
        <v>0</v>
      </c>
      <c r="P28" s="93"/>
      <c r="Q28" s="93"/>
      <c r="R28" s="93"/>
      <c r="S28" s="140"/>
      <c r="T28" s="88"/>
      <c r="U28" s="89">
        <v>0</v>
      </c>
      <c r="V28" s="9">
        <v>0</v>
      </c>
      <c r="W28" s="9">
        <v>0</v>
      </c>
      <c r="X28" s="9">
        <v>0</v>
      </c>
      <c r="Y28" s="9">
        <v>0</v>
      </c>
      <c r="Z28" s="9">
        <v>0</v>
      </c>
      <c r="AA28" s="95">
        <v>0</v>
      </c>
      <c r="AB28" s="93">
        <v>0</v>
      </c>
      <c r="AC28" s="93"/>
      <c r="AD28" s="93"/>
      <c r="AE28" s="93"/>
      <c r="AF28" s="93"/>
      <c r="AG28" s="97">
        <v>377350</v>
      </c>
      <c r="AH28" s="90">
        <v>0</v>
      </c>
      <c r="AI28" s="90">
        <v>19281.47</v>
      </c>
      <c r="AJ28" s="90">
        <v>88529.680000000008</v>
      </c>
      <c r="AK28" s="90">
        <v>21148.94</v>
      </c>
      <c r="AL28" s="90">
        <v>0</v>
      </c>
      <c r="AM28" s="90">
        <v>0</v>
      </c>
      <c r="AN28" s="90">
        <v>0</v>
      </c>
      <c r="AO28" s="89">
        <v>0</v>
      </c>
      <c r="AP28" s="89"/>
      <c r="AQ28" s="89"/>
      <c r="AR28" s="89"/>
      <c r="AS28" s="140"/>
      <c r="AZ28" s="22"/>
      <c r="BA28" s="22"/>
      <c r="BB28" s="148"/>
      <c r="BC28" s="148"/>
      <c r="BD28" s="148"/>
      <c r="BE28" s="148"/>
      <c r="BF28" s="148"/>
      <c r="BG28" s="22"/>
      <c r="BH28" s="22"/>
      <c r="BI28" s="22"/>
      <c r="BJ28" s="22"/>
      <c r="BK28" s="22"/>
      <c r="BL28" s="22"/>
      <c r="BM28" s="22"/>
      <c r="BN28" s="22"/>
      <c r="BO28" s="148"/>
      <c r="BP28" s="148"/>
      <c r="BQ28" s="148"/>
      <c r="BR28" s="148"/>
      <c r="BS28" s="148"/>
      <c r="BT28" s="22"/>
      <c r="BU28" s="22"/>
      <c r="BV28" s="22"/>
      <c r="BW28" s="22"/>
      <c r="BX28" s="22"/>
      <c r="BY28" s="22"/>
      <c r="BZ28" s="22"/>
      <c r="CA28" s="22"/>
      <c r="CB28" s="148"/>
      <c r="CC28" s="148"/>
      <c r="CD28" s="148"/>
      <c r="CE28" s="148"/>
      <c r="CF28" s="148"/>
      <c r="CG28" s="22"/>
      <c r="CH28" s="22"/>
      <c r="CI28" s="22"/>
      <c r="CJ28" s="22"/>
      <c r="CK28" s="22"/>
      <c r="CL28" s="22"/>
      <c r="CM28" s="22"/>
      <c r="CN28" s="22"/>
      <c r="CO28" s="22"/>
      <c r="CP28" s="22"/>
      <c r="CQ28" s="22"/>
      <c r="CR28" s="22"/>
      <c r="CS28" s="22"/>
      <c r="CT28" s="22"/>
      <c r="CU28" s="22"/>
      <c r="CV28" s="22"/>
      <c r="CW28" s="22"/>
      <c r="CX28" s="22"/>
      <c r="CY28" s="22"/>
      <c r="CZ28" s="22"/>
      <c r="DA28" s="22"/>
      <c r="DB28" s="22"/>
      <c r="DC28" s="22"/>
      <c r="DD28" s="22"/>
      <c r="DE28" s="22"/>
      <c r="DF28" s="22"/>
      <c r="DG28" s="22"/>
      <c r="DH28" s="22"/>
      <c r="DI28" s="22"/>
      <c r="DJ28" s="22"/>
      <c r="DK28" s="22"/>
      <c r="DL28" s="22"/>
      <c r="DM28" s="22"/>
      <c r="DN28" s="22"/>
      <c r="DO28" s="22"/>
      <c r="DP28" s="22"/>
      <c r="DQ28" s="22"/>
      <c r="DR28" s="22"/>
      <c r="DS28" s="22"/>
      <c r="DT28" s="22"/>
      <c r="DU28" s="22"/>
      <c r="DV28" s="22"/>
      <c r="DW28" s="22"/>
      <c r="DX28" s="22"/>
      <c r="DY28" s="22"/>
      <c r="DZ28" s="22"/>
      <c r="EA28" s="22"/>
    </row>
    <row r="29" spans="1:131" x14ac:dyDescent="0.25">
      <c r="A29" s="7">
        <v>1551</v>
      </c>
      <c r="B29" s="105" t="s">
        <v>4</v>
      </c>
      <c r="C29" s="2">
        <v>245071</v>
      </c>
      <c r="D29" s="67">
        <f>SUM(G29:AS29)-AG29-T29-G29</f>
        <v>245070.72999999998</v>
      </c>
      <c r="E29" s="19">
        <f t="shared" ref="E29:E35" si="60">D29/C29</f>
        <v>0.999998898278458</v>
      </c>
      <c r="F29" s="30"/>
      <c r="G29" s="88"/>
      <c r="H29" s="89">
        <v>0</v>
      </c>
      <c r="I29" s="89">
        <v>0</v>
      </c>
      <c r="J29" s="89">
        <v>0</v>
      </c>
      <c r="K29" s="89">
        <v>0</v>
      </c>
      <c r="L29" s="89">
        <v>0</v>
      </c>
      <c r="M29" s="89">
        <v>0</v>
      </c>
      <c r="N29" s="93">
        <v>0</v>
      </c>
      <c r="O29" s="93">
        <v>0</v>
      </c>
      <c r="P29" s="93"/>
      <c r="Q29" s="93"/>
      <c r="R29" s="93"/>
      <c r="S29" s="140"/>
      <c r="T29" s="88"/>
      <c r="U29" s="89">
        <v>0</v>
      </c>
      <c r="V29" s="9">
        <v>0</v>
      </c>
      <c r="W29" s="9">
        <v>0</v>
      </c>
      <c r="X29" s="9">
        <v>0</v>
      </c>
      <c r="Y29" s="9">
        <v>0</v>
      </c>
      <c r="Z29" s="9">
        <v>0</v>
      </c>
      <c r="AA29" s="95">
        <v>0</v>
      </c>
      <c r="AB29" s="93">
        <v>0</v>
      </c>
      <c r="AC29" s="93"/>
      <c r="AD29" s="93"/>
      <c r="AE29" s="93"/>
      <c r="AF29" s="93"/>
      <c r="AG29" s="97">
        <v>245071</v>
      </c>
      <c r="AH29" s="90">
        <v>11660.61</v>
      </c>
      <c r="AI29" s="90">
        <v>366</v>
      </c>
      <c r="AJ29" s="90">
        <v>1395</v>
      </c>
      <c r="AK29" s="90">
        <v>119865.63</v>
      </c>
      <c r="AL29" s="90">
        <v>7625</v>
      </c>
      <c r="AM29" s="90">
        <v>52619.07</v>
      </c>
      <c r="AN29" s="90">
        <v>0</v>
      </c>
      <c r="AO29" s="89">
        <v>51539.420000000013</v>
      </c>
      <c r="AP29" s="89"/>
      <c r="AQ29" s="89"/>
      <c r="AR29" s="89"/>
      <c r="AS29" s="140"/>
      <c r="AZ29" s="22"/>
      <c r="BA29" s="22"/>
      <c r="BB29" s="148"/>
      <c r="BC29" s="148"/>
      <c r="BD29" s="148"/>
      <c r="BE29" s="148"/>
      <c r="BF29" s="148"/>
      <c r="BG29" s="22"/>
      <c r="BH29" s="22"/>
      <c r="BI29" s="22"/>
      <c r="BJ29" s="22"/>
      <c r="BK29" s="22"/>
      <c r="BL29" s="22"/>
      <c r="BM29" s="22"/>
      <c r="BN29" s="22"/>
      <c r="BO29" s="148"/>
      <c r="BP29" s="148"/>
      <c r="BQ29" s="148"/>
      <c r="BR29" s="148"/>
      <c r="BS29" s="148"/>
      <c r="BT29" s="22"/>
      <c r="BU29" s="22"/>
      <c r="BV29" s="22"/>
      <c r="BW29" s="22"/>
      <c r="BX29" s="22"/>
      <c r="BY29" s="22"/>
      <c r="BZ29" s="22"/>
      <c r="CA29" s="22"/>
      <c r="CB29" s="148"/>
      <c r="CC29" s="148"/>
      <c r="CD29" s="148"/>
      <c r="CE29" s="148"/>
      <c r="CF29" s="148"/>
      <c r="CG29" s="22"/>
      <c r="CH29" s="22"/>
      <c r="CI29" s="22"/>
      <c r="CJ29" s="22"/>
      <c r="CK29" s="22"/>
      <c r="CL29" s="22"/>
      <c r="CM29" s="22"/>
      <c r="CN29" s="22"/>
      <c r="CO29" s="22"/>
      <c r="CP29" s="22"/>
      <c r="CQ29" s="22"/>
      <c r="CR29" s="22"/>
      <c r="CS29" s="22"/>
      <c r="CT29" s="22"/>
      <c r="CU29" s="22"/>
      <c r="CV29" s="22"/>
      <c r="CW29" s="22"/>
      <c r="CX29" s="22"/>
      <c r="CY29" s="22"/>
      <c r="CZ29" s="22"/>
      <c r="DA29" s="22"/>
      <c r="DB29" s="22"/>
      <c r="DC29" s="22"/>
      <c r="DD29" s="22"/>
      <c r="DE29" s="22"/>
      <c r="DF29" s="22"/>
      <c r="DG29" s="22"/>
      <c r="DH29" s="22"/>
      <c r="DI29" s="22"/>
      <c r="DJ29" s="22"/>
      <c r="DK29" s="22"/>
      <c r="DL29" s="22"/>
      <c r="DM29" s="22"/>
      <c r="DN29" s="22"/>
      <c r="DO29" s="22"/>
      <c r="DP29" s="22"/>
      <c r="DQ29" s="22"/>
      <c r="DR29" s="22"/>
      <c r="DS29" s="22"/>
      <c r="DT29" s="22"/>
      <c r="DU29" s="22"/>
      <c r="DV29" s="22"/>
      <c r="DW29" s="22"/>
      <c r="DX29" s="22"/>
      <c r="DY29" s="22"/>
      <c r="DZ29" s="22"/>
      <c r="EA29" s="22"/>
    </row>
    <row r="30" spans="1:131" x14ac:dyDescent="0.25">
      <c r="A30" s="10"/>
      <c r="B30" s="106" t="s">
        <v>14</v>
      </c>
      <c r="C30" s="3">
        <f>SUM(C28:C29)</f>
        <v>622421</v>
      </c>
      <c r="D30" s="3">
        <f>SUM(G30:AS30)-AG30-T30-G30</f>
        <v>374030.82000000007</v>
      </c>
      <c r="E30" s="31">
        <f t="shared" si="60"/>
        <v>0.60092898536521111</v>
      </c>
      <c r="F30" s="26"/>
      <c r="G30" s="4">
        <f t="shared" ref="G30:T30" si="61">SUM(G28:G29)</f>
        <v>0</v>
      </c>
      <c r="H30" s="3">
        <v>0</v>
      </c>
      <c r="I30" s="3">
        <v>0</v>
      </c>
      <c r="J30" s="3">
        <v>0</v>
      </c>
      <c r="K30" s="3">
        <v>0</v>
      </c>
      <c r="L30" s="3">
        <v>0</v>
      </c>
      <c r="M30" s="3">
        <v>0</v>
      </c>
      <c r="N30" s="94">
        <v>0</v>
      </c>
      <c r="O30" s="94">
        <v>0</v>
      </c>
      <c r="P30" s="94"/>
      <c r="Q30" s="94"/>
      <c r="R30" s="94"/>
      <c r="S30" s="141"/>
      <c r="T30" s="4">
        <f t="shared" si="61"/>
        <v>0</v>
      </c>
      <c r="U30" s="3">
        <v>0</v>
      </c>
      <c r="V30" s="3">
        <v>0</v>
      </c>
      <c r="W30" s="3">
        <v>0</v>
      </c>
      <c r="X30" s="3">
        <v>0</v>
      </c>
      <c r="Y30" s="3">
        <v>0</v>
      </c>
      <c r="Z30" s="3">
        <v>0</v>
      </c>
      <c r="AA30" s="94">
        <v>0</v>
      </c>
      <c r="AB30" s="94">
        <v>0</v>
      </c>
      <c r="AC30" s="94"/>
      <c r="AD30" s="94"/>
      <c r="AE30" s="94"/>
      <c r="AF30" s="94"/>
      <c r="AG30" s="4">
        <f>SUM(AG28:AG29)</f>
        <v>622421</v>
      </c>
      <c r="AH30" s="91">
        <v>11660.61</v>
      </c>
      <c r="AI30" s="91">
        <v>19647.47</v>
      </c>
      <c r="AJ30" s="91">
        <v>89924.680000000008</v>
      </c>
      <c r="AK30" s="91">
        <v>141014.57</v>
      </c>
      <c r="AL30" s="91">
        <v>7625</v>
      </c>
      <c r="AM30" s="91">
        <v>52619.07</v>
      </c>
      <c r="AN30" s="91">
        <v>0</v>
      </c>
      <c r="AO30" s="3">
        <v>51539.420000000013</v>
      </c>
      <c r="AP30" s="3"/>
      <c r="AQ30" s="3"/>
      <c r="AR30" s="3"/>
      <c r="AS30" s="141"/>
      <c r="AZ30" s="22"/>
      <c r="BA30" s="22"/>
      <c r="BB30" s="25"/>
      <c r="BC30" s="25"/>
      <c r="BD30" s="25"/>
      <c r="BE30" s="25"/>
      <c r="BF30" s="25"/>
      <c r="BG30" s="22"/>
      <c r="BH30" s="22"/>
      <c r="BI30" s="22"/>
      <c r="BJ30" s="22"/>
      <c r="BK30" s="22"/>
      <c r="BL30" s="22"/>
      <c r="BM30" s="22"/>
      <c r="BN30" s="22"/>
      <c r="BO30" s="25"/>
      <c r="BP30" s="25"/>
      <c r="BQ30" s="25"/>
      <c r="BR30" s="25"/>
      <c r="BS30" s="25"/>
      <c r="BT30" s="22"/>
      <c r="BU30" s="22"/>
      <c r="BV30" s="22"/>
      <c r="BW30" s="22"/>
      <c r="BX30" s="22"/>
      <c r="BY30" s="22"/>
      <c r="BZ30" s="22"/>
      <c r="CA30" s="22"/>
      <c r="CB30" s="25"/>
      <c r="CC30" s="25"/>
      <c r="CD30" s="25"/>
      <c r="CE30" s="25"/>
      <c r="CF30" s="25"/>
      <c r="CG30" s="22"/>
      <c r="CH30" s="22"/>
      <c r="CI30" s="22"/>
      <c r="CJ30" s="22"/>
      <c r="CK30" s="22"/>
      <c r="CL30" s="22"/>
      <c r="CM30" s="22"/>
      <c r="CN30" s="22"/>
      <c r="CO30" s="22"/>
      <c r="CP30" s="22"/>
      <c r="CQ30" s="22"/>
      <c r="CR30" s="22"/>
      <c r="CS30" s="22"/>
      <c r="CT30" s="22"/>
      <c r="CU30" s="22"/>
      <c r="CV30" s="22"/>
      <c r="CW30" s="22"/>
      <c r="CX30" s="22"/>
      <c r="CY30" s="22"/>
      <c r="CZ30" s="22"/>
      <c r="DA30" s="22"/>
      <c r="DB30" s="22"/>
      <c r="DC30" s="22"/>
      <c r="DD30" s="22"/>
      <c r="DE30" s="22"/>
      <c r="DF30" s="22"/>
      <c r="DG30" s="22"/>
      <c r="DH30" s="22"/>
      <c r="DI30" s="22"/>
      <c r="DJ30" s="22"/>
      <c r="DK30" s="22"/>
      <c r="DL30" s="22"/>
      <c r="DM30" s="22"/>
      <c r="DN30" s="22"/>
      <c r="DO30" s="22"/>
      <c r="DP30" s="22"/>
      <c r="DQ30" s="22"/>
      <c r="DR30" s="22"/>
      <c r="DS30" s="22"/>
      <c r="DT30" s="22"/>
      <c r="DU30" s="22"/>
      <c r="DV30" s="22"/>
      <c r="DW30" s="22"/>
      <c r="DX30" s="22"/>
      <c r="DY30" s="22"/>
      <c r="DZ30" s="22"/>
      <c r="EA30" s="22"/>
    </row>
    <row r="31" spans="1:131" x14ac:dyDescent="0.25">
      <c r="A31" s="7" t="s">
        <v>10</v>
      </c>
      <c r="B31" s="105" t="s">
        <v>11</v>
      </c>
      <c r="C31" s="2">
        <v>81368</v>
      </c>
      <c r="D31" s="67">
        <f>SUM(G31:AS31)-AG31-T31-G31</f>
        <v>41827.26999999999</v>
      </c>
      <c r="E31" s="19">
        <f>D31/C31</f>
        <v>0.51405060957624604</v>
      </c>
      <c r="F31" s="30"/>
      <c r="G31" s="88"/>
      <c r="H31" s="89">
        <v>0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95">
        <v>0</v>
      </c>
      <c r="O31" s="95">
        <v>0</v>
      </c>
      <c r="P31" s="95"/>
      <c r="Q31" s="95"/>
      <c r="R31" s="95"/>
      <c r="S31" s="142"/>
      <c r="T31" s="97">
        <v>81368</v>
      </c>
      <c r="U31" s="9">
        <v>0</v>
      </c>
      <c r="V31" s="9">
        <v>4177.4799999999996</v>
      </c>
      <c r="W31" s="9">
        <v>6693.5</v>
      </c>
      <c r="X31" s="9">
        <v>8167.59</v>
      </c>
      <c r="Y31" s="9">
        <v>6405.9299999999994</v>
      </c>
      <c r="Z31" s="9">
        <v>6833.2199999999993</v>
      </c>
      <c r="AA31" s="95">
        <v>4818.5200000000004</v>
      </c>
      <c r="AB31" s="95">
        <v>4731.03</v>
      </c>
      <c r="AC31" s="95"/>
      <c r="AD31" s="95"/>
      <c r="AE31" s="95"/>
      <c r="AF31" s="95"/>
      <c r="AG31" s="97"/>
      <c r="AH31" s="90">
        <v>0</v>
      </c>
      <c r="AI31" s="90">
        <v>0</v>
      </c>
      <c r="AJ31" s="90">
        <v>0</v>
      </c>
      <c r="AK31" s="90">
        <v>0</v>
      </c>
      <c r="AL31" s="90">
        <v>0</v>
      </c>
      <c r="AM31" s="90">
        <v>0</v>
      </c>
      <c r="AN31" s="90">
        <v>0</v>
      </c>
      <c r="AO31" s="9">
        <v>0</v>
      </c>
      <c r="AP31" s="9"/>
      <c r="AQ31" s="9"/>
      <c r="AR31" s="9"/>
      <c r="AS31" s="142"/>
      <c r="AZ31" s="22"/>
      <c r="BA31" s="22"/>
      <c r="BB31" s="149"/>
      <c r="BC31" s="149"/>
      <c r="BD31" s="149"/>
      <c r="BE31" s="149"/>
      <c r="BF31" s="149"/>
      <c r="BG31" s="22"/>
      <c r="BH31" s="22"/>
      <c r="BI31" s="22"/>
      <c r="BJ31" s="22"/>
      <c r="BK31" s="22"/>
      <c r="BL31" s="22"/>
      <c r="BM31" s="22"/>
      <c r="BN31" s="22"/>
      <c r="BO31" s="149"/>
      <c r="BP31" s="149"/>
      <c r="BQ31" s="149"/>
      <c r="BR31" s="149"/>
      <c r="BS31" s="149"/>
      <c r="BT31" s="22"/>
      <c r="BU31" s="22"/>
      <c r="BV31" s="22"/>
      <c r="BW31" s="22"/>
      <c r="BX31" s="22"/>
      <c r="BY31" s="22"/>
      <c r="BZ31" s="22"/>
      <c r="CA31" s="22"/>
      <c r="CB31" s="149"/>
      <c r="CC31" s="149"/>
      <c r="CD31" s="149"/>
      <c r="CE31" s="149"/>
      <c r="CF31" s="149"/>
      <c r="CG31" s="22"/>
      <c r="CH31" s="22"/>
      <c r="CI31" s="22"/>
      <c r="CJ31" s="22"/>
      <c r="CK31" s="22"/>
      <c r="CL31" s="22"/>
      <c r="CM31" s="22"/>
      <c r="CN31" s="22"/>
      <c r="CO31" s="22"/>
      <c r="CP31" s="22"/>
      <c r="CQ31" s="22"/>
      <c r="CR31" s="22"/>
      <c r="CS31" s="22"/>
      <c r="CT31" s="22"/>
      <c r="CU31" s="22"/>
      <c r="CV31" s="22"/>
      <c r="CW31" s="22"/>
      <c r="CX31" s="22"/>
      <c r="CY31" s="22"/>
      <c r="CZ31" s="22"/>
      <c r="DA31" s="22"/>
      <c r="DB31" s="22"/>
      <c r="DC31" s="22"/>
      <c r="DD31" s="22"/>
      <c r="DE31" s="22"/>
      <c r="DF31" s="22"/>
      <c r="DG31" s="22"/>
      <c r="DH31" s="22"/>
      <c r="DI31" s="22"/>
      <c r="DJ31" s="22"/>
      <c r="DK31" s="22"/>
      <c r="DL31" s="22"/>
      <c r="DM31" s="22"/>
      <c r="DN31" s="22"/>
      <c r="DO31" s="22"/>
      <c r="DP31" s="22"/>
      <c r="DQ31" s="22"/>
      <c r="DR31" s="22"/>
      <c r="DS31" s="22"/>
      <c r="DT31" s="22"/>
      <c r="DU31" s="22"/>
      <c r="DV31" s="22"/>
      <c r="DW31" s="22"/>
      <c r="DX31" s="22"/>
      <c r="DY31" s="22"/>
      <c r="DZ31" s="22"/>
      <c r="EA31" s="22"/>
    </row>
    <row r="32" spans="1:131" ht="38.25" x14ac:dyDescent="0.25">
      <c r="A32" s="11" t="s">
        <v>16</v>
      </c>
      <c r="B32" s="105" t="s">
        <v>17</v>
      </c>
      <c r="C32" s="2">
        <v>240733</v>
      </c>
      <c r="D32" s="67">
        <f>SUM(G32:AS32)-AG32-T32-G32</f>
        <v>97895.850000000035</v>
      </c>
      <c r="E32" s="19">
        <f t="shared" si="60"/>
        <v>0.40665737559869247</v>
      </c>
      <c r="F32" s="30"/>
      <c r="G32" s="88"/>
      <c r="H32" s="89">
        <v>0</v>
      </c>
      <c r="I32" s="9">
        <v>0</v>
      </c>
      <c r="J32" s="9">
        <v>0</v>
      </c>
      <c r="K32" s="9">
        <v>0</v>
      </c>
      <c r="L32" s="9">
        <v>0</v>
      </c>
      <c r="M32" s="9">
        <v>0</v>
      </c>
      <c r="N32" s="95">
        <v>0</v>
      </c>
      <c r="O32" s="95">
        <v>0</v>
      </c>
      <c r="P32" s="95"/>
      <c r="Q32" s="95"/>
      <c r="R32" s="95"/>
      <c r="S32" s="142"/>
      <c r="T32" s="97">
        <v>240733</v>
      </c>
      <c r="U32" s="9">
        <v>0</v>
      </c>
      <c r="V32" s="9">
        <v>12359.4</v>
      </c>
      <c r="W32" s="9">
        <v>15514.8</v>
      </c>
      <c r="X32" s="9">
        <v>19876</v>
      </c>
      <c r="Y32" s="9">
        <v>14664</v>
      </c>
      <c r="Z32" s="9">
        <v>15928.15</v>
      </c>
      <c r="AA32" s="95">
        <v>9967.5</v>
      </c>
      <c r="AB32" s="95">
        <v>9586</v>
      </c>
      <c r="AC32" s="95"/>
      <c r="AD32" s="95"/>
      <c r="AE32" s="95"/>
      <c r="AF32" s="95"/>
      <c r="AG32" s="97"/>
      <c r="AH32" s="90">
        <v>0</v>
      </c>
      <c r="AI32" s="90">
        <v>0</v>
      </c>
      <c r="AJ32" s="90">
        <v>0</v>
      </c>
      <c r="AK32" s="90">
        <v>0</v>
      </c>
      <c r="AL32" s="90">
        <v>0</v>
      </c>
      <c r="AM32" s="90">
        <v>0</v>
      </c>
      <c r="AN32" s="90">
        <v>0</v>
      </c>
      <c r="AO32" s="9">
        <v>0</v>
      </c>
      <c r="AP32" s="9"/>
      <c r="AQ32" s="9"/>
      <c r="AR32" s="9"/>
      <c r="AS32" s="142"/>
      <c r="AZ32" s="22"/>
      <c r="BA32" s="22"/>
      <c r="BB32" s="149"/>
      <c r="BC32" s="149"/>
      <c r="BD32" s="149"/>
      <c r="BE32" s="149"/>
      <c r="BF32" s="149"/>
      <c r="BG32" s="22"/>
      <c r="BH32" s="22"/>
      <c r="BI32" s="22"/>
      <c r="BJ32" s="22"/>
      <c r="BK32" s="22"/>
      <c r="BL32" s="22"/>
      <c r="BM32" s="22"/>
      <c r="BN32" s="22"/>
      <c r="BO32" s="149"/>
      <c r="BP32" s="149"/>
      <c r="BQ32" s="149"/>
      <c r="BR32" s="149"/>
      <c r="BS32" s="149"/>
      <c r="BT32" s="22"/>
      <c r="BU32" s="22"/>
      <c r="BV32" s="22"/>
      <c r="BW32" s="22"/>
      <c r="BX32" s="22"/>
      <c r="BY32" s="22"/>
      <c r="BZ32" s="22"/>
      <c r="CA32" s="22"/>
      <c r="CB32" s="149"/>
      <c r="CC32" s="149"/>
      <c r="CD32" s="149"/>
      <c r="CE32" s="149"/>
      <c r="CF32" s="149"/>
      <c r="CG32" s="22"/>
      <c r="CH32" s="22"/>
      <c r="CI32" s="22"/>
      <c r="CJ32" s="22"/>
      <c r="CK32" s="22"/>
      <c r="CL32" s="22"/>
      <c r="CM32" s="22"/>
      <c r="CN32" s="22"/>
      <c r="CO32" s="22"/>
      <c r="CP32" s="22"/>
      <c r="CQ32" s="22"/>
      <c r="CR32" s="22"/>
      <c r="CS32" s="22"/>
      <c r="CT32" s="22"/>
      <c r="CU32" s="22"/>
      <c r="CV32" s="22"/>
      <c r="CW32" s="22"/>
      <c r="CX32" s="22"/>
      <c r="CY32" s="22"/>
      <c r="CZ32" s="22"/>
      <c r="DA32" s="22"/>
      <c r="DB32" s="22"/>
      <c r="DC32" s="22"/>
      <c r="DD32" s="22"/>
      <c r="DE32" s="22"/>
      <c r="DF32" s="22"/>
      <c r="DG32" s="22"/>
      <c r="DH32" s="22"/>
      <c r="DI32" s="22"/>
      <c r="DJ32" s="22"/>
      <c r="DK32" s="22"/>
      <c r="DL32" s="22"/>
      <c r="DM32" s="22"/>
      <c r="DN32" s="22"/>
      <c r="DO32" s="22"/>
      <c r="DP32" s="22"/>
      <c r="DQ32" s="22"/>
      <c r="DR32" s="22"/>
      <c r="DS32" s="22"/>
      <c r="DT32" s="22"/>
      <c r="DU32" s="22"/>
      <c r="DV32" s="22"/>
      <c r="DW32" s="22"/>
      <c r="DX32" s="22"/>
      <c r="DY32" s="22"/>
      <c r="DZ32" s="22"/>
      <c r="EA32" s="22"/>
    </row>
    <row r="33" spans="1:131" x14ac:dyDescent="0.25">
      <c r="A33" s="7"/>
      <c r="B33" s="105" t="s">
        <v>20</v>
      </c>
      <c r="C33" s="2">
        <v>562394</v>
      </c>
      <c r="D33" s="67">
        <f>SUM(G33:AS33)-AG33-T33-G33</f>
        <v>399098.53</v>
      </c>
      <c r="E33" s="32">
        <f t="shared" si="60"/>
        <v>0.70964222591279424</v>
      </c>
      <c r="F33" s="26"/>
      <c r="G33" s="8">
        <v>292011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59297.49</v>
      </c>
      <c r="N33" s="96">
        <v>0</v>
      </c>
      <c r="O33" s="96">
        <v>229617</v>
      </c>
      <c r="P33" s="96"/>
      <c r="Q33" s="96"/>
      <c r="R33" s="96"/>
      <c r="S33" s="143"/>
      <c r="T33" s="8">
        <v>141276</v>
      </c>
      <c r="U33" s="2">
        <v>0</v>
      </c>
      <c r="V33" s="2">
        <v>0</v>
      </c>
      <c r="W33" s="2">
        <v>0</v>
      </c>
      <c r="X33" s="2">
        <v>0</v>
      </c>
      <c r="Y33" s="2">
        <v>5119.5600000000004</v>
      </c>
      <c r="Z33" s="2">
        <v>6727.5</v>
      </c>
      <c r="AA33" s="96">
        <v>0</v>
      </c>
      <c r="AB33" s="96">
        <v>0</v>
      </c>
      <c r="AC33" s="96"/>
      <c r="AD33" s="96"/>
      <c r="AE33" s="96"/>
      <c r="AF33" s="96"/>
      <c r="AG33" s="8">
        <v>129107</v>
      </c>
      <c r="AH33" s="90">
        <v>0</v>
      </c>
      <c r="AI33" s="90">
        <v>0</v>
      </c>
      <c r="AJ33" s="90">
        <v>0</v>
      </c>
      <c r="AK33" s="90">
        <v>1950</v>
      </c>
      <c r="AL33" s="90">
        <v>14946.1</v>
      </c>
      <c r="AM33" s="90">
        <v>74539.88</v>
      </c>
      <c r="AN33" s="90">
        <v>4615</v>
      </c>
      <c r="AO33" s="2">
        <v>2286</v>
      </c>
      <c r="AP33" s="2"/>
      <c r="AQ33" s="2"/>
      <c r="AR33" s="2"/>
      <c r="AS33" s="143"/>
      <c r="AZ33" s="22"/>
      <c r="BA33" s="22"/>
      <c r="BB33" s="25"/>
      <c r="BC33" s="25"/>
      <c r="BD33" s="25"/>
      <c r="BE33" s="25"/>
      <c r="BF33" s="25"/>
      <c r="BG33" s="22"/>
      <c r="BH33" s="22"/>
      <c r="BI33" s="22"/>
      <c r="BJ33" s="22"/>
      <c r="BK33" s="22"/>
      <c r="BL33" s="22"/>
      <c r="BM33" s="22"/>
      <c r="BN33" s="22"/>
      <c r="BO33" s="25"/>
      <c r="BP33" s="25"/>
      <c r="BQ33" s="25"/>
      <c r="BR33" s="25"/>
      <c r="BS33" s="25"/>
      <c r="BT33" s="22"/>
      <c r="BU33" s="22"/>
      <c r="BV33" s="22"/>
      <c r="BW33" s="22"/>
      <c r="BX33" s="22"/>
      <c r="BY33" s="22"/>
      <c r="BZ33" s="22"/>
      <c r="CA33" s="22"/>
      <c r="CB33" s="25"/>
      <c r="CC33" s="25"/>
      <c r="CD33" s="25"/>
      <c r="CE33" s="25"/>
      <c r="CF33" s="25"/>
      <c r="CG33" s="22"/>
      <c r="CH33" s="22"/>
      <c r="CI33" s="22"/>
      <c r="CJ33" s="22"/>
      <c r="CK33" s="22"/>
      <c r="CL33" s="22"/>
      <c r="CM33" s="22"/>
      <c r="CN33" s="22"/>
      <c r="CO33" s="22"/>
      <c r="CP33" s="22"/>
      <c r="CQ33" s="22"/>
      <c r="CR33" s="22"/>
      <c r="CS33" s="22"/>
      <c r="CT33" s="22"/>
      <c r="CU33" s="22"/>
      <c r="CV33" s="22"/>
      <c r="CW33" s="22"/>
      <c r="CX33" s="22"/>
      <c r="CY33" s="22"/>
      <c r="CZ33" s="22"/>
      <c r="DA33" s="22"/>
      <c r="DB33" s="22"/>
      <c r="DC33" s="22"/>
      <c r="DD33" s="22"/>
      <c r="DE33" s="22"/>
      <c r="DF33" s="22"/>
      <c r="DG33" s="22"/>
      <c r="DH33" s="22"/>
      <c r="DI33" s="22"/>
      <c r="DJ33" s="22"/>
      <c r="DK33" s="22"/>
      <c r="DL33" s="22"/>
      <c r="DM33" s="22"/>
      <c r="DN33" s="22"/>
      <c r="DO33" s="22"/>
      <c r="DP33" s="22"/>
      <c r="DQ33" s="22"/>
      <c r="DR33" s="22"/>
      <c r="DS33" s="22"/>
      <c r="DT33" s="22"/>
      <c r="DU33" s="22"/>
      <c r="DV33" s="22"/>
      <c r="DW33" s="22"/>
      <c r="DX33" s="22"/>
      <c r="DY33" s="22"/>
      <c r="DZ33" s="22"/>
      <c r="EA33" s="22"/>
    </row>
    <row r="34" spans="1:131" x14ac:dyDescent="0.25">
      <c r="A34" s="156"/>
      <c r="B34" s="153" t="s">
        <v>24</v>
      </c>
      <c r="C34" s="100">
        <f>+C32+C31+C33</f>
        <v>884495</v>
      </c>
      <c r="D34" s="100">
        <f>+D32+D31+D33</f>
        <v>538821.65</v>
      </c>
      <c r="E34" s="20">
        <f t="shared" si="60"/>
        <v>0.60918563700190509</v>
      </c>
      <c r="F34" s="28"/>
      <c r="G34" s="47">
        <f t="shared" ref="G34:M34" si="62">+G32+G31+G33</f>
        <v>292011</v>
      </c>
      <c r="H34" s="54">
        <v>0</v>
      </c>
      <c r="I34" s="54">
        <v>0</v>
      </c>
      <c r="J34" s="54">
        <v>0</v>
      </c>
      <c r="K34" s="54">
        <v>0</v>
      </c>
      <c r="L34" s="54">
        <v>0</v>
      </c>
      <c r="M34" s="54">
        <v>59297.49</v>
      </c>
      <c r="N34" s="57">
        <v>0</v>
      </c>
      <c r="O34" s="57">
        <v>229617</v>
      </c>
      <c r="P34" s="57"/>
      <c r="Q34" s="57"/>
      <c r="R34" s="57"/>
      <c r="S34" s="43"/>
      <c r="T34" s="47">
        <f t="shared" ref="T34:AG34" si="63">+T32+T31+T33</f>
        <v>463377</v>
      </c>
      <c r="U34" s="54">
        <v>0</v>
      </c>
      <c r="V34" s="54">
        <v>16536.879999999997</v>
      </c>
      <c r="W34" s="54">
        <v>22208.3</v>
      </c>
      <c r="X34" s="54">
        <v>28043.59</v>
      </c>
      <c r="Y34" s="54">
        <v>26189.49</v>
      </c>
      <c r="Z34" s="54">
        <v>29488.87</v>
      </c>
      <c r="AA34" s="57">
        <v>14786.02</v>
      </c>
      <c r="AB34" s="57">
        <v>14317.029999999999</v>
      </c>
      <c r="AC34" s="57"/>
      <c r="AD34" s="57"/>
      <c r="AE34" s="57"/>
      <c r="AF34" s="57"/>
      <c r="AG34" s="47">
        <f t="shared" si="63"/>
        <v>129107</v>
      </c>
      <c r="AH34" s="54">
        <v>0</v>
      </c>
      <c r="AI34" s="54">
        <v>0</v>
      </c>
      <c r="AJ34" s="54">
        <v>0</v>
      </c>
      <c r="AK34" s="54">
        <v>1950</v>
      </c>
      <c r="AL34" s="54">
        <v>14946.1</v>
      </c>
      <c r="AM34" s="54">
        <v>74539.88</v>
      </c>
      <c r="AN34" s="54">
        <v>4615</v>
      </c>
      <c r="AO34" s="54">
        <v>2286</v>
      </c>
      <c r="AP34" s="54"/>
      <c r="AQ34" s="54"/>
      <c r="AR34" s="54"/>
      <c r="AS34" s="43"/>
      <c r="AZ34" s="22"/>
      <c r="BA34" s="22"/>
      <c r="BB34" s="150"/>
      <c r="BC34" s="150"/>
      <c r="BD34" s="150"/>
      <c r="BE34" s="150"/>
      <c r="BF34" s="150"/>
      <c r="BG34" s="22"/>
      <c r="BH34" s="22"/>
      <c r="BI34" s="22"/>
      <c r="BJ34" s="22"/>
      <c r="BK34" s="22"/>
      <c r="BL34" s="22"/>
      <c r="BM34" s="22"/>
      <c r="BN34" s="22"/>
      <c r="BO34" s="150"/>
      <c r="BP34" s="150"/>
      <c r="BQ34" s="150"/>
      <c r="BR34" s="150"/>
      <c r="BS34" s="150"/>
      <c r="BT34" s="22"/>
      <c r="BU34" s="22"/>
      <c r="BV34" s="22"/>
      <c r="BW34" s="22"/>
      <c r="BX34" s="22"/>
      <c r="BY34" s="22"/>
      <c r="BZ34" s="22"/>
      <c r="CA34" s="22"/>
      <c r="CB34" s="150"/>
      <c r="CC34" s="150"/>
      <c r="CD34" s="150"/>
      <c r="CE34" s="150"/>
      <c r="CF34" s="150"/>
      <c r="CG34" s="22"/>
      <c r="CH34" s="22"/>
      <c r="CI34" s="22"/>
      <c r="CJ34" s="22"/>
      <c r="CK34" s="22"/>
      <c r="CL34" s="22"/>
      <c r="CM34" s="22"/>
      <c r="CN34" s="22"/>
      <c r="CO34" s="22"/>
      <c r="CP34" s="22"/>
      <c r="CQ34" s="22"/>
      <c r="CR34" s="22"/>
      <c r="CS34" s="22"/>
      <c r="CT34" s="22"/>
      <c r="CU34" s="22"/>
      <c r="CV34" s="22"/>
      <c r="CW34" s="22"/>
      <c r="CX34" s="22"/>
      <c r="CY34" s="22"/>
      <c r="CZ34" s="22"/>
      <c r="DA34" s="22"/>
      <c r="DB34" s="22"/>
      <c r="DC34" s="22"/>
      <c r="DD34" s="22"/>
      <c r="DE34" s="22"/>
      <c r="DF34" s="22"/>
      <c r="DG34" s="22"/>
      <c r="DH34" s="22"/>
      <c r="DI34" s="22"/>
      <c r="DJ34" s="22"/>
      <c r="DK34" s="22"/>
      <c r="DL34" s="22"/>
      <c r="DM34" s="22"/>
      <c r="DN34" s="22"/>
      <c r="DO34" s="22"/>
      <c r="DP34" s="22"/>
      <c r="DQ34" s="22"/>
      <c r="DR34" s="22"/>
      <c r="DS34" s="22"/>
      <c r="DT34" s="22"/>
      <c r="DU34" s="22"/>
      <c r="DV34" s="22"/>
      <c r="DW34" s="22"/>
      <c r="DX34" s="22"/>
      <c r="DY34" s="22"/>
      <c r="DZ34" s="22"/>
      <c r="EA34" s="22"/>
    </row>
    <row r="35" spans="1:131" s="18" customFormat="1" ht="15.75" thickBot="1" x14ac:dyDescent="0.3">
      <c r="A35" s="157"/>
      <c r="B35" s="158" t="s">
        <v>25</v>
      </c>
      <c r="C35" s="101">
        <f>+C30+C34</f>
        <v>1506916</v>
      </c>
      <c r="D35" s="101">
        <f>+D30+D34</f>
        <v>912852.47000000009</v>
      </c>
      <c r="E35" s="21">
        <f t="shared" si="60"/>
        <v>0.60577528541736902</v>
      </c>
      <c r="F35" s="28"/>
      <c r="G35" s="48">
        <f>+G30+G34</f>
        <v>292011</v>
      </c>
      <c r="H35" s="55">
        <v>0</v>
      </c>
      <c r="I35" s="55">
        <v>0</v>
      </c>
      <c r="J35" s="55">
        <v>0</v>
      </c>
      <c r="K35" s="55">
        <v>0</v>
      </c>
      <c r="L35" s="55">
        <v>0</v>
      </c>
      <c r="M35" s="55">
        <v>59297.49</v>
      </c>
      <c r="N35" s="58">
        <v>0</v>
      </c>
      <c r="O35" s="58">
        <v>229617</v>
      </c>
      <c r="P35" s="58"/>
      <c r="Q35" s="58"/>
      <c r="R35" s="58"/>
      <c r="S35" s="56"/>
      <c r="T35" s="48">
        <f t="shared" ref="T35:AG35" si="64">+T30+T34</f>
        <v>463377</v>
      </c>
      <c r="U35" s="55">
        <v>0</v>
      </c>
      <c r="V35" s="55">
        <v>16536.879999999997</v>
      </c>
      <c r="W35" s="55">
        <v>22208.3</v>
      </c>
      <c r="X35" s="55">
        <v>28043.59</v>
      </c>
      <c r="Y35" s="55">
        <v>26189.49</v>
      </c>
      <c r="Z35" s="55">
        <v>29488.87</v>
      </c>
      <c r="AA35" s="58">
        <v>14786.02</v>
      </c>
      <c r="AB35" s="58">
        <v>14317.029999999999</v>
      </c>
      <c r="AC35" s="58"/>
      <c r="AD35" s="58"/>
      <c r="AE35" s="58"/>
      <c r="AF35" s="58"/>
      <c r="AG35" s="48">
        <f t="shared" si="64"/>
        <v>751528</v>
      </c>
      <c r="AH35" s="55">
        <v>11660.61</v>
      </c>
      <c r="AI35" s="55">
        <v>19647.47</v>
      </c>
      <c r="AJ35" s="55">
        <v>89924.680000000008</v>
      </c>
      <c r="AK35" s="55">
        <v>142964.57</v>
      </c>
      <c r="AL35" s="55">
        <v>22571.1</v>
      </c>
      <c r="AM35" s="55">
        <v>127158.95000000001</v>
      </c>
      <c r="AN35" s="55">
        <v>4615</v>
      </c>
      <c r="AO35" s="55">
        <v>53825.420000000013</v>
      </c>
      <c r="AP35" s="55"/>
      <c r="AQ35" s="55"/>
      <c r="AR35" s="55"/>
      <c r="AS35" s="56"/>
      <c r="AZ35" s="151"/>
      <c r="BA35" s="151"/>
      <c r="BB35" s="150"/>
      <c r="BC35" s="150"/>
      <c r="BD35" s="150"/>
      <c r="BE35" s="150"/>
      <c r="BF35" s="150"/>
      <c r="BG35" s="151"/>
      <c r="BH35" s="151"/>
      <c r="BI35" s="151"/>
      <c r="BJ35" s="151"/>
      <c r="BK35" s="151"/>
      <c r="BL35" s="151"/>
      <c r="BM35" s="151"/>
      <c r="BN35" s="151"/>
      <c r="BO35" s="150"/>
      <c r="BP35" s="150"/>
      <c r="BQ35" s="150"/>
      <c r="BR35" s="150"/>
      <c r="BS35" s="150"/>
      <c r="BT35" s="151"/>
      <c r="BU35" s="151"/>
      <c r="BV35" s="151"/>
      <c r="BW35" s="151"/>
      <c r="BX35" s="151"/>
      <c r="BY35" s="151"/>
      <c r="BZ35" s="151"/>
      <c r="CA35" s="151"/>
      <c r="CB35" s="150"/>
      <c r="CC35" s="150"/>
      <c r="CD35" s="150"/>
      <c r="CE35" s="150"/>
      <c r="CF35" s="150"/>
      <c r="CG35" s="151"/>
      <c r="CH35" s="151"/>
      <c r="CI35" s="151"/>
      <c r="CJ35" s="151"/>
      <c r="CK35" s="151"/>
      <c r="CL35" s="151"/>
      <c r="CM35" s="151"/>
      <c r="CN35" s="151"/>
      <c r="CO35" s="151"/>
      <c r="CP35" s="151"/>
      <c r="CQ35" s="151"/>
      <c r="CR35" s="151"/>
      <c r="CS35" s="151"/>
      <c r="CT35" s="151"/>
      <c r="CU35" s="151"/>
      <c r="CV35" s="151"/>
      <c r="CW35" s="151"/>
      <c r="CX35" s="151"/>
      <c r="CY35" s="151"/>
      <c r="CZ35" s="151"/>
      <c r="DA35" s="151"/>
      <c r="DB35" s="151"/>
      <c r="DC35" s="151"/>
      <c r="DD35" s="151"/>
      <c r="DE35" s="151"/>
      <c r="DF35" s="151"/>
      <c r="DG35" s="151"/>
      <c r="DH35" s="151"/>
      <c r="DI35" s="151"/>
      <c r="DJ35" s="151"/>
      <c r="DK35" s="151"/>
      <c r="DL35" s="151"/>
      <c r="DM35" s="151"/>
      <c r="DN35" s="151"/>
      <c r="DO35" s="151"/>
      <c r="DP35" s="151"/>
      <c r="DQ35" s="151"/>
      <c r="DR35" s="151"/>
      <c r="DS35" s="151"/>
      <c r="DT35" s="151"/>
      <c r="DU35" s="151"/>
      <c r="DV35" s="151"/>
      <c r="DW35" s="151"/>
      <c r="DX35" s="151"/>
      <c r="DY35" s="151"/>
      <c r="DZ35" s="151"/>
      <c r="EA35" s="151"/>
    </row>
    <row r="36" spans="1:131" x14ac:dyDescent="0.25">
      <c r="AZ36" s="22"/>
      <c r="BA36" s="22"/>
      <c r="BB36" s="22"/>
      <c r="BC36" s="22"/>
      <c r="BD36" s="22"/>
      <c r="BE36" s="22"/>
      <c r="BF36" s="22"/>
      <c r="BG36" s="22"/>
      <c r="BH36" s="22"/>
      <c r="BI36" s="22"/>
      <c r="BJ36" s="22"/>
      <c r="BK36" s="22"/>
      <c r="BL36" s="22"/>
      <c r="BM36" s="22"/>
      <c r="BN36" s="22"/>
      <c r="BO36" s="22"/>
      <c r="BP36" s="22"/>
      <c r="BQ36" s="22"/>
      <c r="BR36" s="22"/>
      <c r="BS36" s="22"/>
      <c r="BT36" s="22"/>
      <c r="BU36" s="22"/>
      <c r="BV36" s="22"/>
      <c r="BW36" s="22"/>
      <c r="BX36" s="22"/>
      <c r="BY36" s="22"/>
      <c r="BZ36" s="22"/>
      <c r="CA36" s="22"/>
      <c r="CB36" s="22"/>
      <c r="CC36" s="22"/>
      <c r="CD36" s="22"/>
      <c r="CE36" s="22"/>
      <c r="CF36" s="22"/>
      <c r="CG36" s="22"/>
      <c r="CH36" s="22"/>
      <c r="CI36" s="22"/>
      <c r="CJ36" s="22"/>
      <c r="CK36" s="22"/>
      <c r="CL36" s="22"/>
      <c r="CM36" s="22"/>
      <c r="CN36" s="22"/>
      <c r="CO36" s="22"/>
      <c r="CP36" s="22"/>
      <c r="CQ36" s="22"/>
      <c r="CR36" s="22"/>
      <c r="CS36" s="22"/>
      <c r="CT36" s="22"/>
      <c r="CU36" s="22"/>
      <c r="CV36" s="22"/>
      <c r="CW36" s="22"/>
      <c r="CX36" s="22"/>
      <c r="CY36" s="22"/>
      <c r="CZ36" s="22"/>
      <c r="DA36" s="22"/>
      <c r="DB36" s="22"/>
      <c r="DC36" s="22"/>
      <c r="DD36" s="22"/>
      <c r="DE36" s="22"/>
      <c r="DF36" s="22"/>
      <c r="DG36" s="22"/>
      <c r="DH36" s="22"/>
      <c r="DI36" s="22"/>
      <c r="DJ36" s="22"/>
      <c r="DK36" s="22"/>
      <c r="DL36" s="22"/>
      <c r="DM36" s="22"/>
      <c r="DN36" s="22"/>
      <c r="DO36" s="22"/>
      <c r="DP36" s="22"/>
      <c r="DQ36" s="22"/>
      <c r="DR36" s="22"/>
      <c r="DS36" s="22"/>
      <c r="DT36" s="22"/>
      <c r="DU36" s="22"/>
      <c r="DV36" s="22"/>
      <c r="DW36" s="22"/>
      <c r="DX36" s="22"/>
      <c r="DY36" s="22"/>
      <c r="DZ36" s="22"/>
      <c r="EA36" s="22"/>
    </row>
    <row r="37" spans="1:131" x14ac:dyDescent="0.25">
      <c r="AZ37" s="22"/>
      <c r="BA37" s="22"/>
      <c r="BB37" s="22"/>
      <c r="BC37" s="22"/>
      <c r="BD37" s="22"/>
      <c r="BE37" s="22"/>
      <c r="BF37" s="22"/>
      <c r="BG37" s="22"/>
      <c r="BH37" s="22"/>
      <c r="BI37" s="22"/>
      <c r="BJ37" s="22"/>
      <c r="BK37" s="22"/>
      <c r="BL37" s="22"/>
      <c r="BM37" s="22"/>
      <c r="BN37" s="22"/>
      <c r="BO37" s="22"/>
      <c r="BP37" s="22"/>
      <c r="BQ37" s="22"/>
      <c r="BR37" s="22"/>
      <c r="BS37" s="22"/>
      <c r="BT37" s="22"/>
      <c r="BU37" s="22"/>
      <c r="BV37" s="22"/>
      <c r="BW37" s="22"/>
      <c r="BX37" s="22"/>
      <c r="BY37" s="22"/>
      <c r="BZ37" s="22"/>
      <c r="CA37" s="22"/>
      <c r="CB37" s="22"/>
      <c r="CC37" s="22"/>
      <c r="CD37" s="22"/>
      <c r="CE37" s="22"/>
      <c r="CF37" s="22"/>
      <c r="CG37" s="22"/>
      <c r="CH37" s="22"/>
      <c r="CI37" s="22"/>
      <c r="CJ37" s="22"/>
      <c r="CK37" s="22"/>
      <c r="CL37" s="22"/>
      <c r="CM37" s="22"/>
      <c r="CN37" s="22"/>
      <c r="CO37" s="22"/>
      <c r="CP37" s="22"/>
      <c r="CQ37" s="22"/>
      <c r="CR37" s="22"/>
      <c r="CS37" s="22"/>
      <c r="CT37" s="22"/>
      <c r="CU37" s="22"/>
      <c r="CV37" s="22"/>
      <c r="CW37" s="22"/>
      <c r="CX37" s="22"/>
      <c r="CY37" s="22"/>
      <c r="CZ37" s="22"/>
      <c r="DA37" s="22"/>
      <c r="DB37" s="22"/>
      <c r="DC37" s="22"/>
      <c r="DD37" s="22"/>
      <c r="DE37" s="22"/>
      <c r="DF37" s="22"/>
      <c r="DG37" s="22"/>
      <c r="DH37" s="22"/>
      <c r="DI37" s="22"/>
      <c r="DJ37" s="22"/>
      <c r="DK37" s="22"/>
      <c r="DL37" s="22"/>
      <c r="DM37" s="22"/>
      <c r="DN37" s="22"/>
      <c r="DO37" s="22"/>
      <c r="DP37" s="22"/>
      <c r="DQ37" s="22"/>
      <c r="DR37" s="22"/>
      <c r="DS37" s="22"/>
      <c r="DT37" s="22"/>
      <c r="DU37" s="22"/>
      <c r="DV37" s="22"/>
      <c r="DW37" s="22"/>
      <c r="DX37" s="22"/>
      <c r="DY37" s="22"/>
      <c r="DZ37" s="22"/>
      <c r="EA37" s="22"/>
    </row>
    <row r="38" spans="1:131" ht="15.75" thickBot="1" x14ac:dyDescent="0.3">
      <c r="A38" s="18" t="s">
        <v>41</v>
      </c>
      <c r="B38" s="73"/>
      <c r="C38" s="73"/>
      <c r="D38" s="73"/>
      <c r="E38" s="73"/>
      <c r="AZ38" s="22"/>
      <c r="BA38" s="22"/>
      <c r="BB38" s="22"/>
      <c r="BC38" s="22"/>
      <c r="BD38" s="22"/>
      <c r="BE38" s="22"/>
      <c r="BF38" s="22"/>
      <c r="BG38" s="22"/>
      <c r="BH38" s="22"/>
      <c r="BI38" s="22"/>
      <c r="BJ38" s="22"/>
      <c r="BK38" s="22"/>
      <c r="BL38" s="22"/>
      <c r="BM38" s="22"/>
      <c r="BN38" s="22"/>
      <c r="BO38" s="22"/>
      <c r="BP38" s="22"/>
      <c r="BQ38" s="22"/>
      <c r="BR38" s="22"/>
      <c r="BS38" s="22"/>
      <c r="BT38" s="22"/>
      <c r="BU38" s="22"/>
      <c r="BV38" s="22"/>
      <c r="BW38" s="22"/>
      <c r="BX38" s="22"/>
      <c r="BY38" s="22"/>
      <c r="BZ38" s="22"/>
      <c r="CA38" s="22"/>
      <c r="CB38" s="22"/>
      <c r="CC38" s="22"/>
      <c r="CD38" s="22"/>
      <c r="CE38" s="22"/>
      <c r="CF38" s="22"/>
      <c r="CG38" s="22"/>
      <c r="CH38" s="22"/>
      <c r="CI38" s="22"/>
      <c r="CJ38" s="22"/>
      <c r="CK38" s="22"/>
      <c r="CL38" s="22"/>
      <c r="CM38" s="22"/>
      <c r="CN38" s="22"/>
      <c r="CO38" s="22"/>
      <c r="CP38" s="22"/>
      <c r="CQ38" s="22"/>
      <c r="CR38" s="22"/>
      <c r="CS38" s="22"/>
      <c r="CT38" s="22"/>
      <c r="CU38" s="22"/>
      <c r="CV38" s="22"/>
      <c r="CW38" s="22"/>
      <c r="CX38" s="22"/>
      <c r="CY38" s="22"/>
      <c r="CZ38" s="22"/>
      <c r="DA38" s="22"/>
      <c r="DB38" s="22"/>
      <c r="DC38" s="22"/>
      <c r="DD38" s="22"/>
      <c r="DE38" s="22"/>
      <c r="DF38" s="22"/>
      <c r="DG38" s="22"/>
      <c r="DH38" s="22"/>
      <c r="DI38" s="22"/>
      <c r="DJ38" s="22"/>
      <c r="DK38" s="22"/>
      <c r="DL38" s="22"/>
      <c r="DM38" s="22"/>
      <c r="DN38" s="22"/>
      <c r="DO38" s="22"/>
      <c r="DP38" s="22"/>
      <c r="DQ38" s="22"/>
      <c r="DR38" s="22"/>
      <c r="DS38" s="22"/>
      <c r="DT38" s="22"/>
      <c r="DU38" s="22"/>
      <c r="DV38" s="22"/>
      <c r="DW38" s="22"/>
      <c r="DX38" s="22"/>
      <c r="DY38" s="22"/>
      <c r="DZ38" s="22"/>
      <c r="EA38" s="22"/>
    </row>
    <row r="39" spans="1:131" x14ac:dyDescent="0.25">
      <c r="A39" s="159" t="s">
        <v>44</v>
      </c>
      <c r="B39" s="160" t="s">
        <v>47</v>
      </c>
      <c r="C39" s="160" t="s">
        <v>48</v>
      </c>
      <c r="D39" s="160" t="s">
        <v>49</v>
      </c>
      <c r="E39" s="160" t="s">
        <v>50</v>
      </c>
      <c r="F39" s="160" t="s">
        <v>52</v>
      </c>
      <c r="G39" s="160" t="s">
        <v>54</v>
      </c>
      <c r="H39" s="160" t="s">
        <v>56</v>
      </c>
      <c r="I39" s="160" t="s">
        <v>58</v>
      </c>
      <c r="J39" s="160" t="s">
        <v>66</v>
      </c>
      <c r="K39" s="160" t="s">
        <v>67</v>
      </c>
      <c r="L39" s="160" t="s">
        <v>68</v>
      </c>
      <c r="M39" s="160" t="s">
        <v>69</v>
      </c>
      <c r="N39" s="160" t="s">
        <v>70</v>
      </c>
      <c r="O39" s="161" t="s">
        <v>29</v>
      </c>
      <c r="P39" s="61"/>
      <c r="R39" s="61"/>
      <c r="S39" s="61"/>
      <c r="T39" s="61"/>
      <c r="U39" s="61"/>
      <c r="V39" s="61"/>
      <c r="W39" s="61"/>
      <c r="X39" s="61"/>
      <c r="Y39" s="61"/>
      <c r="Z39" s="61"/>
      <c r="AA39" s="61"/>
      <c r="AB39" s="61"/>
      <c r="AC39" s="61"/>
      <c r="AD39" s="61"/>
      <c r="AE39" s="61"/>
      <c r="AF39" s="61"/>
      <c r="AG39" s="61"/>
      <c r="AH39" s="61"/>
      <c r="AI39" s="61"/>
      <c r="AJ39" s="61"/>
      <c r="AK39" s="61"/>
      <c r="AL39" s="61"/>
      <c r="AM39" s="61"/>
      <c r="AN39" s="61"/>
      <c r="AO39" s="61"/>
      <c r="AP39" s="61"/>
      <c r="AQ39" s="61"/>
      <c r="AR39" s="61"/>
      <c r="AS39" s="61"/>
      <c r="AT39" s="62"/>
      <c r="AZ39" s="22"/>
      <c r="BA39" s="22"/>
      <c r="BB39" s="152"/>
      <c r="BC39" s="152"/>
      <c r="BD39" s="152"/>
      <c r="BE39" s="152"/>
      <c r="BF39" s="152"/>
      <c r="BG39" s="22"/>
      <c r="BH39" s="22"/>
      <c r="BI39" s="22"/>
      <c r="BJ39" s="22"/>
      <c r="BK39" s="22"/>
      <c r="BL39" s="22"/>
      <c r="BM39" s="22"/>
      <c r="BN39" s="22"/>
      <c r="BO39" s="152"/>
      <c r="BP39" s="152"/>
      <c r="BQ39" s="152"/>
      <c r="BR39" s="152"/>
      <c r="BS39" s="152"/>
      <c r="BT39" s="22"/>
      <c r="BU39" s="22"/>
      <c r="BV39" s="22"/>
      <c r="BW39" s="22"/>
      <c r="BX39" s="22"/>
      <c r="BY39" s="22"/>
      <c r="BZ39" s="22"/>
      <c r="CA39" s="22"/>
      <c r="CB39" s="152"/>
      <c r="CC39" s="152"/>
      <c r="CD39" s="152"/>
      <c r="CE39" s="152"/>
      <c r="CF39" s="152"/>
      <c r="CG39" s="22"/>
      <c r="CH39" s="22"/>
      <c r="CI39" s="22"/>
      <c r="CJ39" s="22"/>
      <c r="CK39" s="22"/>
      <c r="CL39" s="22"/>
      <c r="CM39" s="22"/>
      <c r="CN39" s="22"/>
      <c r="CO39" s="22"/>
      <c r="CP39" s="22"/>
      <c r="CQ39" s="22"/>
      <c r="CR39" s="22"/>
      <c r="CS39" s="22"/>
      <c r="CT39" s="22"/>
      <c r="CU39" s="22"/>
      <c r="CV39" s="22"/>
      <c r="CW39" s="22"/>
      <c r="CX39" s="22"/>
      <c r="CY39" s="22"/>
      <c r="CZ39" s="22"/>
      <c r="DA39" s="22"/>
      <c r="DB39" s="22"/>
      <c r="DC39" s="22"/>
      <c r="DD39" s="22"/>
      <c r="DE39" s="22"/>
      <c r="DF39" s="22"/>
      <c r="DG39" s="22"/>
      <c r="DH39" s="22"/>
      <c r="DI39" s="22"/>
      <c r="DJ39" s="22"/>
      <c r="DK39" s="22"/>
      <c r="DL39" s="22"/>
      <c r="DM39" s="22"/>
      <c r="DN39" s="22"/>
      <c r="DO39" s="22"/>
      <c r="DP39" s="22"/>
      <c r="DQ39" s="22"/>
      <c r="DR39" s="22"/>
      <c r="DS39" s="22"/>
      <c r="DT39" s="22"/>
      <c r="DU39" s="22"/>
      <c r="DV39" s="22"/>
      <c r="DW39" s="22"/>
      <c r="DX39" s="22"/>
      <c r="DY39" s="22"/>
      <c r="DZ39" s="22"/>
      <c r="EA39" s="22"/>
    </row>
    <row r="40" spans="1:131" x14ac:dyDescent="0.25">
      <c r="A40" s="162" t="s">
        <v>42</v>
      </c>
      <c r="B40" s="35">
        <f>+C20</f>
        <v>54838502</v>
      </c>
      <c r="C40" s="35">
        <f>+H20+U20+AH20+AU20+BH20+BU20</f>
        <v>3741685.850000001</v>
      </c>
      <c r="D40" s="35">
        <f>+I20+V20+AI20+AV20+BI20+BV20</f>
        <v>4182152.72</v>
      </c>
      <c r="E40" s="35">
        <f>+J20+W20+AJ20+AW20+BJ20+BW20</f>
        <v>4430692.05</v>
      </c>
      <c r="F40" s="35">
        <f>+K20+X20+AK20+AX20+BK20+BX20</f>
        <v>4813026.59</v>
      </c>
      <c r="G40" s="35">
        <f>+L20+Y20+AL20+AY20+BL20+BY20</f>
        <v>5312124.7600000016</v>
      </c>
      <c r="H40" s="35">
        <f>+M20+Z20+AM20+AZ20+BM20+BZ20</f>
        <v>4965027.8000000007</v>
      </c>
      <c r="I40" s="35">
        <f>+N20+AA20+AN20+BA20+BN20+CA20</f>
        <v>4063324.58</v>
      </c>
      <c r="J40" s="35">
        <f t="shared" ref="J40:N40" si="65">+O20+AB20+AO20+BB20+BO20+CB20</f>
        <v>4266579.33</v>
      </c>
      <c r="K40" s="35">
        <f t="shared" si="65"/>
        <v>0</v>
      </c>
      <c r="L40" s="35">
        <f t="shared" si="65"/>
        <v>0</v>
      </c>
      <c r="M40" s="35">
        <f t="shared" si="65"/>
        <v>0</v>
      </c>
      <c r="N40" s="35">
        <f t="shared" si="65"/>
        <v>0</v>
      </c>
      <c r="O40" s="163">
        <f>SUM(C40:N40)</f>
        <v>35774613.68</v>
      </c>
      <c r="P40" s="63"/>
      <c r="R40" s="63"/>
      <c r="S40" s="63"/>
      <c r="T40" s="63"/>
      <c r="U40" s="63"/>
      <c r="V40" s="63"/>
      <c r="W40" s="63"/>
      <c r="X40" s="63"/>
      <c r="Y40" s="63"/>
      <c r="Z40" s="63"/>
      <c r="AA40" s="63"/>
      <c r="AB40" s="63"/>
      <c r="AC40" s="63"/>
      <c r="AD40" s="63"/>
      <c r="AE40" s="63"/>
      <c r="AF40" s="63"/>
      <c r="AG40" s="63"/>
      <c r="AH40" s="63"/>
      <c r="AI40" s="63"/>
      <c r="AJ40" s="63"/>
      <c r="AK40" s="63"/>
      <c r="AL40" s="63"/>
      <c r="AM40" s="63"/>
      <c r="AN40" s="63"/>
      <c r="AO40" s="63"/>
      <c r="AP40" s="63"/>
      <c r="AQ40" s="63"/>
      <c r="AR40" s="63"/>
      <c r="AS40" s="63"/>
      <c r="AT40" s="62"/>
      <c r="BB40" s="63"/>
      <c r="BC40" s="63"/>
      <c r="BD40" s="63"/>
      <c r="BE40" s="63"/>
      <c r="BF40" s="63"/>
      <c r="BO40" s="63"/>
      <c r="BP40" s="63"/>
      <c r="BQ40" s="63"/>
      <c r="BR40" s="63"/>
      <c r="BS40" s="63"/>
      <c r="CB40" s="63"/>
      <c r="CC40" s="63"/>
      <c r="CD40" s="63"/>
      <c r="CE40" s="63"/>
      <c r="CF40" s="63"/>
    </row>
    <row r="41" spans="1:131" x14ac:dyDescent="0.25">
      <c r="A41" s="162" t="s">
        <v>43</v>
      </c>
      <c r="B41" s="35">
        <f>+C11</f>
        <v>3388260</v>
      </c>
      <c r="C41" s="35">
        <f>+U11+AH11+AU11+BH11+BU11</f>
        <v>0</v>
      </c>
      <c r="D41" s="35">
        <f>+V11+AI11+AV11+BI11+BV11</f>
        <v>205955.52</v>
      </c>
      <c r="E41" s="35">
        <f>+W11+AJ11+AW11+BJ11+BW11</f>
        <v>0</v>
      </c>
      <c r="F41" s="35">
        <f>+X11+AK11+AX11+BK11+BX11</f>
        <v>35860.199999999997</v>
      </c>
      <c r="G41" s="35">
        <f>+Y11+AL11+AY11+BL11+BY11</f>
        <v>24119.4</v>
      </c>
      <c r="H41" s="35">
        <f>+Z11+AM11+AZ11+BM11+BZ11</f>
        <v>42274.1</v>
      </c>
      <c r="I41" s="35">
        <f t="shared" ref="I41:N41" si="66">+AA11+AN11+BA11+BN11+CA11</f>
        <v>155152.64000000001</v>
      </c>
      <c r="J41" s="35">
        <f t="shared" si="66"/>
        <v>136433.84</v>
      </c>
      <c r="K41" s="35">
        <f t="shared" si="66"/>
        <v>0</v>
      </c>
      <c r="L41" s="35">
        <f t="shared" si="66"/>
        <v>0</v>
      </c>
      <c r="M41" s="35">
        <f t="shared" si="66"/>
        <v>0</v>
      </c>
      <c r="N41" s="35">
        <f t="shared" si="66"/>
        <v>0</v>
      </c>
      <c r="O41" s="163">
        <f t="shared" ref="O41:O42" si="67">SUM(C41:N41)</f>
        <v>599795.69999999995</v>
      </c>
      <c r="P41" s="63"/>
      <c r="R41" s="63"/>
      <c r="S41" s="63"/>
      <c r="T41" s="63"/>
      <c r="U41" s="63"/>
      <c r="V41" s="63"/>
      <c r="W41" s="63"/>
      <c r="X41" s="63"/>
      <c r="Y41" s="63"/>
      <c r="Z41" s="63"/>
      <c r="AA41" s="63"/>
      <c r="AB41" s="63"/>
      <c r="AC41" s="63"/>
      <c r="AD41" s="63"/>
      <c r="AE41" s="63"/>
      <c r="AF41" s="63"/>
      <c r="AG41" s="63"/>
      <c r="AH41" s="63"/>
      <c r="AI41" s="63"/>
      <c r="AJ41" s="63"/>
      <c r="AK41" s="63"/>
      <c r="AL41" s="63"/>
      <c r="AM41" s="63"/>
      <c r="AN41" s="63"/>
      <c r="AO41" s="63"/>
      <c r="AP41" s="63"/>
      <c r="AQ41" s="63"/>
      <c r="AR41" s="63"/>
      <c r="AS41" s="63"/>
      <c r="AT41" s="62"/>
      <c r="BB41" s="63"/>
      <c r="BC41" s="63"/>
      <c r="BD41" s="63"/>
      <c r="BE41" s="63"/>
      <c r="BF41" s="63"/>
      <c r="BO41" s="63"/>
      <c r="BP41" s="63"/>
      <c r="BQ41" s="63"/>
      <c r="BR41" s="63"/>
      <c r="BS41" s="63"/>
      <c r="CB41" s="63"/>
      <c r="CC41" s="63"/>
      <c r="CD41" s="63"/>
      <c r="CE41" s="63"/>
      <c r="CF41" s="63"/>
    </row>
    <row r="42" spans="1:131" x14ac:dyDescent="0.25">
      <c r="A42" s="164" t="s">
        <v>29</v>
      </c>
      <c r="B42" s="74">
        <f>SUM(B40:B41)</f>
        <v>58226762</v>
      </c>
      <c r="C42" s="74">
        <f>SUM(C40:C41)</f>
        <v>3741685.850000001</v>
      </c>
      <c r="D42" s="74">
        <f t="shared" ref="D42:E42" si="68">SUM(D40:D41)</f>
        <v>4388108.24</v>
      </c>
      <c r="E42" s="74">
        <f t="shared" si="68"/>
        <v>4430692.05</v>
      </c>
      <c r="F42" s="74">
        <f t="shared" ref="F42:H42" si="69">SUM(F40:F41)</f>
        <v>4848886.79</v>
      </c>
      <c r="G42" s="74">
        <f t="shared" si="69"/>
        <v>5336244.160000002</v>
      </c>
      <c r="H42" s="74">
        <f t="shared" si="69"/>
        <v>5007301.9000000004</v>
      </c>
      <c r="I42" s="74">
        <f>SUM(I40:I41)</f>
        <v>4218477.22</v>
      </c>
      <c r="J42" s="74">
        <f t="shared" ref="J42:O42" si="70">SUM(J40:J41)</f>
        <v>4403013.17</v>
      </c>
      <c r="K42" s="74">
        <f t="shared" si="70"/>
        <v>0</v>
      </c>
      <c r="L42" s="74">
        <f t="shared" si="70"/>
        <v>0</v>
      </c>
      <c r="M42" s="74">
        <f t="shared" si="70"/>
        <v>0</v>
      </c>
      <c r="N42" s="74">
        <f t="shared" si="70"/>
        <v>0</v>
      </c>
      <c r="O42" s="165">
        <f t="shared" si="70"/>
        <v>36374409.380000003</v>
      </c>
      <c r="P42" s="63"/>
      <c r="R42" s="63"/>
      <c r="S42" s="63"/>
      <c r="T42" s="81"/>
      <c r="U42" s="63"/>
      <c r="V42" s="63"/>
      <c r="W42" s="63"/>
      <c r="X42" s="63"/>
      <c r="Y42" s="63"/>
      <c r="Z42" s="63"/>
      <c r="AA42" s="63"/>
      <c r="AB42" s="63"/>
      <c r="AC42" s="63"/>
      <c r="AD42" s="63"/>
      <c r="AE42" s="63"/>
      <c r="AF42" s="63"/>
      <c r="AG42" s="63"/>
      <c r="AH42" s="63"/>
      <c r="AI42" s="63"/>
      <c r="AJ42" s="63"/>
      <c r="AK42" s="63"/>
      <c r="AL42" s="63"/>
      <c r="AM42" s="63"/>
      <c r="AN42" s="63"/>
      <c r="AO42" s="63"/>
      <c r="AP42" s="63"/>
      <c r="AQ42" s="63"/>
      <c r="AR42" s="63"/>
      <c r="AS42" s="63"/>
      <c r="AT42" s="62"/>
      <c r="BB42" s="63"/>
      <c r="BC42" s="63"/>
      <c r="BD42" s="63"/>
      <c r="BE42" s="63"/>
      <c r="BF42" s="63"/>
      <c r="BO42" s="63"/>
      <c r="BP42" s="63"/>
      <c r="BQ42" s="63"/>
      <c r="BR42" s="63"/>
      <c r="BS42" s="63"/>
      <c r="CB42" s="63"/>
      <c r="CC42" s="63"/>
      <c r="CD42" s="63"/>
      <c r="CE42" s="63"/>
      <c r="CF42" s="63"/>
    </row>
    <row r="43" spans="1:131" x14ac:dyDescent="0.25">
      <c r="A43" s="162"/>
      <c r="B43" s="72"/>
      <c r="C43" s="72"/>
      <c r="D43" s="35"/>
      <c r="E43" s="72"/>
      <c r="F43" s="72"/>
      <c r="G43" s="72"/>
      <c r="H43" s="72"/>
      <c r="I43" s="72"/>
      <c r="J43" s="72"/>
      <c r="K43" s="144"/>
      <c r="L43" s="144"/>
      <c r="M43" s="144"/>
      <c r="N43" s="144"/>
      <c r="O43" s="163"/>
      <c r="P43" s="64"/>
      <c r="R43" s="64"/>
      <c r="S43" s="64"/>
      <c r="T43" s="64"/>
      <c r="U43" s="64"/>
      <c r="V43" s="64"/>
      <c r="W43" s="69"/>
      <c r="X43" s="69"/>
      <c r="Y43" s="69"/>
      <c r="Z43" s="69"/>
      <c r="AA43" s="69"/>
      <c r="AB43" s="64"/>
      <c r="AC43" s="64"/>
      <c r="AD43" s="64"/>
      <c r="AE43" s="64"/>
      <c r="AF43" s="64"/>
      <c r="AG43" s="69"/>
      <c r="AH43" s="65"/>
      <c r="AI43" s="65"/>
      <c r="AJ43" s="65"/>
      <c r="AK43" s="65"/>
      <c r="AL43" s="65"/>
      <c r="AM43" s="65"/>
      <c r="AN43" s="65"/>
      <c r="AO43" s="64"/>
      <c r="AP43" s="64"/>
      <c r="AQ43" s="64"/>
      <c r="AR43" s="64"/>
      <c r="AS43" s="64"/>
      <c r="AT43" s="62"/>
      <c r="BB43" s="64"/>
      <c r="BC43" s="64"/>
      <c r="BD43" s="64"/>
      <c r="BE43" s="64"/>
      <c r="BF43" s="64"/>
      <c r="BO43" s="64"/>
      <c r="BP43" s="64"/>
      <c r="BQ43" s="64"/>
      <c r="BR43" s="64"/>
      <c r="BS43" s="64"/>
      <c r="CB43" s="64"/>
      <c r="CC43" s="64"/>
      <c r="CD43" s="64"/>
      <c r="CE43" s="64"/>
      <c r="CF43" s="64"/>
    </row>
    <row r="44" spans="1:131" x14ac:dyDescent="0.25">
      <c r="A44" s="166" t="s">
        <v>45</v>
      </c>
      <c r="B44" s="72"/>
      <c r="C44" s="76"/>
      <c r="D44" s="76"/>
      <c r="E44" s="72"/>
      <c r="F44" s="72"/>
      <c r="G44" s="72"/>
      <c r="H44" s="72"/>
      <c r="I44" s="72"/>
      <c r="J44" s="72"/>
      <c r="K44" s="144"/>
      <c r="L44" s="144"/>
      <c r="M44" s="144"/>
      <c r="N44" s="144"/>
      <c r="O44" s="163"/>
      <c r="P44" s="64"/>
      <c r="R44" s="64"/>
      <c r="S44" s="64"/>
      <c r="T44" s="64"/>
      <c r="U44" s="64"/>
      <c r="V44" s="64"/>
      <c r="W44" s="69"/>
      <c r="X44" s="69"/>
      <c r="Y44" s="69"/>
      <c r="Z44" s="69"/>
      <c r="AA44" s="69"/>
      <c r="AB44" s="64"/>
      <c r="AC44" s="64"/>
      <c r="AD44" s="64"/>
      <c r="AE44" s="64"/>
      <c r="AF44" s="64"/>
      <c r="AG44" s="69"/>
      <c r="AH44" s="65"/>
      <c r="AI44" s="65"/>
      <c r="AJ44" s="65"/>
      <c r="AK44" s="65"/>
      <c r="AL44" s="65"/>
      <c r="AM44" s="65"/>
      <c r="AN44" s="65"/>
      <c r="AO44" s="64"/>
      <c r="AP44" s="64"/>
      <c r="AQ44" s="64"/>
      <c r="AR44" s="64"/>
      <c r="AS44" s="64"/>
      <c r="AT44" s="62"/>
      <c r="BB44" s="64"/>
      <c r="BC44" s="64"/>
      <c r="BD44" s="64"/>
      <c r="BE44" s="64"/>
      <c r="BF44" s="64"/>
      <c r="BO44" s="64"/>
      <c r="BP44" s="64"/>
      <c r="BQ44" s="64"/>
      <c r="BR44" s="64"/>
      <c r="BS44" s="64"/>
      <c r="CB44" s="64"/>
      <c r="CC44" s="64"/>
      <c r="CD44" s="64"/>
      <c r="CE44" s="64"/>
      <c r="CF44" s="64"/>
    </row>
    <row r="45" spans="1:131" x14ac:dyDescent="0.25">
      <c r="A45" s="162" t="s">
        <v>42</v>
      </c>
      <c r="B45" s="35">
        <f>+C34</f>
        <v>884495</v>
      </c>
      <c r="C45" s="77">
        <f>+H34+U34+AH34</f>
        <v>0</v>
      </c>
      <c r="D45" s="77">
        <f>+I34+V34+AI34</f>
        <v>16536.879999999997</v>
      </c>
      <c r="E45" s="35">
        <f>+J34+W34+AJ34</f>
        <v>22208.3</v>
      </c>
      <c r="F45" s="35">
        <f>+K34+X34+AK34</f>
        <v>29993.59</v>
      </c>
      <c r="G45" s="35">
        <f>+L34+Y34+AL34</f>
        <v>41135.590000000004</v>
      </c>
      <c r="H45" s="35">
        <f>+M34+Z34+AM34</f>
        <v>163326.24</v>
      </c>
      <c r="I45" s="35">
        <f>+N34+AA34+AN34</f>
        <v>19401.02</v>
      </c>
      <c r="J45" s="35">
        <f t="shared" ref="J45:N45" si="71">+O34+AB34+AO34</f>
        <v>246220.03</v>
      </c>
      <c r="K45" s="35">
        <f t="shared" si="71"/>
        <v>0</v>
      </c>
      <c r="L45" s="35">
        <f t="shared" si="71"/>
        <v>0</v>
      </c>
      <c r="M45" s="35">
        <f t="shared" si="71"/>
        <v>0</v>
      </c>
      <c r="N45" s="35">
        <f t="shared" si="71"/>
        <v>0</v>
      </c>
      <c r="O45" s="163">
        <f>SUM(C45:N45)</f>
        <v>538821.65</v>
      </c>
      <c r="P45" s="64"/>
      <c r="R45" s="64"/>
      <c r="S45" s="64"/>
      <c r="T45" s="64"/>
      <c r="U45" s="64"/>
      <c r="V45" s="65"/>
      <c r="W45" s="66"/>
      <c r="X45" s="66"/>
      <c r="Y45" s="66"/>
      <c r="Z45" s="66"/>
      <c r="AA45" s="66"/>
      <c r="AB45" s="64"/>
      <c r="AC45" s="64"/>
      <c r="AD45" s="64"/>
      <c r="AE45" s="64"/>
      <c r="AF45" s="64"/>
      <c r="AG45" s="66"/>
      <c r="AH45" s="64"/>
      <c r="AI45" s="64"/>
      <c r="AJ45" s="64"/>
      <c r="AK45" s="64"/>
      <c r="AL45" s="64"/>
      <c r="AM45" s="64"/>
      <c r="AN45" s="64"/>
      <c r="AO45" s="64"/>
      <c r="AP45" s="64"/>
      <c r="AQ45" s="64"/>
      <c r="AR45" s="64"/>
      <c r="AS45" s="64"/>
      <c r="AT45" s="62"/>
      <c r="BB45" s="64"/>
      <c r="BC45" s="64"/>
      <c r="BD45" s="64"/>
      <c r="BE45" s="64"/>
      <c r="BF45" s="64"/>
      <c r="BO45" s="64"/>
      <c r="BP45" s="64"/>
      <c r="BQ45" s="64"/>
      <c r="BR45" s="64"/>
      <c r="BS45" s="64"/>
      <c r="CB45" s="64"/>
      <c r="CC45" s="64"/>
      <c r="CD45" s="64"/>
      <c r="CE45" s="64"/>
      <c r="CF45" s="64"/>
    </row>
    <row r="46" spans="1:131" x14ac:dyDescent="0.25">
      <c r="A46" s="162" t="s">
        <v>43</v>
      </c>
      <c r="B46" s="35">
        <f>+C30</f>
        <v>622421</v>
      </c>
      <c r="C46" s="77">
        <f>+H30+U30+AH30</f>
        <v>11660.61</v>
      </c>
      <c r="D46" s="78">
        <f>+I30+V30+AI30</f>
        <v>19647.47</v>
      </c>
      <c r="E46" s="35">
        <f>+J30+W30+AJ30</f>
        <v>89924.680000000008</v>
      </c>
      <c r="F46" s="35">
        <f>+K30+X30+AK30</f>
        <v>141014.57</v>
      </c>
      <c r="G46" s="35">
        <f>+L30+Y30+AL30</f>
        <v>7625</v>
      </c>
      <c r="H46" s="35">
        <f>+M30+Z30+AM30</f>
        <v>52619.07</v>
      </c>
      <c r="I46" s="35">
        <f t="shared" ref="I46:N46" si="72">+N30+AA30+AN30</f>
        <v>0</v>
      </c>
      <c r="J46" s="35">
        <f t="shared" si="72"/>
        <v>51539.420000000013</v>
      </c>
      <c r="K46" s="35">
        <f t="shared" si="72"/>
        <v>0</v>
      </c>
      <c r="L46" s="35">
        <f t="shared" si="72"/>
        <v>0</v>
      </c>
      <c r="M46" s="35">
        <f t="shared" si="72"/>
        <v>0</v>
      </c>
      <c r="N46" s="35">
        <f t="shared" si="72"/>
        <v>0</v>
      </c>
      <c r="O46" s="163">
        <f>SUM(C46:N46)</f>
        <v>374030.82000000007</v>
      </c>
      <c r="P46" s="64"/>
      <c r="R46" s="64"/>
      <c r="S46" s="64"/>
      <c r="T46" s="64"/>
      <c r="U46" s="64"/>
      <c r="V46" s="65"/>
      <c r="W46" s="66"/>
      <c r="X46" s="66"/>
      <c r="Y46" s="66"/>
      <c r="Z46" s="66"/>
      <c r="AA46" s="66"/>
      <c r="AB46" s="64"/>
      <c r="AC46" s="64"/>
      <c r="AD46" s="64"/>
      <c r="AE46" s="64"/>
      <c r="AF46" s="64"/>
      <c r="AG46" s="66"/>
      <c r="AH46" s="64"/>
      <c r="AI46" s="64"/>
      <c r="AJ46" s="64"/>
      <c r="AK46" s="64"/>
      <c r="AL46" s="64"/>
      <c r="AM46" s="64"/>
      <c r="AN46" s="64"/>
      <c r="AO46" s="64"/>
      <c r="AP46" s="64"/>
      <c r="AQ46" s="64"/>
      <c r="AR46" s="64"/>
      <c r="AS46" s="64"/>
      <c r="AT46" s="62"/>
      <c r="BB46" s="64"/>
      <c r="BC46" s="64"/>
      <c r="BD46" s="64"/>
      <c r="BE46" s="64"/>
      <c r="BF46" s="64"/>
      <c r="BO46" s="64"/>
      <c r="BP46" s="64"/>
      <c r="BQ46" s="64"/>
      <c r="BR46" s="64"/>
      <c r="BS46" s="64"/>
      <c r="CB46" s="64"/>
      <c r="CC46" s="64"/>
      <c r="CD46" s="64"/>
      <c r="CE46" s="64"/>
      <c r="CF46" s="64"/>
    </row>
    <row r="47" spans="1:131" x14ac:dyDescent="0.25">
      <c r="A47" s="164" t="s">
        <v>29</v>
      </c>
      <c r="B47" s="74">
        <f>SUM(B45:B46)</f>
        <v>1506916</v>
      </c>
      <c r="C47" s="75">
        <f>SUM(C45:C46)</f>
        <v>11660.61</v>
      </c>
      <c r="D47" s="75">
        <f t="shared" ref="D47:E47" si="73">SUM(D45:D46)</f>
        <v>36184.35</v>
      </c>
      <c r="E47" s="74">
        <f t="shared" si="73"/>
        <v>112132.98000000001</v>
      </c>
      <c r="F47" s="74">
        <f t="shared" ref="F47:G47" si="74">SUM(F45:F46)</f>
        <v>171008.16</v>
      </c>
      <c r="G47" s="74">
        <f t="shared" si="74"/>
        <v>48760.590000000004</v>
      </c>
      <c r="H47" s="74">
        <f t="shared" ref="H47:I47" si="75">SUM(H45:H46)</f>
        <v>215945.31</v>
      </c>
      <c r="I47" s="74">
        <f>SUM(I45:I46)</f>
        <v>19401.02</v>
      </c>
      <c r="J47" s="74">
        <f t="shared" ref="J47:O47" si="76">SUM(J45:J46)</f>
        <v>297759.45</v>
      </c>
      <c r="K47" s="74">
        <f t="shared" si="76"/>
        <v>0</v>
      </c>
      <c r="L47" s="74">
        <f t="shared" si="76"/>
        <v>0</v>
      </c>
      <c r="M47" s="74">
        <f t="shared" si="76"/>
        <v>0</v>
      </c>
      <c r="N47" s="74">
        <f t="shared" si="76"/>
        <v>0</v>
      </c>
      <c r="O47" s="165">
        <f t="shared" si="76"/>
        <v>912852.47000000009</v>
      </c>
      <c r="P47" s="64"/>
      <c r="R47" s="64"/>
      <c r="S47" s="64"/>
      <c r="T47" s="64"/>
      <c r="U47" s="64"/>
      <c r="V47" s="64"/>
      <c r="W47" s="69"/>
      <c r="X47" s="69"/>
      <c r="Y47" s="69"/>
      <c r="Z47" s="69"/>
      <c r="AA47" s="69"/>
      <c r="AB47" s="64"/>
      <c r="AC47" s="64"/>
      <c r="AD47" s="64"/>
      <c r="AE47" s="64"/>
      <c r="AF47" s="64"/>
      <c r="AG47" s="69"/>
      <c r="AH47" s="65"/>
      <c r="AI47" s="65"/>
      <c r="AJ47" s="65"/>
      <c r="AK47" s="65"/>
      <c r="AL47" s="65"/>
      <c r="AM47" s="65"/>
      <c r="AN47" s="65"/>
      <c r="AO47" s="64"/>
      <c r="AP47" s="64"/>
      <c r="AQ47" s="64"/>
      <c r="AR47" s="64"/>
      <c r="AS47" s="64"/>
      <c r="AT47" s="62"/>
      <c r="BB47" s="64"/>
      <c r="BC47" s="64"/>
      <c r="BD47" s="64"/>
      <c r="BE47" s="64"/>
      <c r="BF47" s="64"/>
      <c r="BO47" s="64"/>
      <c r="BP47" s="64"/>
      <c r="BQ47" s="64"/>
      <c r="BR47" s="64"/>
      <c r="BS47" s="64"/>
      <c r="CB47" s="64"/>
      <c r="CC47" s="64"/>
      <c r="CD47" s="64"/>
      <c r="CE47" s="64"/>
      <c r="CF47" s="64"/>
    </row>
    <row r="48" spans="1:131" x14ac:dyDescent="0.25">
      <c r="A48" s="164"/>
      <c r="B48" s="72"/>
      <c r="C48" s="76"/>
      <c r="D48" s="76"/>
      <c r="E48" s="72"/>
      <c r="F48" s="72"/>
      <c r="G48" s="72"/>
      <c r="H48" s="72"/>
      <c r="I48" s="72"/>
      <c r="J48" s="72"/>
      <c r="K48" s="144"/>
      <c r="L48" s="144"/>
      <c r="M48" s="144"/>
      <c r="N48" s="144"/>
      <c r="O48" s="163"/>
      <c r="P48" s="64"/>
      <c r="R48" s="64"/>
      <c r="S48" s="64"/>
      <c r="T48" s="64"/>
      <c r="U48" s="64"/>
      <c r="V48" s="64"/>
      <c r="W48" s="69"/>
      <c r="X48" s="69"/>
      <c r="Y48" s="69"/>
      <c r="Z48" s="69"/>
      <c r="AA48" s="69"/>
      <c r="AB48" s="64"/>
      <c r="AC48" s="64"/>
      <c r="AD48" s="64"/>
      <c r="AE48" s="64"/>
      <c r="AF48" s="64"/>
      <c r="AG48" s="69"/>
      <c r="AH48" s="65"/>
      <c r="AI48" s="65"/>
      <c r="AJ48" s="65"/>
      <c r="AK48" s="65"/>
      <c r="AL48" s="65"/>
      <c r="AM48" s="65"/>
      <c r="AN48" s="65"/>
      <c r="AO48" s="64"/>
      <c r="AP48" s="64"/>
      <c r="AQ48" s="64"/>
      <c r="AR48" s="64"/>
      <c r="AS48" s="64"/>
      <c r="AT48" s="62"/>
      <c r="BB48" s="64"/>
      <c r="BC48" s="64"/>
      <c r="BD48" s="64"/>
      <c r="BE48" s="64"/>
      <c r="BF48" s="64"/>
      <c r="BO48" s="64"/>
      <c r="BP48" s="64"/>
      <c r="BQ48" s="64"/>
      <c r="BR48" s="64"/>
      <c r="BS48" s="64"/>
      <c r="CB48" s="64"/>
      <c r="CC48" s="64"/>
      <c r="CD48" s="64"/>
      <c r="CE48" s="64"/>
      <c r="CF48" s="64"/>
    </row>
    <row r="49" spans="1:84" ht="13.9" customHeight="1" x14ac:dyDescent="0.25">
      <c r="A49" s="166" t="s">
        <v>46</v>
      </c>
      <c r="B49" s="72"/>
      <c r="C49" s="76"/>
      <c r="D49" s="76"/>
      <c r="E49" s="72"/>
      <c r="F49" s="72"/>
      <c r="G49" s="72"/>
      <c r="H49" s="72"/>
      <c r="I49" s="72"/>
      <c r="J49" s="72"/>
      <c r="K49" s="144"/>
      <c r="L49" s="144"/>
      <c r="M49" s="144"/>
      <c r="N49" s="144"/>
      <c r="O49" s="163"/>
      <c r="P49" s="64"/>
      <c r="R49" s="64"/>
      <c r="S49" s="64"/>
      <c r="T49" s="64"/>
      <c r="U49" s="64"/>
      <c r="V49" s="64"/>
      <c r="W49" s="69"/>
      <c r="X49" s="69"/>
      <c r="Y49" s="69"/>
      <c r="Z49" s="69"/>
      <c r="AA49" s="69"/>
      <c r="AB49" s="64"/>
      <c r="AC49" s="64"/>
      <c r="AD49" s="64"/>
      <c r="AE49" s="64"/>
      <c r="AF49" s="64"/>
      <c r="AG49" s="69"/>
      <c r="AH49" s="65"/>
      <c r="AI49" s="65"/>
      <c r="AJ49" s="65"/>
      <c r="AK49" s="65"/>
      <c r="AL49" s="65"/>
      <c r="AM49" s="65"/>
      <c r="AN49" s="65"/>
      <c r="AO49" s="64"/>
      <c r="AP49" s="64"/>
      <c r="AQ49" s="64"/>
      <c r="AR49" s="64"/>
      <c r="AS49" s="64"/>
      <c r="AT49" s="62"/>
      <c r="BB49" s="64"/>
      <c r="BC49" s="64"/>
      <c r="BD49" s="64"/>
      <c r="BE49" s="64"/>
      <c r="BF49" s="64"/>
      <c r="BO49" s="64"/>
      <c r="BP49" s="64"/>
      <c r="BQ49" s="64"/>
      <c r="BR49" s="64"/>
      <c r="BS49" s="64"/>
      <c r="CB49" s="64"/>
      <c r="CC49" s="64"/>
      <c r="CD49" s="64"/>
      <c r="CE49" s="64"/>
      <c r="CF49" s="64"/>
    </row>
    <row r="50" spans="1:84" x14ac:dyDescent="0.25">
      <c r="A50" s="162" t="s">
        <v>42</v>
      </c>
      <c r="B50" s="35">
        <f>+B40+B45</f>
        <v>55722997</v>
      </c>
      <c r="C50" s="77">
        <f>+C40+C45</f>
        <v>3741685.850000001</v>
      </c>
      <c r="D50" s="77">
        <f t="shared" ref="D50:E50" si="77">+D40+D45</f>
        <v>4198689.6000000006</v>
      </c>
      <c r="E50" s="35">
        <f t="shared" si="77"/>
        <v>4452900.3499999996</v>
      </c>
      <c r="F50" s="35">
        <f t="shared" ref="F50:G50" si="78">+F40+F45</f>
        <v>4843020.18</v>
      </c>
      <c r="G50" s="35">
        <f t="shared" si="78"/>
        <v>5353260.3500000015</v>
      </c>
      <c r="H50" s="35">
        <f t="shared" ref="H50" si="79">+H40+H45</f>
        <v>5128354.040000001</v>
      </c>
      <c r="I50" s="35">
        <f>+I40+I45</f>
        <v>4082725.6</v>
      </c>
      <c r="J50" s="35">
        <f t="shared" ref="J50:N50" si="80">+J40+J45</f>
        <v>4512799.3600000003</v>
      </c>
      <c r="K50" s="35">
        <f t="shared" si="80"/>
        <v>0</v>
      </c>
      <c r="L50" s="35">
        <f t="shared" si="80"/>
        <v>0</v>
      </c>
      <c r="M50" s="35">
        <f t="shared" si="80"/>
        <v>0</v>
      </c>
      <c r="N50" s="35">
        <f t="shared" si="80"/>
        <v>0</v>
      </c>
      <c r="O50" s="163">
        <f t="shared" ref="O50:O52" si="81">SUM(C50:N50)</f>
        <v>36313435.330000006</v>
      </c>
      <c r="P50" s="64"/>
      <c r="R50" s="64"/>
      <c r="S50" s="64"/>
      <c r="T50" s="64"/>
      <c r="U50" s="64"/>
      <c r="V50" s="64"/>
      <c r="W50" s="69"/>
      <c r="X50" s="69"/>
      <c r="Y50" s="69"/>
      <c r="Z50" s="69"/>
      <c r="AA50" s="69"/>
      <c r="AB50" s="64"/>
      <c r="AC50" s="64"/>
      <c r="AD50" s="64"/>
      <c r="AE50" s="64"/>
      <c r="AF50" s="64"/>
      <c r="AG50" s="69"/>
      <c r="AH50" s="65"/>
      <c r="AI50" s="65"/>
      <c r="AJ50" s="65"/>
      <c r="AK50" s="65"/>
      <c r="AL50" s="65"/>
      <c r="AM50" s="65"/>
      <c r="AN50" s="65"/>
      <c r="AO50" s="64"/>
      <c r="AP50" s="64"/>
      <c r="AQ50" s="64"/>
      <c r="AR50" s="64"/>
      <c r="AS50" s="64"/>
      <c r="AT50" s="62"/>
      <c r="BB50" s="64"/>
      <c r="BC50" s="64"/>
      <c r="BD50" s="64"/>
      <c r="BE50" s="64"/>
      <c r="BF50" s="64"/>
      <c r="BO50" s="64"/>
      <c r="BP50" s="64"/>
      <c r="BQ50" s="64"/>
      <c r="BR50" s="64"/>
      <c r="BS50" s="64"/>
      <c r="CB50" s="64"/>
      <c r="CC50" s="64"/>
      <c r="CD50" s="64"/>
      <c r="CE50" s="64"/>
      <c r="CF50" s="64"/>
    </row>
    <row r="51" spans="1:84" x14ac:dyDescent="0.25">
      <c r="A51" s="162" t="s">
        <v>43</v>
      </c>
      <c r="B51" s="35">
        <f>+B41+B46</f>
        <v>4010681</v>
      </c>
      <c r="C51" s="78">
        <f>+C41+C46</f>
        <v>11660.61</v>
      </c>
      <c r="D51" s="77">
        <f t="shared" ref="D51:E51" si="82">+D41+D46</f>
        <v>225602.99</v>
      </c>
      <c r="E51" s="35">
        <f t="shared" si="82"/>
        <v>89924.680000000008</v>
      </c>
      <c r="F51" s="35">
        <f t="shared" ref="F51:G51" si="83">+F41+F46</f>
        <v>176874.77000000002</v>
      </c>
      <c r="G51" s="35">
        <f t="shared" si="83"/>
        <v>31744.400000000001</v>
      </c>
      <c r="H51" s="35">
        <f t="shared" ref="H51:I51" si="84">+H41+H46</f>
        <v>94893.17</v>
      </c>
      <c r="I51" s="35">
        <f>+I41+I46</f>
        <v>155152.64000000001</v>
      </c>
      <c r="J51" s="35">
        <f t="shared" ref="J51:N51" si="85">+J41+J46</f>
        <v>187973.26</v>
      </c>
      <c r="K51" s="35">
        <f t="shared" si="85"/>
        <v>0</v>
      </c>
      <c r="L51" s="35">
        <f t="shared" si="85"/>
        <v>0</v>
      </c>
      <c r="M51" s="35">
        <f t="shared" si="85"/>
        <v>0</v>
      </c>
      <c r="N51" s="35">
        <f t="shared" si="85"/>
        <v>0</v>
      </c>
      <c r="O51" s="163">
        <f t="shared" si="81"/>
        <v>973826.52</v>
      </c>
      <c r="P51" s="64"/>
      <c r="R51" s="64"/>
      <c r="S51" s="64"/>
      <c r="T51" s="64"/>
      <c r="U51" s="64"/>
      <c r="V51" s="65"/>
      <c r="W51" s="66"/>
      <c r="X51" s="66"/>
      <c r="Y51" s="66"/>
      <c r="Z51" s="66"/>
      <c r="AA51" s="66"/>
      <c r="AB51" s="64"/>
      <c r="AC51" s="64"/>
      <c r="AD51" s="64"/>
      <c r="AE51" s="64"/>
      <c r="AF51" s="64"/>
      <c r="AG51" s="66"/>
      <c r="AH51" s="64"/>
      <c r="AI51" s="64"/>
      <c r="AJ51" s="64"/>
      <c r="AK51" s="64"/>
      <c r="AL51" s="64"/>
      <c r="AM51" s="64"/>
      <c r="AN51" s="64"/>
      <c r="AO51" s="64"/>
      <c r="AP51" s="64"/>
      <c r="AQ51" s="64"/>
      <c r="AR51" s="64"/>
      <c r="AS51" s="64"/>
      <c r="AT51" s="62"/>
      <c r="BB51" s="64"/>
      <c r="BC51" s="64"/>
      <c r="BD51" s="64"/>
      <c r="BE51" s="64"/>
      <c r="BF51" s="64"/>
      <c r="BO51" s="64"/>
      <c r="BP51" s="64"/>
      <c r="BQ51" s="64"/>
      <c r="BR51" s="64"/>
      <c r="BS51" s="64"/>
      <c r="CB51" s="64"/>
      <c r="CC51" s="64"/>
      <c r="CD51" s="64"/>
      <c r="CE51" s="64"/>
      <c r="CF51" s="64"/>
    </row>
    <row r="52" spans="1:84" ht="15.75" thickBot="1" x14ac:dyDescent="0.3">
      <c r="A52" s="167" t="s">
        <v>29</v>
      </c>
      <c r="B52" s="168">
        <f>SUM(B50:B51)</f>
        <v>59733678</v>
      </c>
      <c r="C52" s="168">
        <f t="shared" ref="C52:E52" si="86">SUM(C50:C51)</f>
        <v>3753346.4600000009</v>
      </c>
      <c r="D52" s="168">
        <f t="shared" si="86"/>
        <v>4424292.5900000008</v>
      </c>
      <c r="E52" s="168">
        <f t="shared" si="86"/>
        <v>4542825.0299999993</v>
      </c>
      <c r="F52" s="168">
        <f t="shared" ref="F52:G52" si="87">SUM(F50:F51)</f>
        <v>5019894.9499999993</v>
      </c>
      <c r="G52" s="168">
        <f t="shared" si="87"/>
        <v>5385004.7500000019</v>
      </c>
      <c r="H52" s="168">
        <f t="shared" ref="H52:N52" si="88">SUM(H50:H51)</f>
        <v>5223247.2100000009</v>
      </c>
      <c r="I52" s="168">
        <f t="shared" si="88"/>
        <v>4237878.24</v>
      </c>
      <c r="J52" s="168">
        <f t="shared" si="88"/>
        <v>4700772.62</v>
      </c>
      <c r="K52" s="168">
        <f t="shared" si="88"/>
        <v>0</v>
      </c>
      <c r="L52" s="168">
        <f t="shared" si="88"/>
        <v>0</v>
      </c>
      <c r="M52" s="168">
        <f t="shared" si="88"/>
        <v>0</v>
      </c>
      <c r="N52" s="168">
        <f t="shared" si="88"/>
        <v>0</v>
      </c>
      <c r="O52" s="169">
        <f t="shared" si="81"/>
        <v>37287261.850000001</v>
      </c>
      <c r="P52" s="65"/>
      <c r="R52" s="65"/>
      <c r="S52" s="65"/>
      <c r="T52" s="65"/>
      <c r="U52" s="65"/>
      <c r="V52" s="64"/>
      <c r="W52" s="69"/>
      <c r="X52" s="69"/>
      <c r="Y52" s="69"/>
      <c r="Z52" s="69"/>
      <c r="AA52" s="69"/>
      <c r="AB52" s="65"/>
      <c r="AC52" s="65"/>
      <c r="AD52" s="65"/>
      <c r="AE52" s="65"/>
      <c r="AF52" s="65"/>
      <c r="AG52" s="69"/>
      <c r="AH52" s="64"/>
      <c r="AI52" s="64"/>
      <c r="AJ52" s="64"/>
      <c r="AK52" s="64"/>
      <c r="AL52" s="64"/>
      <c r="AM52" s="64"/>
      <c r="AN52" s="64"/>
      <c r="AO52" s="65"/>
      <c r="AP52" s="65"/>
      <c r="AQ52" s="65"/>
      <c r="AR52" s="65"/>
      <c r="AS52" s="65"/>
      <c r="AT52" s="62"/>
      <c r="BB52" s="65"/>
      <c r="BC52" s="65"/>
      <c r="BD52" s="65"/>
      <c r="BE52" s="65"/>
      <c r="BF52" s="65"/>
      <c r="BO52" s="65"/>
      <c r="BP52" s="65"/>
      <c r="BQ52" s="65"/>
      <c r="BR52" s="65"/>
      <c r="BS52" s="65"/>
      <c r="CB52" s="65"/>
      <c r="CC52" s="65"/>
      <c r="CD52" s="65"/>
      <c r="CE52" s="65"/>
      <c r="CF52" s="65"/>
    </row>
    <row r="53" spans="1:84" x14ac:dyDescent="0.25">
      <c r="G53" s="70"/>
      <c r="H53" s="70"/>
      <c r="I53" s="70"/>
      <c r="J53" s="70"/>
      <c r="K53" s="70"/>
      <c r="L53" s="70"/>
      <c r="M53" s="70"/>
      <c r="N53" s="70"/>
      <c r="O53" s="70"/>
      <c r="P53" s="70"/>
      <c r="Q53" s="70"/>
      <c r="R53" s="70"/>
      <c r="S53" s="70"/>
      <c r="T53" s="70"/>
      <c r="U53" s="70"/>
      <c r="V53" s="70"/>
      <c r="W53" s="71"/>
      <c r="X53" s="71"/>
      <c r="Y53" s="71"/>
      <c r="Z53" s="71"/>
      <c r="AA53" s="71"/>
      <c r="AB53" s="70"/>
      <c r="AC53" s="70"/>
      <c r="AD53" s="70"/>
      <c r="AE53" s="70"/>
      <c r="AF53" s="70"/>
      <c r="AG53" s="71"/>
      <c r="AH53" s="70"/>
      <c r="AI53" s="70"/>
      <c r="AJ53" s="70"/>
      <c r="AK53" s="70"/>
      <c r="AL53" s="70"/>
      <c r="AM53" s="70"/>
      <c r="AN53" s="70"/>
      <c r="AO53" s="70"/>
      <c r="AP53" s="70"/>
      <c r="AQ53" s="70"/>
      <c r="AR53" s="70"/>
      <c r="AS53" s="70"/>
      <c r="AT53" s="62"/>
      <c r="BB53" s="70"/>
      <c r="BC53" s="70"/>
      <c r="BD53" s="70"/>
      <c r="BE53" s="70"/>
      <c r="BF53" s="70"/>
      <c r="BO53" s="70"/>
      <c r="BP53" s="70"/>
      <c r="BQ53" s="70"/>
      <c r="BR53" s="70"/>
      <c r="BS53" s="70"/>
      <c r="CB53" s="70"/>
      <c r="CC53" s="70"/>
      <c r="CD53" s="70"/>
      <c r="CE53" s="70"/>
      <c r="CF53" s="70"/>
    </row>
    <row r="54" spans="1:84" x14ac:dyDescent="0.25">
      <c r="W54" s="68"/>
      <c r="X54" s="68"/>
      <c r="Y54" s="68"/>
      <c r="Z54" s="68"/>
      <c r="AA54" s="68"/>
      <c r="AG54" s="68"/>
    </row>
    <row r="56" spans="1:84" x14ac:dyDescent="0.25">
      <c r="B56" s="12"/>
      <c r="C56" s="12"/>
      <c r="D56" s="12"/>
      <c r="E56" s="12"/>
      <c r="F56" s="12"/>
      <c r="G56" s="12"/>
      <c r="H56" s="12"/>
    </row>
    <row r="57" spans="1:84" x14ac:dyDescent="0.25">
      <c r="B57" s="12"/>
      <c r="C57" s="12"/>
      <c r="D57" s="12"/>
      <c r="E57" s="12"/>
      <c r="F57" s="12"/>
      <c r="G57" s="12"/>
      <c r="H57" s="12"/>
    </row>
    <row r="58" spans="1:84" x14ac:dyDescent="0.25">
      <c r="B58" s="12"/>
      <c r="C58" s="12"/>
      <c r="D58" s="12"/>
      <c r="E58" s="12"/>
      <c r="F58" s="12"/>
      <c r="G58" s="12"/>
      <c r="H58" s="12"/>
      <c r="J58" s="12"/>
    </row>
    <row r="59" spans="1:84" x14ac:dyDescent="0.25">
      <c r="B59" s="12"/>
      <c r="C59" s="12"/>
      <c r="D59" s="12"/>
      <c r="E59" s="12"/>
      <c r="F59" s="12"/>
      <c r="G59" s="12"/>
      <c r="H59" s="12"/>
    </row>
    <row r="60" spans="1:84" x14ac:dyDescent="0.25">
      <c r="B60" s="12"/>
      <c r="C60" s="12"/>
      <c r="D60" s="12"/>
      <c r="E60" s="12"/>
      <c r="F60" s="12"/>
      <c r="G60" s="12"/>
      <c r="H60" s="12"/>
    </row>
    <row r="61" spans="1:84" x14ac:dyDescent="0.25">
      <c r="B61" s="12"/>
      <c r="C61" s="12"/>
      <c r="D61" s="12"/>
      <c r="E61" s="12"/>
      <c r="F61" s="12"/>
      <c r="G61" s="12"/>
      <c r="H61" s="12"/>
    </row>
    <row r="62" spans="1:84" x14ac:dyDescent="0.25">
      <c r="B62" s="12"/>
      <c r="C62" s="12"/>
      <c r="D62" s="12"/>
      <c r="E62" s="12"/>
      <c r="F62" s="12"/>
      <c r="G62" s="12"/>
      <c r="H62" s="12"/>
    </row>
    <row r="63" spans="1:84" x14ac:dyDescent="0.25">
      <c r="B63" s="12"/>
      <c r="C63" s="12"/>
      <c r="D63" s="12"/>
      <c r="E63" s="12"/>
      <c r="F63" s="12"/>
      <c r="G63" s="12"/>
      <c r="H63" s="12"/>
    </row>
    <row r="64" spans="1:84" x14ac:dyDescent="0.25">
      <c r="B64" s="12"/>
      <c r="C64" s="12"/>
      <c r="D64" s="12"/>
      <c r="E64" s="12"/>
      <c r="F64" s="12"/>
      <c r="G64" s="12"/>
      <c r="H64" s="12"/>
    </row>
    <row r="65" spans="2:8" x14ac:dyDescent="0.25">
      <c r="B65" s="12"/>
      <c r="C65" s="12"/>
      <c r="D65" s="12"/>
      <c r="E65" s="12"/>
      <c r="F65" s="12"/>
      <c r="G65" s="12"/>
      <c r="H65" s="12"/>
    </row>
    <row r="66" spans="2:8" x14ac:dyDescent="0.25">
      <c r="B66" s="12"/>
      <c r="C66" s="12"/>
      <c r="D66" s="12"/>
      <c r="E66" s="12"/>
      <c r="F66" s="12"/>
      <c r="G66" s="12"/>
      <c r="H66" s="12"/>
    </row>
    <row r="67" spans="2:8" x14ac:dyDescent="0.25">
      <c r="B67" s="12"/>
      <c r="C67" s="12"/>
      <c r="D67" s="12"/>
      <c r="E67" s="12"/>
      <c r="F67" s="12"/>
      <c r="G67" s="12"/>
      <c r="H67" s="12"/>
    </row>
    <row r="68" spans="2:8" x14ac:dyDescent="0.25">
      <c r="B68" s="12"/>
      <c r="C68" s="12"/>
      <c r="D68" s="12"/>
      <c r="E68" s="12"/>
      <c r="F68" s="12"/>
      <c r="G68" s="12"/>
      <c r="H68" s="12"/>
    </row>
  </sheetData>
  <mergeCells count="16">
    <mergeCell ref="G5:S5"/>
    <mergeCell ref="AG5:AS5"/>
    <mergeCell ref="T5:AF5"/>
    <mergeCell ref="AG26:AS26"/>
    <mergeCell ref="T26:AF26"/>
    <mergeCell ref="G26:S26"/>
    <mergeCell ref="AT5:BF5"/>
    <mergeCell ref="BG5:BS5"/>
    <mergeCell ref="BT5:CF5"/>
    <mergeCell ref="A17:B17"/>
    <mergeCell ref="A18:B18"/>
    <mergeCell ref="C5:E5"/>
    <mergeCell ref="C26:E26"/>
    <mergeCell ref="A19:B19"/>
    <mergeCell ref="A20:B20"/>
    <mergeCell ref="A21:B2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Enar Oidermaa</dc:creator>
  <cp:lastModifiedBy>Enar Oidermaa</cp:lastModifiedBy>
  <dcterms:created xsi:type="dcterms:W3CDTF">2025-02-26T15:14:07Z</dcterms:created>
  <dcterms:modified xsi:type="dcterms:W3CDTF">2025-09-23T06:33:30Z</dcterms:modified>
  <dc:title>Kaitseliidu 2025. aasta toetuse kasutamise aruanne - august</dc:title>
</cp:coreProperties>
</file>