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KUL.SISE\kulm\users$\erle.toiger\Desktop\"/>
    </mc:Choice>
  </mc:AlternateContent>
  <xr:revisionPtr revIDLastSave="0" documentId="8_{62470A79-E28D-4924-9764-7C35B773E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Sheet1!$A$1:$L$27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  <c r="I21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I16" i="1"/>
  <c r="G16" i="1"/>
  <c r="I15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<sst xmlns="http://schemas.openxmlformats.org/spreadsheetml/2006/main" count="164" uniqueCount="70">
  <si>
    <t>Eesmärk</t>
  </si>
  <si>
    <t>Tulemusindikaatorid</t>
  </si>
  <si>
    <t>Allikas / metoodika</t>
  </si>
  <si>
    <t>ST 2025</t>
  </si>
  <si>
    <t>ST 2026</t>
  </si>
  <si>
    <t>ST 2027</t>
  </si>
  <si>
    <t>STRATEEGILISED VALDKONDLIKUD EESMÄRGID</t>
  </si>
  <si>
    <t>VÕTMEINDIKAATORID</t>
  </si>
  <si>
    <t>Rentijate (sh püsirentnikud ja lühiajalised rentnikud) rahulolu</t>
  </si>
  <si>
    <t>Soovitusindeks skaalal -100 kuni +100 (metoodikat täpsustatakse)</t>
  </si>
  <si>
    <t>ei mõõdetud</t>
  </si>
  <si>
    <t>vaheaasta</t>
  </si>
  <si>
    <t>Töötajate rahulolu</t>
  </si>
  <si>
    <t>Organisatsiooni rahulolu uuring kord kolme aasta jooksul. Taandatuna 100%-le. Kasutatakse 5-pallilist skaalat.</t>
  </si>
  <si>
    <t>4,5</t>
  </si>
  <si>
    <t>TÄPSEMAD VALDKONNAPÕHISED OOTUSED:</t>
  </si>
  <si>
    <t>Suurendada erinevatele teatrigruppidele etendustegevuseks sobivate ruumide kättesaadavust ning publikule mitmekesist teatrikogemust</t>
  </si>
  <si>
    <t>Etendustegevuseks ruumi rentinud erinevate institutsioonide arv</t>
  </si>
  <si>
    <t>Teatri andmed</t>
  </si>
  <si>
    <t>Etenduste arv aastas</t>
  </si>
  <si>
    <t>Säilitatada ja arendada sihtasutusele kuuluvat kinnisvara ja vallasvara</t>
  </si>
  <si>
    <t>Korrasoleva kinnisvara osakaal kogukinnisvarast</t>
  </si>
  <si>
    <t>Teatri andmed / protsentides</t>
  </si>
  <si>
    <t>Vähendada etendusasutuse keskkonnajalajälge</t>
  </si>
  <si>
    <t>Elektri- ja soojusenergia kasutus aastas</t>
  </si>
  <si>
    <t>Teatri andmed / MWh aastas:</t>
  </si>
  <si>
    <t>Vee kasutus aastas</t>
  </si>
  <si>
    <t>Teatri andmed/ m3 aastas:</t>
  </si>
  <si>
    <t>Mõõtmine alates kuupäevast 24.05.23 kuni 31.12.23: 473m3</t>
  </si>
  <si>
    <t>Jäätmete liigiti kogumine</t>
  </si>
  <si>
    <t>Teatri andmed / sorteerimine jah/ ei</t>
  </si>
  <si>
    <t>jah</t>
  </si>
  <si>
    <t>Keskkonnahoidlike sündmuste korraldamise minimaalsete nõuete täitmine</t>
  </si>
  <si>
    <t>Teatri andmed/ Lähtudes nt keskkonnahoidlike sündmuste korraldamise juhendist Tartu 2024 sündmustele / jah / ei</t>
  </si>
  <si>
    <t>ei</t>
  </si>
  <si>
    <t>Arvestada kõigi teenuste pakkumisel kasutajate vajadustega kogu nende elukaare ulatuses</t>
  </si>
  <si>
    <t>Enesehindamine kõigi teenuste lõikes, tegevuskava koostamine puuduste likvideerimiseks ja selle täitmine</t>
  </si>
  <si>
    <t xml:space="preserve">Lapsed, eakad, erivajadustega inimesed, lapsevanemad, ajutise tegevuspiiranguga inimesed, erineva keele- ja kultuuritaustaga inimesed ja kõik teised. Analüüsida teenuseid nn suutlikkussurvest ja kogemuse terviklikkusest lähtudes: st millist võimekust või suutlikkust iga konkreetne teenus kasutajalt igas üksikus kasutusetapis nõuab ning kuidas on võimalik suutlikkuste barjääre alandada või alternatiive pakkuda. Suuremaid investeeringuid nõudvate muudatuste puhul koostada tegevuskava.  </t>
  </si>
  <si>
    <t>Enesehindamine tehtud</t>
  </si>
  <si>
    <t>Rakendatud 2 tegevust tegevuskavast</t>
  </si>
  <si>
    <t>FINANTSEESMÄRGID</t>
  </si>
  <si>
    <t>Võtmeindikaatorid</t>
  </si>
  <si>
    <t>majandustegevusest laekuva tulu osakaal kogutulust (v.a investeeringutoetused)</t>
  </si>
  <si>
    <t>majandusaasta aruanne</t>
  </si>
  <si>
    <t>avaliku sektori toetus vs majandustegevusest laekunud tulude osakaal</t>
  </si>
  <si>
    <t>kohaliku omavalitsuselt laekunud toetuste osakaal kogutulust</t>
  </si>
  <si>
    <t>lühiajaliste võlgnevuste kattekordaja</t>
  </si>
  <si>
    <t>2,36</t>
  </si>
  <si>
    <t>2,93</t>
  </si>
  <si>
    <t>1,21</t>
  </si>
  <si>
    <t>0,97</t>
  </si>
  <si>
    <t>1,52</t>
  </si>
  <si>
    <t>1,5-2,0</t>
  </si>
  <si>
    <t>Seireindikaatorid</t>
  </si>
  <si>
    <t>tegevuskulu (v.a investeeringud ja amortisatsioonikulu) külastaja kohta aastas;</t>
  </si>
  <si>
    <t>täpsustamisel</t>
  </si>
  <si>
    <t>avaliku sektori toetus (v.a investeeringutoetused) külastaja kohta aastas;</t>
  </si>
  <si>
    <t>SA majandustegevusest laekunud tulu töötaja kohta (taandatud täistööajale, lisandväärtus 1 töötaja kohta).</t>
  </si>
  <si>
    <t>Põhitegevuse tulem</t>
  </si>
  <si>
    <t>JUHTIMISKVALITEEDI EESMÄRGID</t>
  </si>
  <si>
    <t>Kord aastas toimub nõukogu esimehe koostöövestlus juhatuse liikmega</t>
  </si>
  <si>
    <t>jah/ei</t>
  </si>
  <si>
    <t>Kord aastas toimub nõukogude liikmete enesehindamine ning juhatuse liige annab tagasisidet nõukogu liikmete tööle</t>
  </si>
  <si>
    <t>Korraldab KuM</t>
  </si>
  <si>
    <t>Sihtasutus lähtub andmete töötlemisel ning infosüsteemide pidamisel, kasutamisel ja arendamisel avaliku sektori infoturbe nõuetest ning Kultuuriministeeriumi haldusala IKT teenuste korraldamise põhimõtetest.</t>
  </si>
  <si>
    <t>Küberhügieeni koolituse (digitesti) läbinud töötajate osakaal aastas kõikidest asutuse töötajatest, kellele test saadeti.</t>
  </si>
  <si>
    <t>KUM</t>
  </si>
  <si>
    <t>Juhatuse liikmele tulemustasu maksmine on seotud asutaja ootuste täitmisega (on sõlmitud tulemusleping või kokkulepe fikseeritud muul moel).</t>
  </si>
  <si>
    <t>Tulemuslepingu või kokkuleppe sõlmimine</t>
  </si>
  <si>
    <t xml:space="preserve">liigiti kogumine: olme, paber, bio, kuid pakendisorteerimine puudu.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</si>
</sst>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</font>
    <font>
      <b/>
      <sz val="9"/>
      <color indexed="8"/>
      <name val="Arial"/>
    </font>
    <font>
      <sz val="9"/>
      <color indexed="8"/>
      <name val="Arial"/>
    </font>
    <font>
      <sz val="11"/>
      <color indexed="8"/>
      <name val="Calibri"/>
    </font>
    <font>
      <i/>
      <sz val="9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lightDown">
        <bgColor indexed="10"/>
      </patternFill>
    </fill>
    <fill>
      <patternFill patternType="lightDown"/>
    </fill>
  </fills>
  <borders count="4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9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0" fontId="2" fillId="3" borderId="19" xfId="0" applyNumberFormat="1" applyFont="1" applyFill="1" applyBorder="1" applyAlignment="1">
      <alignment horizontal="center" vertical="center" wrapText="1"/>
    </xf>
    <xf numFmtId="49" fontId="1" fillId="4" borderId="21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2" fillId="3" borderId="23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9" fontId="3" fillId="3" borderId="11" xfId="0" applyNumberFormat="1" applyFont="1" applyFill="1" applyBorder="1" applyAlignment="1">
      <alignment horizontal="center" vertical="center"/>
    </xf>
    <xf numFmtId="9" fontId="2" fillId="3" borderId="11" xfId="0" applyNumberFormat="1" applyFont="1" applyFill="1" applyBorder="1" applyAlignment="1">
      <alignment horizontal="center" vertical="center"/>
    </xf>
    <xf numFmtId="9" fontId="2" fillId="3" borderId="12" xfId="0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vertical="center" wrapText="1"/>
    </xf>
    <xf numFmtId="49" fontId="1" fillId="4" borderId="33" xfId="0" applyNumberFormat="1" applyFont="1" applyFill="1" applyBorder="1" applyAlignment="1">
      <alignment horizontal="center" vertical="center" wrapText="1"/>
    </xf>
    <xf numFmtId="9" fontId="2" fillId="3" borderId="11" xfId="0" applyNumberFormat="1" applyFont="1" applyFill="1" applyBorder="1" applyAlignment="1">
      <alignment horizontal="center" vertical="center" wrapText="1"/>
    </xf>
    <xf numFmtId="9" fontId="2" fillId="3" borderId="12" xfId="0" applyNumberFormat="1" applyFont="1" applyFill="1" applyBorder="1" applyAlignment="1">
      <alignment horizontal="center" vertical="center" wrapText="1"/>
    </xf>
    <xf numFmtId="49" fontId="1" fillId="4" borderId="34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/>
    </xf>
    <xf numFmtId="49" fontId="1" fillId="3" borderId="37" xfId="0" applyNumberFormat="1" applyFont="1" applyFill="1" applyBorder="1" applyAlignment="1">
      <alignment horizontal="center" vertical="center" wrapText="1"/>
    </xf>
    <xf numFmtId="49" fontId="2" fillId="3" borderId="37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38" xfId="0" applyNumberFormat="1" applyFont="1" applyFill="1" applyBorder="1" applyAlignment="1">
      <alignment horizontal="center" vertical="center" wrapText="1"/>
    </xf>
    <xf numFmtId="49" fontId="1" fillId="3" borderId="39" xfId="0" applyNumberFormat="1" applyFont="1" applyFill="1" applyBorder="1" applyAlignment="1">
      <alignment horizontal="center" vertical="center" wrapText="1"/>
    </xf>
    <xf numFmtId="49" fontId="2" fillId="3" borderId="39" xfId="0" applyNumberFormat="1" applyFont="1" applyFill="1" applyBorder="1" applyAlignment="1">
      <alignment horizontal="center" vertical="center"/>
    </xf>
    <xf numFmtId="0" fontId="2" fillId="3" borderId="39" xfId="0" applyNumberFormat="1" applyFont="1" applyFill="1" applyBorder="1" applyAlignment="1">
      <alignment horizontal="center" vertical="center"/>
    </xf>
    <xf numFmtId="0" fontId="2" fillId="3" borderId="40" xfId="0" applyNumberFormat="1" applyFont="1" applyFill="1" applyBorder="1" applyAlignment="1">
      <alignment horizontal="center" vertical="center"/>
    </xf>
    <xf numFmtId="49" fontId="1" fillId="4" borderId="41" xfId="0" applyNumberFormat="1" applyFont="1" applyFill="1" applyBorder="1" applyAlignment="1">
      <alignment horizontal="center" vertical="center" wrapText="1"/>
    </xf>
    <xf numFmtId="49" fontId="1" fillId="3" borderId="42" xfId="0" applyNumberFormat="1" applyFont="1" applyFill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horizontal="center" vertical="center"/>
    </xf>
    <xf numFmtId="0" fontId="2" fillId="3" borderId="42" xfId="0" applyNumberFormat="1" applyFont="1" applyFill="1" applyBorder="1" applyAlignment="1">
      <alignment horizontal="center" vertical="center"/>
    </xf>
    <xf numFmtId="0" fontId="2" fillId="3" borderId="43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vertical="center"/>
    </xf>
    <xf numFmtId="49" fontId="1" fillId="4" borderId="17" xfId="0" applyNumberFormat="1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49" fontId="1" fillId="2" borderId="25" xfId="0" applyNumberFormat="1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28" xfId="0" applyFont="1" applyFill="1" applyBorder="1" applyAlignment="1">
      <alignment vertical="center"/>
    </xf>
    <xf numFmtId="49" fontId="1" fillId="2" borderId="29" xfId="0" applyNumberFormat="1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vertical="center"/>
    </xf>
    <xf numFmtId="0" fontId="0" fillId="3" borderId="31" xfId="0" applyFont="1" applyFill="1" applyBorder="1" applyAlignment="1">
      <alignment vertical="center"/>
    </xf>
    <xf numFmtId="0" fontId="0" fillId="3" borderId="32" xfId="0" applyFont="1" applyFill="1" applyBorder="1" applyAlignment="1">
      <alignment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9" fontId="1" fillId="4" borderId="24" xfId="0" applyNumberFormat="1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DD4DD"/>
      <rgbColor rgb="FFFFFFFF"/>
      <rgbColor rgb="FFAAAAAA"/>
      <rgbColor rgb="FFD6ED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0"/>
  <sheetViews>
    <sheetView showGridLines="0" tabSelected="1" workbookViewId="0">
      <selection sqref="A1:L27"/>
    </sheetView>
  </sheetViews>
  <sheetFormatPr defaultColWidth="12.7109375" defaultRowHeight="15.75" customHeight="1" x14ac:dyDescent="0.2"/>
  <cols>
    <col min="1" max="1" width="24.85546875" style="1" customWidth="1"/>
    <col min="2" max="2" width="21.28515625" style="1" customWidth="1"/>
    <col min="3" max="3" width="20.28515625" style="1" customWidth="1"/>
    <col min="4" max="25" width="12.7109375" style="1" customWidth="1"/>
    <col min="26" max="16384" width="12.7109375" style="1"/>
  </cols>
  <sheetData>
    <row r="1" spans="1:24" ht="19.899999999999999" customHeight="1" x14ac:dyDescent="0.2">
      <c r="A1" s="2" t="s">
        <v>0</v>
      </c>
      <c r="B1" s="3" t="s">
        <v>1</v>
      </c>
      <c r="C1" s="3" t="s">
        <v>2</v>
      </c>
      <c r="D1" s="4">
        <v>2019</v>
      </c>
      <c r="E1" s="4">
        <v>2020</v>
      </c>
      <c r="F1" s="4">
        <v>2021</v>
      </c>
      <c r="G1" s="4">
        <v>2022</v>
      </c>
      <c r="H1" s="4">
        <v>2023</v>
      </c>
      <c r="I1" s="4">
        <v>2024</v>
      </c>
      <c r="J1" s="3" t="s">
        <v>3</v>
      </c>
      <c r="K1" s="3" t="s">
        <v>4</v>
      </c>
      <c r="L1" s="5" t="s">
        <v>5</v>
      </c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9.899999999999999" customHeight="1" x14ac:dyDescent="0.2">
      <c r="A2" s="72" t="s">
        <v>6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5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48" customHeight="1" x14ac:dyDescent="0.2">
      <c r="A3" s="68" t="s">
        <v>7</v>
      </c>
      <c r="B3" s="8" t="s">
        <v>8</v>
      </c>
      <c r="C3" s="9" t="s">
        <v>9</v>
      </c>
      <c r="D3" s="9" t="s">
        <v>10</v>
      </c>
      <c r="E3" s="9" t="s">
        <v>10</v>
      </c>
      <c r="F3" s="9" t="s">
        <v>10</v>
      </c>
      <c r="G3" s="9" t="s">
        <v>10</v>
      </c>
      <c r="H3" s="9" t="s">
        <v>10</v>
      </c>
      <c r="I3" s="9" t="s">
        <v>10</v>
      </c>
      <c r="J3" s="9" t="s">
        <v>11</v>
      </c>
      <c r="K3" s="10">
        <v>80</v>
      </c>
      <c r="L3" s="11" t="s">
        <v>11</v>
      </c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57" customHeight="1" x14ac:dyDescent="0.2">
      <c r="A4" s="69"/>
      <c r="B4" s="12" t="s">
        <v>12</v>
      </c>
      <c r="C4" s="13" t="s">
        <v>13</v>
      </c>
      <c r="D4" s="13" t="s">
        <v>10</v>
      </c>
      <c r="E4" s="13" t="s">
        <v>10</v>
      </c>
      <c r="F4" s="13" t="s">
        <v>10</v>
      </c>
      <c r="G4" s="13" t="s">
        <v>10</v>
      </c>
      <c r="H4" s="13" t="s">
        <v>10</v>
      </c>
      <c r="I4" s="13" t="s">
        <v>10</v>
      </c>
      <c r="J4" s="13" t="s">
        <v>11</v>
      </c>
      <c r="K4" s="13" t="s">
        <v>11</v>
      </c>
      <c r="L4" s="14" t="s">
        <v>14</v>
      </c>
      <c r="M4" s="1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9.899999999999999" customHeight="1" x14ac:dyDescent="0.2">
      <c r="A5" s="84" t="s">
        <v>15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36" customHeight="1" x14ac:dyDescent="0.2">
      <c r="A6" s="70" t="s">
        <v>16</v>
      </c>
      <c r="B6" s="29" t="s">
        <v>17</v>
      </c>
      <c r="C6" s="17" t="s">
        <v>18</v>
      </c>
      <c r="D6" s="17" t="s">
        <v>10</v>
      </c>
      <c r="E6" s="17" t="s">
        <v>10</v>
      </c>
      <c r="F6" s="17" t="s">
        <v>10</v>
      </c>
      <c r="G6" s="17" t="s">
        <v>10</v>
      </c>
      <c r="H6" s="18">
        <v>7</v>
      </c>
      <c r="I6" s="18">
        <v>17</v>
      </c>
      <c r="J6" s="18">
        <v>12</v>
      </c>
      <c r="K6" s="18">
        <v>12</v>
      </c>
      <c r="L6" s="19">
        <v>20</v>
      </c>
      <c r="M6" s="15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35.450000000000003" customHeight="1" thickBot="1" x14ac:dyDescent="0.25">
      <c r="A7" s="87"/>
      <c r="B7" s="49" t="s">
        <v>19</v>
      </c>
      <c r="C7" s="50" t="s">
        <v>18</v>
      </c>
      <c r="D7" s="50" t="s">
        <v>10</v>
      </c>
      <c r="E7" s="50" t="s">
        <v>10</v>
      </c>
      <c r="F7" s="50" t="s">
        <v>10</v>
      </c>
      <c r="G7" s="50" t="s">
        <v>10</v>
      </c>
      <c r="H7" s="51">
        <v>198</v>
      </c>
      <c r="I7" s="51">
        <v>241</v>
      </c>
      <c r="J7" s="51">
        <v>200</v>
      </c>
      <c r="K7" s="51">
        <v>200</v>
      </c>
      <c r="L7" s="52">
        <v>200</v>
      </c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36.6" customHeight="1" thickBot="1" x14ac:dyDescent="0.25">
      <c r="A8" s="57" t="s">
        <v>20</v>
      </c>
      <c r="B8" s="58" t="s">
        <v>21</v>
      </c>
      <c r="C8" s="59" t="s">
        <v>22</v>
      </c>
      <c r="D8" s="59" t="s">
        <v>10</v>
      </c>
      <c r="E8" s="59" t="s">
        <v>10</v>
      </c>
      <c r="F8" s="59" t="s">
        <v>10</v>
      </c>
      <c r="G8" s="60">
        <v>75</v>
      </c>
      <c r="H8" s="60">
        <v>80</v>
      </c>
      <c r="I8" s="60">
        <v>80</v>
      </c>
      <c r="J8" s="60">
        <v>80</v>
      </c>
      <c r="K8" s="60">
        <v>80</v>
      </c>
      <c r="L8" s="61">
        <v>80</v>
      </c>
      <c r="M8" s="48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24" customHeight="1" x14ac:dyDescent="0.2">
      <c r="A9" s="89" t="s">
        <v>23</v>
      </c>
      <c r="B9" s="53" t="s">
        <v>24</v>
      </c>
      <c r="C9" s="54" t="s">
        <v>25</v>
      </c>
      <c r="D9" s="55">
        <f>215.145+256.49</f>
        <v>471.63499999999999</v>
      </c>
      <c r="E9" s="55">
        <f>208.795+197.46</f>
        <v>406.255</v>
      </c>
      <c r="F9" s="55">
        <f>176.683+200.92</f>
        <v>377.60299999999995</v>
      </c>
      <c r="G9" s="55">
        <f>198.953+202.77</f>
        <v>401.72300000000001</v>
      </c>
      <c r="H9" s="55">
        <f>206.912+200.82</f>
        <v>407.73199999999997</v>
      </c>
      <c r="I9" s="55">
        <f>232.543+178.78</f>
        <v>411.32299999999998</v>
      </c>
      <c r="J9" s="55">
        <v>415</v>
      </c>
      <c r="K9" s="55">
        <v>415</v>
      </c>
      <c r="L9" s="56">
        <v>415</v>
      </c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57" customHeight="1" x14ac:dyDescent="0.2">
      <c r="A10" s="87"/>
      <c r="B10" s="8" t="s">
        <v>26</v>
      </c>
      <c r="C10" s="9" t="s">
        <v>27</v>
      </c>
      <c r="D10" s="9" t="s">
        <v>10</v>
      </c>
      <c r="E10" s="9" t="s">
        <v>10</v>
      </c>
      <c r="F10" s="9" t="s">
        <v>10</v>
      </c>
      <c r="G10" s="9" t="s">
        <v>10</v>
      </c>
      <c r="H10" s="9" t="s">
        <v>28</v>
      </c>
      <c r="I10" s="10">
        <v>888</v>
      </c>
      <c r="J10" s="10">
        <v>1000</v>
      </c>
      <c r="K10" s="10">
        <v>1000</v>
      </c>
      <c r="L10" s="24">
        <v>1000</v>
      </c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57" customHeight="1" x14ac:dyDescent="0.2">
      <c r="A11" s="87"/>
      <c r="B11" s="8" t="s">
        <v>29</v>
      </c>
      <c r="C11" s="9" t="s">
        <v>30</v>
      </c>
      <c r="D11" s="9" t="s">
        <v>10</v>
      </c>
      <c r="E11" s="9" t="s">
        <v>10</v>
      </c>
      <c r="F11" s="9" t="s">
        <v>10</v>
      </c>
      <c r="G11" s="9" t="s">
        <v>10</v>
      </c>
      <c r="H11" s="9" t="s">
        <v>10</v>
      </c>
      <c r="I11" s="9" t="s">
        <v>69</v>
      </c>
      <c r="J11" s="9" t="s">
        <v>31</v>
      </c>
      <c r="K11" s="9" t="s">
        <v>31</v>
      </c>
      <c r="L11" s="11" t="s">
        <v>31</v>
      </c>
      <c r="M11" s="6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57.6" customHeight="1" x14ac:dyDescent="0.2">
      <c r="A12" s="88"/>
      <c r="B12" s="20" t="s">
        <v>32</v>
      </c>
      <c r="C12" s="21" t="s">
        <v>33</v>
      </c>
      <c r="D12" s="21" t="s">
        <v>10</v>
      </c>
      <c r="E12" s="21" t="s">
        <v>10</v>
      </c>
      <c r="F12" s="21" t="s">
        <v>10</v>
      </c>
      <c r="G12" s="21" t="s">
        <v>10</v>
      </c>
      <c r="H12" s="21" t="s">
        <v>10</v>
      </c>
      <c r="I12" s="21" t="s">
        <v>34</v>
      </c>
      <c r="J12" s="21" t="s">
        <v>31</v>
      </c>
      <c r="K12" s="21" t="s">
        <v>31</v>
      </c>
      <c r="L12" s="25" t="s">
        <v>31</v>
      </c>
      <c r="M12" s="6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57.45" customHeight="1" x14ac:dyDescent="0.2">
      <c r="A13" s="23" t="s">
        <v>35</v>
      </c>
      <c r="B13" s="26" t="s">
        <v>36</v>
      </c>
      <c r="C13" s="27" t="s">
        <v>37</v>
      </c>
      <c r="D13" s="27" t="s">
        <v>34</v>
      </c>
      <c r="E13" s="27" t="s">
        <v>34</v>
      </c>
      <c r="F13" s="27" t="s">
        <v>34</v>
      </c>
      <c r="G13" s="27" t="s">
        <v>34</v>
      </c>
      <c r="H13" s="27" t="s">
        <v>34</v>
      </c>
      <c r="I13" s="27" t="s">
        <v>34</v>
      </c>
      <c r="J13" s="27" t="s">
        <v>38</v>
      </c>
      <c r="K13" s="27" t="s">
        <v>39</v>
      </c>
      <c r="L13" s="28" t="s">
        <v>39</v>
      </c>
      <c r="M13" s="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9.899999999999999" customHeight="1" x14ac:dyDescent="0.2">
      <c r="A14" s="76" t="s">
        <v>40</v>
      </c>
      <c r="B14" s="77"/>
      <c r="C14" s="78"/>
      <c r="D14" s="78"/>
      <c r="E14" s="78"/>
      <c r="F14" s="78"/>
      <c r="G14" s="78"/>
      <c r="H14" s="78"/>
      <c r="I14" s="78"/>
      <c r="J14" s="78"/>
      <c r="K14" s="78"/>
      <c r="L14" s="79"/>
      <c r="M14" s="6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48" customHeight="1" x14ac:dyDescent="0.2">
      <c r="A15" s="70" t="s">
        <v>41</v>
      </c>
      <c r="B15" s="29" t="s">
        <v>42</v>
      </c>
      <c r="C15" s="30" t="s">
        <v>43</v>
      </c>
      <c r="D15" s="31">
        <v>0.34</v>
      </c>
      <c r="E15" s="31">
        <v>0.28000000000000003</v>
      </c>
      <c r="F15" s="31">
        <v>0.26</v>
      </c>
      <c r="G15" s="31">
        <v>0.32</v>
      </c>
      <c r="H15" s="31">
        <v>0.33</v>
      </c>
      <c r="I15" s="31">
        <f>134506/(134506+257098)</f>
        <v>0.34347453039294795</v>
      </c>
      <c r="J15" s="31">
        <v>0.3</v>
      </c>
      <c r="K15" s="31">
        <v>0.3</v>
      </c>
      <c r="L15" s="32">
        <v>0.3</v>
      </c>
      <c r="M15" s="6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64.900000000000006" customHeight="1" x14ac:dyDescent="0.2">
      <c r="A16" s="71"/>
      <c r="B16" s="8" t="s">
        <v>44</v>
      </c>
      <c r="C16" s="13" t="s">
        <v>43</v>
      </c>
      <c r="D16" s="33">
        <v>1.96</v>
      </c>
      <c r="E16" s="33">
        <v>2.62</v>
      </c>
      <c r="F16" s="33">
        <v>2.56</v>
      </c>
      <c r="G16" s="33">
        <f>268324/104528</f>
        <v>2.5670059696923313</v>
      </c>
      <c r="H16" s="33">
        <v>2.15</v>
      </c>
      <c r="I16" s="34">
        <f>257098/134506</f>
        <v>1.9114240256940211</v>
      </c>
      <c r="J16" s="34">
        <v>2</v>
      </c>
      <c r="K16" s="34">
        <v>2</v>
      </c>
      <c r="L16" s="35">
        <v>1.8</v>
      </c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36" customHeight="1" x14ac:dyDescent="0.2">
      <c r="A17" s="71"/>
      <c r="B17" s="8" t="s">
        <v>45</v>
      </c>
      <c r="C17" s="9" t="s">
        <v>43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24">
        <v>0</v>
      </c>
      <c r="M17" s="6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4" customHeight="1" x14ac:dyDescent="0.2">
      <c r="A18" s="69"/>
      <c r="B18" s="8" t="s">
        <v>46</v>
      </c>
      <c r="C18" s="9" t="s">
        <v>43</v>
      </c>
      <c r="D18" s="9" t="s">
        <v>47</v>
      </c>
      <c r="E18" s="9" t="s">
        <v>48</v>
      </c>
      <c r="F18" s="9" t="s">
        <v>49</v>
      </c>
      <c r="G18" s="9" t="s">
        <v>50</v>
      </c>
      <c r="H18" s="9" t="s">
        <v>51</v>
      </c>
      <c r="I18" s="10">
        <v>1.1100000000000001</v>
      </c>
      <c r="J18" s="9" t="s">
        <v>52</v>
      </c>
      <c r="K18" s="9" t="s">
        <v>52</v>
      </c>
      <c r="L18" s="11" t="s">
        <v>52</v>
      </c>
      <c r="M18" s="6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62.45" customHeight="1" x14ac:dyDescent="0.2">
      <c r="A19" s="68" t="s">
        <v>53</v>
      </c>
      <c r="B19" s="8" t="s">
        <v>54</v>
      </c>
      <c r="C19" s="13" t="s">
        <v>43</v>
      </c>
      <c r="D19" s="36">
        <f>158845/13052</f>
        <v>12.17016549187864</v>
      </c>
      <c r="E19" s="36">
        <f>158845/6711</f>
        <v>23.669348830278647</v>
      </c>
      <c r="F19" s="36">
        <f>189588/11014</f>
        <v>17.213364808425641</v>
      </c>
      <c r="G19" s="36">
        <f>236867/15593</f>
        <v>15.190598345411402</v>
      </c>
      <c r="H19" s="36">
        <f>163682/20521</f>
        <v>7.9763169436187322</v>
      </c>
      <c r="I19" s="37" t="s">
        <v>55</v>
      </c>
      <c r="J19" s="62"/>
      <c r="K19" s="62"/>
      <c r="L19" s="63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51.6" customHeight="1" x14ac:dyDescent="0.2">
      <c r="A20" s="87"/>
      <c r="B20" s="8" t="s">
        <v>56</v>
      </c>
      <c r="C20" s="13" t="s">
        <v>43</v>
      </c>
      <c r="D20" s="36">
        <f>270354/13052</f>
        <v>20.713607110021453</v>
      </c>
      <c r="E20" s="36">
        <f>208000/6711</f>
        <v>30.993890627328266</v>
      </c>
      <c r="F20" s="36">
        <f>197399/11014</f>
        <v>17.922553114218267</v>
      </c>
      <c r="G20" s="36">
        <f>268324/15593</f>
        <v>17.207977938818701</v>
      </c>
      <c r="H20" s="36">
        <f>240507/20521</f>
        <v>11.720042882900444</v>
      </c>
      <c r="I20" s="37" t="s">
        <v>55</v>
      </c>
      <c r="J20" s="62"/>
      <c r="K20" s="62"/>
      <c r="L20" s="63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72" customHeight="1" x14ac:dyDescent="0.2">
      <c r="A21" s="87"/>
      <c r="B21" s="8" t="s">
        <v>57</v>
      </c>
      <c r="C21" s="9" t="s">
        <v>43</v>
      </c>
      <c r="D21" s="38">
        <f>138141/7</f>
        <v>19734.428571428572</v>
      </c>
      <c r="E21" s="38">
        <f>79385/7</f>
        <v>11340.714285714286</v>
      </c>
      <c r="F21" s="38">
        <f>77001/7</f>
        <v>11000.142857142857</v>
      </c>
      <c r="G21" s="38">
        <f>104528/8</f>
        <v>13066</v>
      </c>
      <c r="H21" s="38">
        <f>120010/8</f>
        <v>15001.25</v>
      </c>
      <c r="I21" s="39">
        <f>134506/7</f>
        <v>19215.142857142859</v>
      </c>
      <c r="J21" s="64"/>
      <c r="K21" s="64"/>
      <c r="L21" s="65"/>
      <c r="M21" s="6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5" customHeight="1" x14ac:dyDescent="0.2">
      <c r="A22" s="88"/>
      <c r="B22" s="20" t="s">
        <v>58</v>
      </c>
      <c r="C22" s="21" t="s">
        <v>43</v>
      </c>
      <c r="D22" s="40">
        <f>24944+35952</f>
        <v>60896</v>
      </c>
      <c r="E22" s="40">
        <f>-34886+27158</f>
        <v>-7728</v>
      </c>
      <c r="F22" s="40">
        <f>-70010+26095</f>
        <v>-43915</v>
      </c>
      <c r="G22" s="41">
        <f>-49656+24832</f>
        <v>-24824</v>
      </c>
      <c r="H22" s="41">
        <f>6502+27134</f>
        <v>33636</v>
      </c>
      <c r="I22" s="22">
        <f>-9438+30516</f>
        <v>21078</v>
      </c>
      <c r="J22" s="66"/>
      <c r="K22" s="66"/>
      <c r="L22" s="67"/>
      <c r="M22" s="6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9.899999999999999" customHeight="1" x14ac:dyDescent="0.2">
      <c r="A23" s="80" t="s">
        <v>59</v>
      </c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3"/>
      <c r="M23" s="6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48" customHeight="1" x14ac:dyDescent="0.2">
      <c r="A24" s="42"/>
      <c r="B24" s="8" t="s">
        <v>60</v>
      </c>
      <c r="C24" s="9" t="s">
        <v>61</v>
      </c>
      <c r="D24" s="9" t="s">
        <v>34</v>
      </c>
      <c r="E24" s="9" t="s">
        <v>34</v>
      </c>
      <c r="F24" s="9" t="s">
        <v>34</v>
      </c>
      <c r="G24" s="9" t="s">
        <v>34</v>
      </c>
      <c r="H24" s="9" t="s">
        <v>34</v>
      </c>
      <c r="I24" s="9" t="s">
        <v>31</v>
      </c>
      <c r="J24" s="9" t="s">
        <v>31</v>
      </c>
      <c r="K24" s="9" t="s">
        <v>31</v>
      </c>
      <c r="L24" s="11" t="s">
        <v>31</v>
      </c>
      <c r="M24" s="6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72" customHeight="1" x14ac:dyDescent="0.2">
      <c r="A25" s="42"/>
      <c r="B25" s="8" t="s">
        <v>62</v>
      </c>
      <c r="C25" s="9" t="s">
        <v>63</v>
      </c>
      <c r="D25" s="9" t="s">
        <v>34</v>
      </c>
      <c r="E25" s="9" t="s">
        <v>34</v>
      </c>
      <c r="F25" s="9" t="s">
        <v>34</v>
      </c>
      <c r="G25" s="9" t="s">
        <v>34</v>
      </c>
      <c r="H25" s="9" t="s">
        <v>34</v>
      </c>
      <c r="I25" s="9" t="s">
        <v>31</v>
      </c>
      <c r="J25" s="9" t="s">
        <v>31</v>
      </c>
      <c r="K25" s="9" t="s">
        <v>31</v>
      </c>
      <c r="L25" s="11" t="s">
        <v>31</v>
      </c>
      <c r="M25" s="6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08" customHeight="1" x14ac:dyDescent="0.2">
      <c r="A26" s="43" t="s">
        <v>64</v>
      </c>
      <c r="B26" s="8" t="s">
        <v>65</v>
      </c>
      <c r="C26" s="9" t="s">
        <v>66</v>
      </c>
      <c r="D26" s="9" t="s">
        <v>10</v>
      </c>
      <c r="E26" s="9" t="s">
        <v>10</v>
      </c>
      <c r="F26" s="9" t="s">
        <v>10</v>
      </c>
      <c r="G26" s="9" t="s">
        <v>10</v>
      </c>
      <c r="H26" s="44">
        <v>1</v>
      </c>
      <c r="I26" s="44">
        <v>1</v>
      </c>
      <c r="J26" s="44">
        <v>0.95</v>
      </c>
      <c r="K26" s="44">
        <v>0.95</v>
      </c>
      <c r="L26" s="45">
        <v>0.95</v>
      </c>
      <c r="M26" s="6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72.599999999999994" customHeight="1" x14ac:dyDescent="0.2">
      <c r="A27" s="46" t="s">
        <v>67</v>
      </c>
      <c r="B27" s="20" t="s">
        <v>68</v>
      </c>
      <c r="C27" s="21" t="s">
        <v>61</v>
      </c>
      <c r="D27" s="21" t="s">
        <v>34</v>
      </c>
      <c r="E27" s="21" t="s">
        <v>34</v>
      </c>
      <c r="F27" s="21" t="s">
        <v>34</v>
      </c>
      <c r="G27" s="21" t="s">
        <v>34</v>
      </c>
      <c r="H27" s="21" t="s">
        <v>34</v>
      </c>
      <c r="I27" s="21" t="s">
        <v>31</v>
      </c>
      <c r="J27" s="21" t="s">
        <v>31</v>
      </c>
      <c r="K27" s="21" t="s">
        <v>31</v>
      </c>
      <c r="L27" s="25" t="s">
        <v>31</v>
      </c>
      <c r="M27" s="6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3.15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3.1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3.1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3.1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3.1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3.1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3.1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1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1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1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1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1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1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1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1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1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1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1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1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1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3.1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3.1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3.1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3.1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3.1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3.1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3.1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3.1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3.1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3.1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3.1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3.1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3.1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3.1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3.1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3.1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3.1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3.1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3.1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3.1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3.1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3.1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3.1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3.1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3.1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3.1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3.1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3.1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3.1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3.1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3.1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3.1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3.1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3.1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3.1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3.1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3.1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3.1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3.1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3.1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3.1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3.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3.1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3.1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3.1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3.1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3.1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3.1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3.1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3.1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3.1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3.1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3.1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3.1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3.1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3.1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3.1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3.1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3.1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3.1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3.1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3.1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3.1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3.1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3.1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3.1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3.1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3.1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3.1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3.1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3.1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3.1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3.1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3.1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3.1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3.1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3.1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3.1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3.1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3.1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3.1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3.1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3.1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3.1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3.1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3.1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3.1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3.1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3.1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3.1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3.1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3.1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3.1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3.1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3.1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3.1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3.1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3.1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3.1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3.1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3.1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3.1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3.1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3.1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3.1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3.1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3.1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3.1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3.1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3.1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3.1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3.1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3.1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3.1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3.1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3.1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3.1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3.1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3.1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3.1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3.1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3.1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3.1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3.1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3.1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3.1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3.1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3.1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3.1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3.1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3.1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3.1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3.1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3.1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3.1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3.1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3.1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3.1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3.1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3.1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3.1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3.1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3.1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3.1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3.1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3.1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3.1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3.1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3.1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3.1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3.1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3.1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3.1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3.1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3.1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3.1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3.1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3.1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3.1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3.1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3.15" customHeight="1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3.1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3.15" customHeight="1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3.15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3.15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3.15" customHeight="1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3.15" customHeight="1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3.15" customHeight="1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3.15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3.15" customHeight="1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3.15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3.15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3.15" customHeight="1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3.15" customHeight="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3.15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3.1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3.15" customHeight="1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3.15" customHeight="1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3.15" customHeight="1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3.15" customHeight="1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3.15" customHeight="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3.15" customHeight="1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3.1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3.1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3.15" customHeight="1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3.15" customHeight="1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3.15" customHeight="1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3.15" customHeight="1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3.15" customHeight="1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3.15" customHeight="1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3.15" customHeight="1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3.15" customHeight="1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3.15" customHeight="1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3.15" customHeight="1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3.15" customHeight="1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3.15" customHeight="1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3.15" customHeight="1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3.15" customHeight="1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3.15" customHeight="1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3.15" customHeight="1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3.15" customHeight="1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3.15" customHeight="1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3.15" customHeight="1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3.15" customHeight="1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3.15" customHeight="1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3.15" customHeight="1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3.15" customHeight="1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3.15" customHeight="1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3.1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3.1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3.1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3.1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3.1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3.1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3.1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3.1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3.1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3.1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3.1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3.1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3.1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3.1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3.1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3.1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3.1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3.1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3.1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3.1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3.1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3.1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3.1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3.1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3.1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3.1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3.1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3.1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3.1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3.1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3.1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3.1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3.1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3.1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3.1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3.1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3.1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3.1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3.1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3.1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3.1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3.1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3.1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3.1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3.1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3.1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3.1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3.1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3.1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3.1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3.1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3.1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3.1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3.1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3.1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3.1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3.1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3.1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3.1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3.1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3.1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3.1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3.1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3.1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3.1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3.1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3.1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3.1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3.1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3.1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3.1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3.1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3.1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3.1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3.1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3.1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3.1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3.1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3.1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3.1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3.1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3.1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3.1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3.1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3.1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3.1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3.1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3.1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3.1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3.1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3.1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3.1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3.1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3.1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3.1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3.1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3.1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3.1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3.1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3.1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3.1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3.1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3.1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3.1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3.1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3.1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3.1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3.1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3.1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3.1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3.1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3.1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3.1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3.1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3.1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3.1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3.1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3.1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3.1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3.1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3.1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3.1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3.1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3.1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3.1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3.1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3.1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3.1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3.1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3.1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3.1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3.1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3.1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3.1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3.1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3.1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3.1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3.1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3.1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3.1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3.1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3.1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3.1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3.1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3.1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3.1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3.1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3.1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3.1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3.1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3.1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3.1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3.1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3.1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3.1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3.1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3.1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3.1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3.1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3.1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3.1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3.1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3.1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3.1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3.1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3.1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3.1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3.1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3.1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3.1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3.1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3.1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3.1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3.1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3.1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3.1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3.1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3.1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3.1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3.1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3.1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3.1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3.1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3.1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3.1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3.1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3.1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3.1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3.1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3.1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3.1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3.1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3.1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3.1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3.1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3.1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3.1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3.1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3.1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3.1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3.1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3.1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3.1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3.1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3.1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3.1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3.1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3.1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3.1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3.1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3.1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3.1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3.1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3.1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3.1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3.1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3.1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3.1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3.1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3.1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3.1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3.1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3.1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3.1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3.1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3.1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3.1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3.1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3.1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3.1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3.1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3.1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3.1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3.1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3.1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3.1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3.1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3.1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3.1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3.1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3.1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3.1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3.1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3.1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3.1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3.1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3.1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3.1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3.1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3.1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3.1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3.1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3.1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3.1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3.1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3.1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3.1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3.1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3.1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3.1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3.1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3.1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3.1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3.1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3.1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3.1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3.1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3.1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3.1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3.1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3.1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3.1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3.1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3.1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3.1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3.1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3.1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3.1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3.1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3.1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3.1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3.1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3.1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3.1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3.1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3.1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3.1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3.1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3.1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3.1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3.1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3.1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3.1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3.1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3.1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3.1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3.1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3.1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3.1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3.1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3.1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3.1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3.1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3.1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3.1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3.1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3.1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3.1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3.1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3.1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3.1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3.1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3.1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3.1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3.1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3.1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3.1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3.1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3.1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3.1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3.1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3.1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3.1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3.1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3.1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3.1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3.1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3.1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3.1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3.1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3.1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3.1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3.1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3.1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3.1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3.1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3.1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3.1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3.1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3.1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3.1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3.1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3.1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3.1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3.1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3.1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3.1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3.1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3.1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3.1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3.1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3.1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3.1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3.1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3.1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3.1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3.1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3.1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3.1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3.1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3.1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3.1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3.1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3.1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3.1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3.1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3.1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3.1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3.1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3.1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3.1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3.1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3.1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3.1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3.1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3.1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3.1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3.1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3.1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3.1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3.1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3.1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3.1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3.1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3.1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3.1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3.1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3.1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3.1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3.1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3.1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3.1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3.1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3.1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3.1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3.1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3.1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3.1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3.1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3.1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3.1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3.1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3.1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3.1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3.1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3.1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3.1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3.1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3.1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3.1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3.1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3.1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3.1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3.1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3.1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3.1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3.1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3.1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3.1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3.1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3.1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3.1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3.1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3.1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3.1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3.1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3.1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3.1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3.1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3.1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3.1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3.1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3.1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3.1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3.1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3.1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3.1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3.1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3.1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3.1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3.1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3.1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3.1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3.1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3.1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3.1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3.1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3.1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3.1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3.1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3.1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3.1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3.1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3.1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3.1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3.1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3.1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3.1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3.1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3.1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3.1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3.1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3.1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3.1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3.1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3.1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3.1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3.1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3.1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3.1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3.1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3.1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3.1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3.1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3.1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3.1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3.1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3.1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3.1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3.1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3.1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3.1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3.1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3.1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3.1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3.1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3.1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3.1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3.1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3.1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3.1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3.1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3.1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3.1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3.1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3.1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3.1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3.1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3.1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3.1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3.1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3.1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3.1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3.1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3.15" customHeight="1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3.15" customHeight="1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3.15" customHeight="1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3.15" customHeight="1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3.15" customHeight="1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3.15" customHeight="1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3.15" customHeight="1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3.15" customHeight="1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3.15" customHeight="1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3.15" customHeight="1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3.15" customHeight="1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3.15" customHeight="1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3.15" customHeight="1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3.15" customHeight="1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3.15" customHeight="1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3.15" customHeight="1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3.15" customHeight="1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3.15" customHeight="1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3.15" customHeight="1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3.15" customHeight="1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3.15" customHeight="1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3.15" customHeight="1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3.15" customHeight="1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3.15" customHeight="1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3.15" customHeight="1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3.15" customHeight="1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3.15" customHeight="1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3.15" customHeight="1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3.15" customHeight="1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3.15" customHeight="1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3.15" customHeight="1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3.15" customHeight="1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3.15" customHeight="1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3.15" customHeight="1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3.15" customHeight="1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3.15" customHeight="1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3.15" customHeight="1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3.15" customHeight="1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3.15" customHeight="1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3.15" customHeight="1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3.15" customHeight="1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3.15" customHeight="1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3.15" customHeight="1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3.15" customHeight="1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3.15" customHeight="1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3.15" customHeight="1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3.15" customHeight="1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3.15" customHeight="1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3.15" customHeight="1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3.15" customHeight="1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3.15" customHeight="1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3.15" customHeight="1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3.15" customHeight="1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3.15" customHeight="1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3.15" customHeight="1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3.15" customHeight="1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3.15" customHeight="1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3.15" customHeight="1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3.15" customHeight="1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3.15" customHeight="1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3.15" customHeight="1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3.15" customHeight="1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3.15" customHeight="1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3.15" customHeight="1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3.15" customHeight="1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3.15" customHeight="1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3.15" customHeight="1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3.15" customHeight="1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3.15" customHeight="1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3.15" customHeight="1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3.15" customHeight="1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3.15" customHeight="1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3.15" customHeight="1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3.15" customHeight="1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3.15" customHeight="1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3.15" customHeight="1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3.15" customHeight="1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3.15" customHeight="1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3.15" customHeight="1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3.15" customHeight="1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3.15" customHeight="1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3.15" customHeight="1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3.15" customHeight="1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3.15" customHeight="1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3.15" customHeight="1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3.15" customHeight="1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3.15" customHeight="1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3.15" customHeight="1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3.15" customHeight="1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3.15" customHeight="1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3.15" customHeight="1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3.15" customHeight="1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3.15" customHeight="1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3.15" customHeight="1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3.15" customHeight="1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3.15" customHeight="1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3.15" customHeight="1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3.15" customHeight="1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3.15" customHeight="1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3.15" customHeight="1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3.15" customHeight="1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3.15" customHeight="1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3.15" customHeight="1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3.15" customHeight="1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3.15" customHeight="1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3.15" customHeight="1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3.15" customHeight="1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3.15" customHeight="1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3.15" customHeight="1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3.15" customHeight="1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3.15" customHeight="1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3.15" customHeight="1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3.15" customHeight="1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3.15" customHeight="1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3.15" customHeight="1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3.15" customHeight="1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3.15" customHeight="1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3.15" customHeight="1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3.15" customHeight="1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3.15" customHeight="1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3.15" customHeight="1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3.15" customHeight="1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3.15" customHeight="1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3.15" customHeight="1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3.15" customHeight="1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3.15" customHeight="1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3.15" customHeight="1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3.15" customHeight="1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3.15" customHeight="1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3.15" customHeight="1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3.15" customHeight="1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3.15" customHeight="1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3.15" customHeight="1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3.15" customHeight="1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3.15" customHeight="1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3.15" customHeight="1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3.15" customHeight="1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3.15" customHeight="1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3.15" customHeight="1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3.15" customHeight="1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3.15" customHeight="1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3.15" customHeight="1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3.15" customHeight="1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3.15" customHeight="1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3.15" customHeight="1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3.15" customHeight="1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3.15" customHeight="1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3.15" customHeight="1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3.15" customHeight="1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3.15" customHeight="1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3.15" customHeight="1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3.15" customHeight="1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3.15" customHeight="1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3.15" customHeight="1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3.15" customHeight="1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3.15" customHeight="1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3.15" customHeight="1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3.15" customHeight="1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3.15" customHeight="1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3.15" customHeight="1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3.15" customHeight="1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3.15" customHeight="1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3.15" customHeight="1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3.15" customHeight="1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3.15" customHeight="1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3.15" customHeight="1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3.15" customHeight="1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3.15" customHeight="1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3.15" customHeight="1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3.15" customHeight="1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3.15" customHeight="1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3.15" customHeight="1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3.15" customHeight="1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3.15" customHeight="1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3.15" customHeight="1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3.15" customHeight="1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3.15" customHeight="1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3.15" customHeight="1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3.15" customHeight="1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3.15" customHeight="1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3.15" customHeight="1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3.15" customHeight="1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3.15" customHeight="1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3.15" customHeight="1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3.15" customHeight="1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3.15" customHeight="1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3.15" customHeight="1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3.15" customHeight="1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3.15" customHeight="1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3.15" customHeight="1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3.15" customHeight="1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3.15" customHeight="1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3.15" customHeight="1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3.15" customHeight="1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3.15" customHeight="1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3.15" customHeight="1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3.15" customHeight="1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3.15" customHeight="1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3.15" customHeight="1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3.15" customHeight="1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3.15" customHeight="1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3.15" customHeight="1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3.15" customHeight="1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3.15" customHeight="1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3.15" customHeight="1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3.15" customHeight="1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3.15" customHeight="1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3.15" customHeight="1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3.15" customHeight="1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3.15" customHeight="1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ht="13.15" customHeight="1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ht="13.15" customHeight="1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ht="13.15" customHeight="1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ht="13.15" customHeight="1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ht="13.15" customHeight="1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ht="13.15" customHeight="1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ht="13.15" customHeight="1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ht="13.15" customHeight="1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1:24" ht="13.15" customHeight="1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1:24" ht="13.15" customHeight="1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1:24" ht="13.15" customHeight="1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1:24" ht="13.15" customHeight="1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1:24" ht="13.15" customHeight="1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1:24" ht="13.15" customHeight="1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1:24" ht="13.15" customHeight="1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1:24" ht="13.15" customHeight="1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1:24" ht="13.15" customHeight="1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1:24" ht="13.15" customHeight="1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1:24" ht="13.15" customHeight="1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1:24" ht="13.15" customHeight="1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1:24" ht="13.15" customHeight="1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</sheetData>
  <mergeCells count="9">
    <mergeCell ref="A3:A4"/>
    <mergeCell ref="A15:A18"/>
    <mergeCell ref="A2:L2"/>
    <mergeCell ref="A14:L14"/>
    <mergeCell ref="A23:L23"/>
    <mergeCell ref="A5:L5"/>
    <mergeCell ref="A19:A22"/>
    <mergeCell ref="A6:A7"/>
    <mergeCell ref="A9:A12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Sheet1</vt:lpstr>
      <vt:lpstr>Sheet1!Prindiala</vt:lpstr>
      <vt:lpstr>Sheet1!Prinditiitlid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Erle Toiger</dc:creator>
  <cp:lastModifiedBy>Erle Toiger</cp:lastModifiedBy>
  <cp:lastPrinted>2025-04-09T09:42:10Z</cp:lastPrinted>
  <dcterms:created xsi:type="dcterms:W3CDTF">2025-04-09T09:42:30Z</dcterms:created>
  <dcterms:modified xsi:type="dcterms:W3CDTF">2025-04-09T09:42:30Z</dcterms:modified>
</cp:coreProperties>
</file>