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kodanik.sharepoint.com/sites/kyskhub/Shared Documents/30_ESF_SIM/05_2025/2025 tegevuskava ja eelarve/2025 tegevuskava esitamine/"/>
    </mc:Choice>
  </mc:AlternateContent>
  <xr:revisionPtr revIDLastSave="1" documentId="8_{CC46AD29-3CCF-4326-A94E-416D0F430DF9}" xr6:coauthVersionLast="47" xr6:coauthVersionMax="47" xr10:uidLastSave="{B8693FA8-BE61-4026-A40A-9D923363D694}"/>
  <bookViews>
    <workbookView xWindow="-108" yWindow="-108" windowWidth="23256" windowHeight="12456" xr2:uid="{F38529DB-BC4C-40C4-ABCB-E56F7C007190}"/>
  </bookViews>
  <sheets>
    <sheet name="Lisa 3"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3" l="1"/>
  <c r="I15" i="3"/>
  <c r="I14" i="3"/>
  <c r="I13" i="3"/>
  <c r="G40" i="3"/>
  <c r="F40" i="3"/>
  <c r="G30" i="3"/>
  <c r="F30" i="3"/>
  <c r="H29" i="3"/>
  <c r="I17" i="3"/>
  <c r="I18" i="3"/>
  <c r="I19" i="3"/>
  <c r="I21" i="3"/>
  <c r="I22" i="3"/>
  <c r="I23" i="3"/>
  <c r="I24" i="3"/>
  <c r="I25" i="3"/>
  <c r="I26" i="3"/>
  <c r="H20" i="3"/>
  <c r="H16" i="3"/>
  <c r="I16" i="3"/>
  <c r="H12" i="3"/>
  <c r="G29" i="3"/>
  <c r="K43" i="3"/>
  <c r="I43" i="3"/>
  <c r="J43" i="3"/>
  <c r="G43" i="3"/>
  <c r="F43" i="3"/>
  <c r="K42" i="3"/>
  <c r="K41" i="3"/>
  <c r="I42" i="3"/>
  <c r="J42" i="3"/>
  <c r="J41" i="3"/>
  <c r="G42" i="3"/>
  <c r="F42" i="3"/>
  <c r="F20" i="3"/>
  <c r="F16" i="3"/>
  <c r="F12" i="3"/>
  <c r="G20" i="3"/>
  <c r="G12" i="3"/>
  <c r="G16" i="3"/>
  <c r="F41" i="3"/>
  <c r="G41" i="3"/>
  <c r="F27" i="3"/>
  <c r="F28" i="3"/>
  <c r="G27" i="3"/>
  <c r="I41" i="3"/>
  <c r="G28" i="3"/>
  <c r="I20" i="3"/>
  <c r="I12" i="3" l="1"/>
  <c r="H28" i="3" l="1"/>
  <c r="H30" i="3" s="1"/>
  <c r="I27" i="3"/>
  <c r="H40" i="3" l="1"/>
  <c r="I28" i="3"/>
  <c r="L40" i="3" l="1"/>
  <c r="H42" i="3"/>
  <c r="H43" i="3"/>
  <c r="L43" i="3" s="1"/>
  <c r="L42" i="3" l="1"/>
  <c r="H41" i="3"/>
  <c r="L41" i="3" s="1"/>
</calcChain>
</file>

<file path=xl/sharedStrings.xml><?xml version="1.0" encoding="utf-8"?>
<sst xmlns="http://schemas.openxmlformats.org/spreadsheetml/2006/main" count="91" uniqueCount="83">
  <si>
    <t>Toetatavate tegevuste eelarve kulukohtade ja aastate kaupa</t>
  </si>
  <si>
    <t>KINNITATUD</t>
  </si>
  <si>
    <t>Toetuse andmise tingimused kodanikuühiskonna mõju suurendamiseks ja arengu toetamiseks</t>
  </si>
  <si>
    <t>Varade asekantsleri {reg kpv} otsusega nr {viit}</t>
  </si>
  <si>
    <t>„Siseministri 6. septembri 2023. a käskkirjas nr 1-3/106 „Toetuse andmise tingimused</t>
  </si>
  <si>
    <t>Toetatavate tegevuste abikõlblikkuse periood: 1. juuli 2023. a kuni 31. detsember 2028. a</t>
  </si>
  <si>
    <t xml:space="preserve"> kodanikuühiskonna mõju suurendamiseks ja arengu toetamiseks" nimetatud</t>
  </si>
  <si>
    <r>
      <t xml:space="preserve">Elluviija: </t>
    </r>
    <r>
      <rPr>
        <sz val="10"/>
        <rFont val="Arial"/>
        <family val="2"/>
      </rPr>
      <t>SA Kodanikuühiskonna Sihtkapital</t>
    </r>
  </si>
  <si>
    <t xml:space="preserve">toetatavate tegevuste 2024. aasta tegevuskava ja eelarve kinnitamine" </t>
  </si>
  <si>
    <t>LISA 2</t>
  </si>
  <si>
    <t>Osa 1: Tegevuste eelarve kulukohtade ja aastate kaupa</t>
  </si>
  <si>
    <t>Aasta</t>
  </si>
  <si>
    <t>2024</t>
  </si>
  <si>
    <t>2025</t>
  </si>
  <si>
    <t>Kokku ³</t>
  </si>
  <si>
    <t>Projekti tulemus</t>
  </si>
  <si>
    <t>Jrk nr</t>
  </si>
  <si>
    <t>Projekti väljund</t>
  </si>
  <si>
    <t>Rea nr</t>
  </si>
  <si>
    <t>Projekti tegevused ja kindlaksmääratud kulukohad ¹</t>
  </si>
  <si>
    <t>Abikõlblik kulu
(EUR)</t>
  </si>
  <si>
    <t>Abikõlblik kulu 
(EUR)</t>
  </si>
  <si>
    <t>Arendatud on avaliku sektori, erasektori ja vabakonna partnerlust kohalikul tasandil ning vabaühenduste oskusi lapsi ja noori kaasata, et tõsta laste ja noorte teadlikkus ühiskonnas toimuvast ja oskust selles aktiivselt kaasa rääkida.</t>
  </si>
  <si>
    <t>1</t>
  </si>
  <si>
    <t>Väljund 1: Koolitustel on osalenud 60 maakondlikku kodanikuühiskonna konsultanti</t>
  </si>
  <si>
    <t>1.1.</t>
  </si>
  <si>
    <t>Süsteemse kogukonnapõhise laste ja noorte kaasamismudeli arendamine</t>
  </si>
  <si>
    <t>1.1.1</t>
  </si>
  <si>
    <t>Arenguprogrammi välja töötamine</t>
  </si>
  <si>
    <t>1.1.2</t>
  </si>
  <si>
    <t>Arenguprogrammi läbi viimine</t>
  </si>
  <si>
    <t>1.1.3</t>
  </si>
  <si>
    <t>Arenguprogrammi hindamine</t>
  </si>
  <si>
    <t>2</t>
  </si>
  <si>
    <t>Väljund 2: Koostatud on koolitus- ja arendustegevuste programm vabaühendustele</t>
  </si>
  <si>
    <t>2.1.</t>
  </si>
  <si>
    <t>Laste ja noortega tegelevate vabaühenduste kaasamis- ja osalemisoskuste tõstmine</t>
  </si>
  <si>
    <t>2.1.1</t>
  </si>
  <si>
    <t>Maakondlike koolitus- ja arendustegevuste ette valmistamine ja välja töötamine</t>
  </si>
  <si>
    <t>2.1.2</t>
  </si>
  <si>
    <t>Maakondlike koolitus- ja arendustegevuste läbi viimine</t>
  </si>
  <si>
    <t>2.1.3</t>
  </si>
  <si>
    <t>Maakondlike koolitus- ja arendustegevuste hindamine</t>
  </si>
  <si>
    <t>3</t>
  </si>
  <si>
    <t>Väljund 3: Korraldatud on 70 sündmust noortele</t>
  </si>
  <si>
    <t>3.1.</t>
  </si>
  <si>
    <t>Noortele suunatud teadlikkust tõstvate kohtumiste ja sündmuste korraldamine</t>
  </si>
  <si>
    <t>3.1.1</t>
  </si>
  <si>
    <t>Kohtumiste ja sündmuste ning teavitustegevuste ette valmistamine</t>
  </si>
  <si>
    <t>3.1.2</t>
  </si>
  <si>
    <t>Kohtumiste ja sündmuste ning teavitustegevuste läbi viimine ja korraldamine</t>
  </si>
  <si>
    <t>3.1.3</t>
  </si>
  <si>
    <t>Kohtumiste ja sündmuste ning teavitustegevuste hindamine</t>
  </si>
  <si>
    <t xml:space="preserve">Otsesed horisontaalsed kulud </t>
  </si>
  <si>
    <t>4.1.</t>
  </si>
  <si>
    <t xml:space="preserve">Otsesed personalikulud </t>
  </si>
  <si>
    <t>4.2</t>
  </si>
  <si>
    <t>Muud elluviimisega seotud otsesed kulud</t>
  </si>
  <si>
    <t>4.3.</t>
  </si>
  <si>
    <t xml:space="preserve">…. </t>
  </si>
  <si>
    <t>Kaudsed kulud</t>
  </si>
  <si>
    <t>5.1</t>
  </si>
  <si>
    <t xml:space="preserve">Kaudsed kulud ⁴ </t>
  </si>
  <si>
    <t xml:space="preserve">Kokku </t>
  </si>
  <si>
    <t>Toetatavate tegevuste kogueelarve</t>
  </si>
  <si>
    <t>Jaotamata eelarve</t>
  </si>
  <si>
    <t xml:space="preserve">ERF tüüpi kulud kokku </t>
  </si>
  <si>
    <t>ERF tüüpi kulude osakaal toetatavate tegevuste kogumaksumusest (%)</t>
  </si>
  <si>
    <r>
      <t>Osa 2: Tegevuste finantsplaan</t>
    </r>
    <r>
      <rPr>
        <b/>
        <vertAlign val="superscript"/>
        <sz val="10"/>
        <rFont val="Arial"/>
        <family val="2"/>
        <charset val="186"/>
      </rPr>
      <t>5</t>
    </r>
  </si>
  <si>
    <t>Finantsallikate jaotus</t>
  </si>
  <si>
    <t>Summa</t>
  </si>
  <si>
    <t>Kokku</t>
  </si>
  <si>
    <t xml:space="preserve">Toetatavate tegevuste eelarve kokku aastate lõikes </t>
  </si>
  <si>
    <t>Toetus kokku (rida 2.1 + rida 2.2)</t>
  </si>
  <si>
    <t>2.1</t>
  </si>
  <si>
    <t>sh ESF-i toetus (70%)</t>
  </si>
  <si>
    <t>2.2</t>
  </si>
  <si>
    <t>sh riiklik kaasfinantseering (30%)</t>
  </si>
  <si>
    <t>¹ Vastavalt vajadusele lisada ridu.</t>
  </si>
  <si>
    <t xml:space="preserve">² Tabelites kajastatada tegevuskava aastaks kavandatud tekkepõhine eelarve ning sellele eelnenud aasta(te) korrigeeritud tekkepõhine eelarve (vt TAT-i p 8.2.3) aastate kaupa. Kui eelneva(te) aasta(te) eelarve ei ole veel korrigeeritud, märkida tabelisse vastavaks aastaks kinnitatud eelarve. Lisada veerge vastavalt aastate arvule.  </t>
  </si>
  <si>
    <t>³ Summa kokku tegevuskavadega kinnitatud aastate peale.</t>
  </si>
  <si>
    <t>⁴ 7% projekti otsestest kuludest</t>
  </si>
  <si>
    <r>
      <rPr>
        <vertAlign val="superscript"/>
        <sz val="10"/>
        <rFont val="Arial"/>
        <family val="2"/>
        <charset val="186"/>
      </rPr>
      <t>5</t>
    </r>
    <r>
      <rPr>
        <sz val="10"/>
        <rFont val="Arial"/>
        <family val="2"/>
        <charset val="186"/>
      </rPr>
      <t xml:space="preserve"> Tegevuse eelarve jaotus aastate peale.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</si>
</sst>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 _k_r_-;\-* #,##0.00\ _k_r_-;_-* &quot;-&quot;??\ _k_r_-;_-@_-"/>
    <numFmt numFmtId="166" formatCode="&quot; &quot;#,##0.00&quot; &quot;;&quot; (&quot;#,##0.00&quot;)&quot;;&quot; -&quot;00&quot; &quot;;&quot; &quot;@&quot; &quot;"/>
    <numFmt numFmtId="167" formatCode="#,##0.00\ _€"/>
    <numFmt numFmtId="168" formatCode="#,##0\ _€"/>
    <numFmt numFmtId="169" formatCode="#,##0.00;[Red]#,##0.00"/>
    <numFmt numFmtId="170" formatCode="0;[Red]0"/>
    <numFmt numFmtId="171" formatCode="0.00;[Red]0.00"/>
    <numFmt numFmtId="172" formatCode="0.0"/>
  </numFmts>
  <fonts count="26">
    <font>
      <sz val="11"/>
      <color theme="1"/>
      <name val="Calibri"/>
      <family val="2"/>
      <charset val="186"/>
      <scheme val="minor"/>
    </font>
    <font>
      <sz val="10"/>
      <name val="Arial"/>
      <family val="2"/>
      <charset val="186"/>
    </font>
    <font>
      <b/>
      <sz val="10"/>
      <name val="Arial"/>
      <family val="2"/>
      <charset val="186"/>
    </font>
    <font>
      <vertAlign val="superscript"/>
      <sz val="10"/>
      <name val="Arial"/>
      <family val="2"/>
      <charset val="186"/>
    </font>
    <font>
      <b/>
      <i/>
      <sz val="10"/>
      <name val="Arial"/>
      <family val="2"/>
      <charset val="186"/>
    </font>
    <font>
      <sz val="10"/>
      <name val="Helv"/>
    </font>
    <font>
      <b/>
      <vertAlign val="superscript"/>
      <sz val="10"/>
      <name val="Arial"/>
      <family val="2"/>
      <charset val="186"/>
    </font>
    <font>
      <b/>
      <sz val="10"/>
      <name val="Arial"/>
      <family val="2"/>
    </font>
    <font>
      <sz val="10"/>
      <name val="Arial"/>
      <family val="2"/>
    </font>
    <font>
      <b/>
      <sz val="11"/>
      <name val="Arial"/>
      <family val="2"/>
    </font>
    <font>
      <sz val="11"/>
      <color theme="1"/>
      <name val="Calibri"/>
      <family val="2"/>
      <charset val="186"/>
      <scheme val="minor"/>
    </font>
    <font>
      <sz val="10"/>
      <color rgb="FF000000"/>
      <name val="Arial"/>
      <family val="2"/>
      <charset val="186"/>
    </font>
    <font>
      <sz val="11"/>
      <color rgb="FF000000"/>
      <name val="Calibri"/>
      <family val="2"/>
      <charset val="186"/>
    </font>
    <font>
      <sz val="10"/>
      <color rgb="FF000000"/>
      <name val="Helv"/>
      <charset val="186"/>
    </font>
    <font>
      <b/>
      <sz val="10"/>
      <color theme="1"/>
      <name val="Arial"/>
      <family val="2"/>
      <charset val="186"/>
    </font>
    <font>
      <sz val="11"/>
      <color theme="1"/>
      <name val="Arial"/>
      <family val="2"/>
      <charset val="186"/>
    </font>
    <font>
      <sz val="11"/>
      <name val="Calibri"/>
      <family val="2"/>
      <charset val="186"/>
      <scheme val="minor"/>
    </font>
    <font>
      <sz val="10"/>
      <color theme="1"/>
      <name val="Calibri"/>
      <family val="2"/>
      <charset val="186"/>
      <scheme val="minor"/>
    </font>
    <font>
      <sz val="10"/>
      <color theme="1"/>
      <name val="Arial"/>
      <family val="2"/>
      <charset val="186"/>
    </font>
    <font>
      <b/>
      <sz val="10"/>
      <color rgb="FFFF0000"/>
      <name val="Arial"/>
      <family val="2"/>
    </font>
    <font>
      <sz val="10"/>
      <color rgb="FFFF0000"/>
      <name val="Arial"/>
      <family val="2"/>
    </font>
    <font>
      <sz val="8"/>
      <color rgb="FF1A1A1A"/>
      <name val="Times New Roman"/>
      <family val="1"/>
    </font>
    <font>
      <b/>
      <sz val="10"/>
      <name val="Arial"/>
    </font>
    <font>
      <sz val="10"/>
      <name val="Arial"/>
    </font>
    <font>
      <sz val="10"/>
      <color theme="1"/>
      <name val="Arial"/>
    </font>
    <font>
      <sz val="10"/>
      <color rgb="FF000000"/>
      <name val="Arial"/>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0">
    <xf numFmtId="0" fontId="0" fillId="0" borderId="0"/>
    <xf numFmtId="166" fontId="1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0" fontId="10" fillId="0" borderId="0"/>
    <xf numFmtId="0" fontId="1" fillId="0" borderId="0"/>
    <xf numFmtId="0" fontId="1" fillId="0" borderId="0"/>
    <xf numFmtId="0" fontId="10" fillId="0" borderId="0"/>
    <xf numFmtId="0" fontId="1" fillId="0" borderId="0"/>
    <xf numFmtId="0" fontId="11" fillId="0" borderId="0" applyNumberFormat="0" applyFont="0" applyBorder="0" applyProtection="0"/>
    <xf numFmtId="0" fontId="1" fillId="0" borderId="0"/>
    <xf numFmtId="0" fontId="11" fillId="0" borderId="0" applyNumberFormat="0" applyFont="0" applyBorder="0" applyProtection="0"/>
    <xf numFmtId="0" fontId="10" fillId="0" borderId="0"/>
    <xf numFmtId="0" fontId="12" fillId="0" borderId="0" applyNumberFormat="0" applyBorder="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 fillId="0" borderId="0" applyFont="0" applyFill="0" applyAlignment="0" applyProtection="0"/>
    <xf numFmtId="9" fontId="11"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0" fontId="5" fillId="0" borderId="0"/>
    <xf numFmtId="0" fontId="13" fillId="0" borderId="0" applyNumberFormat="0" applyBorder="0" applyProtection="0"/>
  </cellStyleXfs>
  <cellXfs count="178">
    <xf numFmtId="0" fontId="0" fillId="0" borderId="0" xfId="0"/>
    <xf numFmtId="0" fontId="1" fillId="0" borderId="0" xfId="5"/>
    <xf numFmtId="1" fontId="1" fillId="0" borderId="0" xfId="5" applyNumberFormat="1" applyAlignment="1">
      <alignment horizontal="right"/>
    </xf>
    <xf numFmtId="1" fontId="2" fillId="0" borderId="1" xfId="5" applyNumberFormat="1" applyFont="1" applyBorder="1" applyAlignment="1">
      <alignment horizontal="center" wrapText="1"/>
    </xf>
    <xf numFmtId="1" fontId="2" fillId="0" borderId="0" xfId="5" applyNumberFormat="1" applyFont="1" applyAlignment="1">
      <alignment horizontal="right"/>
    </xf>
    <xf numFmtId="1" fontId="2" fillId="0" borderId="0" xfId="5" applyNumberFormat="1" applyFont="1" applyAlignment="1">
      <alignment horizontal="center" wrapText="1"/>
    </xf>
    <xf numFmtId="1" fontId="2" fillId="0" borderId="0" xfId="3" applyNumberFormat="1" applyFont="1" applyFill="1" applyBorder="1" applyAlignment="1"/>
    <xf numFmtId="1" fontId="1" fillId="0" borderId="0" xfId="5" applyNumberFormat="1"/>
    <xf numFmtId="1" fontId="2" fillId="0" borderId="0" xfId="5" applyNumberFormat="1" applyFont="1"/>
    <xf numFmtId="1" fontId="1" fillId="0" borderId="0" xfId="5" applyNumberFormat="1" applyAlignment="1">
      <alignment wrapText="1"/>
    </xf>
    <xf numFmtId="1" fontId="2" fillId="0" borderId="0" xfId="5" applyNumberFormat="1" applyFont="1" applyAlignment="1">
      <alignment wrapText="1"/>
    </xf>
    <xf numFmtId="1" fontId="2" fillId="0" borderId="1" xfId="5" applyNumberFormat="1" applyFont="1" applyBorder="1" applyAlignment="1">
      <alignment horizontal="center" vertical="center" wrapText="1"/>
    </xf>
    <xf numFmtId="1" fontId="1" fillId="0" borderId="0" xfId="5" applyNumberFormat="1" applyAlignment="1">
      <alignment horizontal="center" vertical="center" wrapText="1"/>
    </xf>
    <xf numFmtId="1" fontId="1" fillId="0" borderId="0" xfId="5" applyNumberFormat="1" applyAlignment="1">
      <alignment horizontal="center"/>
    </xf>
    <xf numFmtId="1" fontId="2" fillId="0" borderId="1" xfId="5" applyNumberFormat="1" applyFont="1" applyBorder="1" applyAlignment="1">
      <alignment vertical="top" wrapText="1"/>
    </xf>
    <xf numFmtId="1" fontId="2" fillId="0" borderId="1" xfId="5" applyNumberFormat="1" applyFont="1" applyBorder="1" applyAlignment="1">
      <alignment horizontal="left" vertical="top"/>
    </xf>
    <xf numFmtId="1" fontId="2" fillId="0" borderId="0" xfId="5" applyNumberFormat="1" applyFont="1" applyAlignment="1">
      <alignment horizontal="left"/>
    </xf>
    <xf numFmtId="1" fontId="2" fillId="0" borderId="0" xfId="5" applyNumberFormat="1" applyFont="1" applyAlignment="1">
      <alignment horizontal="right" vertical="top" wrapText="1"/>
    </xf>
    <xf numFmtId="1" fontId="2" fillId="0" borderId="1" xfId="5" applyNumberFormat="1" applyFont="1" applyBorder="1" applyAlignment="1">
      <alignment horizontal="right" vertical="top" wrapText="1"/>
    </xf>
    <xf numFmtId="1" fontId="1" fillId="0" borderId="1" xfId="5" applyNumberFormat="1" applyBorder="1" applyAlignment="1">
      <alignment wrapText="1"/>
    </xf>
    <xf numFmtId="1" fontId="2" fillId="0" borderId="2" xfId="5" applyNumberFormat="1" applyFont="1" applyBorder="1" applyAlignment="1">
      <alignment horizontal="center" wrapText="1"/>
    </xf>
    <xf numFmtId="1" fontId="14" fillId="0" borderId="0" xfId="5" applyNumberFormat="1" applyFont="1" applyAlignment="1">
      <alignment horizontal="right"/>
    </xf>
    <xf numFmtId="1" fontId="2" fillId="0" borderId="1" xfId="5" applyNumberFormat="1" applyFont="1" applyBorder="1" applyAlignment="1">
      <alignment horizontal="left"/>
    </xf>
    <xf numFmtId="1" fontId="2" fillId="0" borderId="1" xfId="5" applyNumberFormat="1" applyFont="1" applyBorder="1" applyAlignment="1">
      <alignment horizontal="left" vertical="top" wrapText="1" shrinkToFit="1"/>
    </xf>
    <xf numFmtId="1" fontId="1" fillId="0" borderId="1" xfId="5" applyNumberFormat="1" applyBorder="1" applyAlignment="1">
      <alignment horizontal="left"/>
    </xf>
    <xf numFmtId="1" fontId="1" fillId="0" borderId="1" xfId="5" applyNumberFormat="1" applyBorder="1" applyAlignment="1">
      <alignment horizontal="left" vertical="top" wrapText="1" indent="1" shrinkToFit="1"/>
    </xf>
    <xf numFmtId="1" fontId="1" fillId="0" borderId="1" xfId="5" applyNumberFormat="1" applyBorder="1" applyAlignment="1">
      <alignment horizontal="left" vertical="top" wrapText="1" indent="1"/>
    </xf>
    <xf numFmtId="1" fontId="3" fillId="0" borderId="0" xfId="5" applyNumberFormat="1" applyFont="1"/>
    <xf numFmtId="1" fontId="2" fillId="0" borderId="0" xfId="5" applyNumberFormat="1" applyFont="1" applyAlignment="1">
      <alignment horizontal="center"/>
    </xf>
    <xf numFmtId="167" fontId="0" fillId="0" borderId="0" xfId="0" applyNumberFormat="1"/>
    <xf numFmtId="49" fontId="1" fillId="0" borderId="1" xfId="5" applyNumberFormat="1" applyBorder="1" applyAlignment="1">
      <alignment vertical="top"/>
    </xf>
    <xf numFmtId="1" fontId="2" fillId="2" borderId="0" xfId="5" applyNumberFormat="1" applyFont="1" applyFill="1"/>
    <xf numFmtId="1" fontId="2" fillId="0" borderId="0" xfId="0" applyNumberFormat="1" applyFont="1" applyAlignment="1">
      <alignment horizontal="center" vertical="center" textRotation="90" wrapText="1"/>
    </xf>
    <xf numFmtId="49" fontId="2" fillId="0" borderId="1" xfId="5" applyNumberFormat="1" applyFont="1" applyBorder="1" applyAlignment="1">
      <alignment vertical="top"/>
    </xf>
    <xf numFmtId="1" fontId="2" fillId="0" borderId="3" xfId="3" applyNumberFormat="1" applyFont="1" applyBorder="1" applyAlignment="1">
      <alignment horizontal="center"/>
    </xf>
    <xf numFmtId="0" fontId="2" fillId="0" borderId="0" xfId="5" applyFont="1"/>
    <xf numFmtId="0" fontId="2" fillId="0" borderId="0" xfId="0" applyFont="1" applyAlignment="1">
      <alignment wrapText="1"/>
    </xf>
    <xf numFmtId="0" fontId="1" fillId="0" borderId="0" xfId="0" applyFont="1" applyAlignment="1">
      <alignment wrapText="1"/>
    </xf>
    <xf numFmtId="0" fontId="1" fillId="0" borderId="0" xfId="0" applyFont="1"/>
    <xf numFmtId="49" fontId="2" fillId="0" borderId="4" xfId="5" applyNumberFormat="1" applyFont="1" applyBorder="1" applyAlignment="1">
      <alignment vertical="top"/>
    </xf>
    <xf numFmtId="49" fontId="2" fillId="0" borderId="0" xfId="0" applyNumberFormat="1" applyFont="1" applyAlignment="1">
      <alignment horizontal="left" vertical="top"/>
    </xf>
    <xf numFmtId="0" fontId="1" fillId="0" borderId="0" xfId="5" applyAlignment="1">
      <alignment horizontal="right"/>
    </xf>
    <xf numFmtId="49" fontId="1" fillId="0" borderId="0" xfId="0" applyNumberFormat="1" applyFont="1" applyAlignment="1">
      <alignment horizontal="left" vertical="top"/>
    </xf>
    <xf numFmtId="0" fontId="1" fillId="0" borderId="0" xfId="0" applyFont="1" applyAlignment="1">
      <alignment horizontal="left" vertical="top" wrapText="1"/>
    </xf>
    <xf numFmtId="0" fontId="15" fillId="0" borderId="0" xfId="0" applyFont="1"/>
    <xf numFmtId="0" fontId="1" fillId="2" borderId="0" xfId="5" applyFill="1"/>
    <xf numFmtId="49" fontId="2" fillId="0" borderId="5" xfId="5" applyNumberFormat="1" applyFont="1" applyBorder="1" applyAlignment="1">
      <alignment vertical="top"/>
    </xf>
    <xf numFmtId="0" fontId="1" fillId="0" borderId="6" xfId="5" applyBorder="1" applyAlignment="1">
      <alignment vertical="top" wrapText="1"/>
    </xf>
    <xf numFmtId="1" fontId="2" fillId="0" borderId="1" xfId="3" applyNumberFormat="1" applyFont="1" applyBorder="1" applyAlignment="1">
      <alignment horizontal="center"/>
    </xf>
    <xf numFmtId="167" fontId="2" fillId="2" borderId="0" xfId="5" applyNumberFormat="1" applyFont="1" applyFill="1" applyAlignment="1">
      <alignment horizontal="right"/>
    </xf>
    <xf numFmtId="0" fontId="16" fillId="2" borderId="0" xfId="0" applyFont="1" applyFill="1" applyAlignment="1">
      <alignment horizontal="center" vertical="center" textRotation="90" wrapText="1"/>
    </xf>
    <xf numFmtId="1" fontId="2" fillId="0" borderId="4" xfId="5" applyNumberFormat="1" applyFont="1" applyBorder="1" applyAlignment="1">
      <alignment horizontal="left" vertical="top"/>
    </xf>
    <xf numFmtId="1" fontId="2" fillId="0" borderId="7" xfId="5" applyNumberFormat="1" applyFont="1" applyBorder="1" applyAlignment="1">
      <alignment horizontal="left" vertical="top"/>
    </xf>
    <xf numFmtId="1" fontId="2" fillId="0" borderId="0" xfId="5" applyNumberFormat="1" applyFont="1" applyAlignment="1">
      <alignment horizontal="left" vertical="top"/>
    </xf>
    <xf numFmtId="0" fontId="17" fillId="0" borderId="0" xfId="0" applyFont="1"/>
    <xf numFmtId="0" fontId="18" fillId="0" borderId="0" xfId="0" applyFont="1"/>
    <xf numFmtId="49" fontId="1" fillId="0" borderId="6" xfId="5" applyNumberFormat="1" applyBorder="1" applyAlignment="1">
      <alignment horizontal="left" vertical="center" wrapText="1"/>
    </xf>
    <xf numFmtId="1" fontId="2" fillId="0" borderId="0" xfId="3" applyNumberFormat="1" applyFont="1" applyBorder="1" applyAlignment="1">
      <alignment horizontal="center" wrapText="1"/>
    </xf>
    <xf numFmtId="0" fontId="14" fillId="0" borderId="0" xfId="0" applyFont="1" applyAlignment="1">
      <alignment horizontal="center" wrapText="1"/>
    </xf>
    <xf numFmtId="1" fontId="2" fillId="0" borderId="0" xfId="5" applyNumberFormat="1" applyFont="1" applyAlignment="1">
      <alignment vertical="center"/>
    </xf>
    <xf numFmtId="1" fontId="2" fillId="0" borderId="0" xfId="5" applyNumberFormat="1" applyFont="1" applyAlignment="1">
      <alignment vertical="center" wrapText="1"/>
    </xf>
    <xf numFmtId="1" fontId="7" fillId="0" borderId="1" xfId="5" applyNumberFormat="1" applyFont="1" applyBorder="1" applyAlignment="1">
      <alignment vertical="top" wrapText="1"/>
    </xf>
    <xf numFmtId="0" fontId="7" fillId="0" borderId="4" xfId="5" applyFont="1" applyBorder="1" applyAlignment="1">
      <alignment horizontal="left" vertical="top" wrapText="1"/>
    </xf>
    <xf numFmtId="49" fontId="1" fillId="0" borderId="1" xfId="0" applyNumberFormat="1" applyFont="1" applyBorder="1"/>
    <xf numFmtId="1" fontId="8" fillId="0" borderId="1" xfId="5" applyNumberFormat="1" applyFont="1" applyBorder="1" applyAlignment="1">
      <alignment vertical="top" wrapText="1"/>
    </xf>
    <xf numFmtId="1" fontId="8" fillId="0" borderId="2" xfId="5" applyNumberFormat="1" applyFont="1" applyBorder="1" applyAlignment="1">
      <alignment vertical="top" wrapText="1"/>
    </xf>
    <xf numFmtId="0" fontId="8" fillId="0" borderId="1" xfId="5" applyFont="1" applyBorder="1" applyAlignment="1">
      <alignment horizontal="justify" vertical="center"/>
    </xf>
    <xf numFmtId="1" fontId="8" fillId="0" borderId="1" xfId="5" applyNumberFormat="1" applyFont="1" applyBorder="1" applyAlignment="1">
      <alignment horizontal="left" vertical="top" wrapText="1"/>
    </xf>
    <xf numFmtId="0" fontId="8" fillId="0" borderId="1" xfId="5" applyFont="1" applyBorder="1" applyAlignment="1">
      <alignment horizontal="left" vertical="center" wrapText="1"/>
    </xf>
    <xf numFmtId="49" fontId="16" fillId="0" borderId="1" xfId="0" applyNumberFormat="1" applyFont="1" applyBorder="1"/>
    <xf numFmtId="0" fontId="2" fillId="0" borderId="0" xfId="0" applyFont="1" applyAlignment="1">
      <alignment horizontal="right"/>
    </xf>
    <xf numFmtId="1" fontId="8" fillId="0" borderId="0" xfId="5" applyNumberFormat="1" applyFont="1" applyAlignment="1">
      <alignment horizontal="right" vertical="center"/>
    </xf>
    <xf numFmtId="0" fontId="1" fillId="0" borderId="0" xfId="0" applyFont="1" applyAlignment="1">
      <alignment horizontal="right"/>
    </xf>
    <xf numFmtId="0" fontId="16" fillId="0" borderId="0" xfId="0" applyFont="1" applyAlignment="1">
      <alignment horizontal="right"/>
    </xf>
    <xf numFmtId="169" fontId="1" fillId="0" borderId="0" xfId="5" applyNumberFormat="1"/>
    <xf numFmtId="169" fontId="1" fillId="2" borderId="0" xfId="5" applyNumberFormat="1" applyFill="1"/>
    <xf numFmtId="169" fontId="1" fillId="0" borderId="0" xfId="5" applyNumberFormat="1" applyAlignment="1">
      <alignment horizontal="right"/>
    </xf>
    <xf numFmtId="169" fontId="2" fillId="0" borderId="0" xfId="5" applyNumberFormat="1" applyFont="1" applyAlignment="1">
      <alignment horizontal="center" wrapText="1"/>
    </xf>
    <xf numFmtId="169" fontId="2" fillId="0" borderId="0" xfId="3" applyNumberFormat="1" applyFont="1" applyFill="1" applyBorder="1" applyAlignment="1"/>
    <xf numFmtId="169" fontId="2" fillId="0" borderId="1" xfId="5" applyNumberFormat="1" applyFont="1" applyBorder="1" applyAlignment="1">
      <alignment horizontal="center" wrapText="1"/>
    </xf>
    <xf numFmtId="169" fontId="18" fillId="0" borderId="1" xfId="7" applyNumberFormat="1" applyFont="1" applyBorder="1" applyAlignment="1">
      <alignment wrapText="1"/>
    </xf>
    <xf numFmtId="169" fontId="0" fillId="0" borderId="0" xfId="0" applyNumberFormat="1"/>
    <xf numFmtId="169" fontId="1" fillId="0" borderId="0" xfId="0" applyNumberFormat="1" applyFont="1" applyAlignment="1">
      <alignment horizontal="right"/>
    </xf>
    <xf numFmtId="169" fontId="17" fillId="0" borderId="0" xfId="0" applyNumberFormat="1" applyFont="1"/>
    <xf numFmtId="170" fontId="2" fillId="0" borderId="1" xfId="3" applyNumberFormat="1" applyFont="1" applyBorder="1" applyAlignment="1">
      <alignment horizontal="center"/>
    </xf>
    <xf numFmtId="169" fontId="2" fillId="2" borderId="1" xfId="5" applyNumberFormat="1" applyFont="1" applyFill="1" applyBorder="1" applyAlignment="1">
      <alignment horizontal="right"/>
    </xf>
    <xf numFmtId="169" fontId="14" fillId="2" borderId="1" xfId="5" applyNumberFormat="1" applyFont="1" applyFill="1" applyBorder="1" applyAlignment="1">
      <alignment horizontal="right"/>
    </xf>
    <xf numFmtId="1" fontId="7" fillId="0" borderId="1" xfId="5"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9" fontId="7" fillId="0" borderId="2" xfId="0" applyNumberFormat="1" applyFont="1" applyBorder="1" applyAlignment="1">
      <alignment horizontal="center" vertical="center" wrapText="1"/>
    </xf>
    <xf numFmtId="1" fontId="8" fillId="0" borderId="6" xfId="5" applyNumberFormat="1" applyFont="1" applyBorder="1" applyAlignment="1">
      <alignment vertical="top" wrapText="1"/>
    </xf>
    <xf numFmtId="1" fontId="7" fillId="0" borderId="8" xfId="5" applyNumberFormat="1" applyFont="1" applyBorder="1" applyAlignment="1">
      <alignment horizontal="left" vertical="top" wrapText="1"/>
    </xf>
    <xf numFmtId="1" fontId="7" fillId="0" borderId="9" xfId="5" applyNumberFormat="1" applyFont="1" applyBorder="1" applyAlignment="1">
      <alignment horizontal="left" vertical="top" wrapText="1"/>
    </xf>
    <xf numFmtId="1" fontId="7" fillId="0" borderId="0" xfId="5" applyNumberFormat="1" applyFont="1"/>
    <xf numFmtId="1" fontId="7" fillId="0" borderId="2" xfId="5" applyNumberFormat="1" applyFont="1" applyBorder="1" applyAlignment="1">
      <alignment horizontal="left" vertical="top" wrapText="1"/>
    </xf>
    <xf numFmtId="1" fontId="8" fillId="0" borderId="0" xfId="5" applyNumberFormat="1" applyFont="1"/>
    <xf numFmtId="1" fontId="8" fillId="0" borderId="1" xfId="5" applyNumberFormat="1" applyFont="1" applyBorder="1" applyAlignment="1">
      <alignment wrapText="1"/>
    </xf>
    <xf numFmtId="169" fontId="8" fillId="0" borderId="1" xfId="5" applyNumberFormat="1" applyFont="1" applyBorder="1" applyAlignment="1">
      <alignment horizontal="right"/>
    </xf>
    <xf numFmtId="0" fontId="8" fillId="0" borderId="0" xfId="5" applyFont="1"/>
    <xf numFmtId="171" fontId="2" fillId="0" borderId="0" xfId="5" applyNumberFormat="1" applyFont="1"/>
    <xf numFmtId="1" fontId="7" fillId="0" borderId="0" xfId="3" applyNumberFormat="1" applyFont="1" applyBorder="1" applyAlignment="1">
      <alignment horizontal="center" vertical="center" wrapText="1"/>
    </xf>
    <xf numFmtId="1" fontId="7" fillId="0" borderId="0" xfId="5" applyNumberFormat="1" applyFont="1" applyAlignment="1">
      <alignment horizontal="center" vertical="center" wrapText="1"/>
    </xf>
    <xf numFmtId="1" fontId="7" fillId="0" borderId="0" xfId="5" applyNumberFormat="1" applyFont="1" applyAlignment="1">
      <alignment horizontal="center" wrapText="1"/>
    </xf>
    <xf numFmtId="168" fontId="19" fillId="0" borderId="0" xfId="5" applyNumberFormat="1" applyFont="1" applyAlignment="1">
      <alignment horizontal="right" vertical="center"/>
    </xf>
    <xf numFmtId="168" fontId="20" fillId="0" borderId="0" xfId="5" applyNumberFormat="1" applyFont="1" applyAlignment="1">
      <alignment horizontal="right" vertical="center"/>
    </xf>
    <xf numFmtId="168" fontId="8" fillId="0" borderId="0" xfId="5" applyNumberFormat="1" applyFont="1" applyAlignment="1">
      <alignment horizontal="right" vertical="top"/>
    </xf>
    <xf numFmtId="168" fontId="8" fillId="0" borderId="0" xfId="5" applyNumberFormat="1" applyFont="1" applyAlignment="1">
      <alignment horizontal="right" vertical="center"/>
    </xf>
    <xf numFmtId="0" fontId="8" fillId="0" borderId="0" xfId="0" applyFont="1" applyAlignment="1">
      <alignment vertical="center"/>
    </xf>
    <xf numFmtId="169" fontId="8" fillId="0" borderId="10" xfId="0" applyNumberFormat="1" applyFont="1" applyBorder="1" applyAlignment="1">
      <alignment vertical="center"/>
    </xf>
    <xf numFmtId="0" fontId="15" fillId="0" borderId="1" xfId="0" applyFont="1" applyBorder="1"/>
    <xf numFmtId="171" fontId="1" fillId="0" borderId="0" xfId="5" applyNumberFormat="1"/>
    <xf numFmtId="171" fontId="1" fillId="2" borderId="0" xfId="5" applyNumberFormat="1" applyFill="1"/>
    <xf numFmtId="171" fontId="1" fillId="0" borderId="0" xfId="5" applyNumberFormat="1" applyAlignment="1">
      <alignment horizontal="right"/>
    </xf>
    <xf numFmtId="171" fontId="7" fillId="0" borderId="1" xfId="3" applyNumberFormat="1" applyFont="1" applyBorder="1" applyAlignment="1">
      <alignment horizontal="center" vertical="center" wrapText="1"/>
    </xf>
    <xf numFmtId="171" fontId="7" fillId="0" borderId="1" xfId="5" applyNumberFormat="1" applyFont="1" applyBorder="1" applyAlignment="1">
      <alignment horizontal="center" vertical="center" wrapText="1"/>
    </xf>
    <xf numFmtId="171" fontId="8" fillId="0" borderId="0" xfId="5" applyNumberFormat="1" applyFont="1"/>
    <xf numFmtId="171" fontId="2" fillId="0" borderId="0" xfId="5" applyNumberFormat="1" applyFont="1" applyAlignment="1">
      <alignment horizontal="center" wrapText="1"/>
    </xf>
    <xf numFmtId="171" fontId="2" fillId="0" borderId="0" xfId="3" applyNumberFormat="1" applyFont="1" applyFill="1" applyBorder="1" applyAlignment="1"/>
    <xf numFmtId="171" fontId="2" fillId="0" borderId="1" xfId="5" applyNumberFormat="1" applyFont="1" applyBorder="1" applyAlignment="1">
      <alignment horizontal="center" wrapText="1"/>
    </xf>
    <xf numFmtId="171" fontId="0" fillId="0" borderId="0" xfId="0" applyNumberFormat="1"/>
    <xf numFmtId="171" fontId="17" fillId="0" borderId="0" xfId="0" applyNumberFormat="1" applyFont="1"/>
    <xf numFmtId="169" fontId="2" fillId="0" borderId="1" xfId="5" applyNumberFormat="1" applyFont="1" applyBorder="1"/>
    <xf numFmtId="169" fontId="1" fillId="2" borderId="1" xfId="5" applyNumberFormat="1" applyFill="1" applyBorder="1" applyAlignment="1">
      <alignment horizontal="right"/>
    </xf>
    <xf numFmtId="172" fontId="2" fillId="0" borderId="0" xfId="3" applyNumberFormat="1" applyFont="1" applyBorder="1" applyAlignment="1">
      <alignment horizontal="center"/>
    </xf>
    <xf numFmtId="172" fontId="1" fillId="0" borderId="0" xfId="5" applyNumberFormat="1"/>
    <xf numFmtId="172" fontId="2" fillId="0" borderId="0" xfId="5" applyNumberFormat="1" applyFont="1" applyAlignment="1">
      <alignment horizontal="center" wrapText="1"/>
    </xf>
    <xf numFmtId="172" fontId="2" fillId="2" borderId="0" xfId="5" applyNumberFormat="1" applyFont="1" applyFill="1" applyAlignment="1">
      <alignment horizontal="right"/>
    </xf>
    <xf numFmtId="172" fontId="14" fillId="2" borderId="0" xfId="5" applyNumberFormat="1" applyFont="1" applyFill="1" applyAlignment="1">
      <alignment horizontal="right"/>
    </xf>
    <xf numFmtId="172" fontId="2" fillId="0" borderId="0" xfId="5" applyNumberFormat="1" applyFont="1"/>
    <xf numFmtId="172" fontId="18" fillId="0" borderId="0" xfId="7" applyNumberFormat="1" applyFont="1" applyAlignment="1">
      <alignment wrapText="1"/>
    </xf>
    <xf numFmtId="172" fontId="1" fillId="2" borderId="0" xfId="5" applyNumberFormat="1" applyFill="1" applyAlignment="1">
      <alignment horizontal="right"/>
    </xf>
    <xf numFmtId="170" fontId="2" fillId="0" borderId="3" xfId="3" applyNumberFormat="1" applyFont="1" applyBorder="1" applyAlignment="1">
      <alignment horizontal="center"/>
    </xf>
    <xf numFmtId="2" fontId="1" fillId="0" borderId="0" xfId="5" applyNumberFormat="1"/>
    <xf numFmtId="1" fontId="1" fillId="0" borderId="0" xfId="5" applyNumberFormat="1" applyAlignment="1">
      <alignment horizontal="right" vertical="center"/>
    </xf>
    <xf numFmtId="0" fontId="18" fillId="0" borderId="0" xfId="0" applyFont="1" applyAlignment="1">
      <alignment horizontal="right"/>
    </xf>
    <xf numFmtId="169" fontId="8" fillId="0" borderId="0" xfId="5" applyNumberFormat="1" applyFont="1" applyAlignment="1">
      <alignment horizontal="right"/>
    </xf>
    <xf numFmtId="0" fontId="21" fillId="0" borderId="0" xfId="0" applyFont="1"/>
    <xf numFmtId="169" fontId="22" fillId="0" borderId="2" xfId="0" applyNumberFormat="1" applyFont="1" applyBorder="1" applyAlignment="1">
      <alignment horizontal="right" vertical="center"/>
    </xf>
    <xf numFmtId="169" fontId="22" fillId="0" borderId="1" xfId="5" applyNumberFormat="1" applyFont="1" applyBorder="1" applyAlignment="1">
      <alignment horizontal="right" vertical="center"/>
    </xf>
    <xf numFmtId="169" fontId="23" fillId="0" borderId="1" xfId="0" applyNumberFormat="1" applyFont="1" applyBorder="1" applyAlignment="1">
      <alignment horizontal="right" vertical="center"/>
    </xf>
    <xf numFmtId="169" fontId="23" fillId="0" borderId="2" xfId="0" applyNumberFormat="1" applyFont="1" applyBorder="1" applyAlignment="1">
      <alignment horizontal="right" vertical="center"/>
    </xf>
    <xf numFmtId="169" fontId="23" fillId="0" borderId="1" xfId="0" applyNumberFormat="1" applyFont="1" applyBorder="1" applyAlignment="1">
      <alignment vertical="center"/>
    </xf>
    <xf numFmtId="169" fontId="22" fillId="0" borderId="9" xfId="0" applyNumberFormat="1" applyFont="1" applyBorder="1" applyAlignment="1">
      <alignment horizontal="right" vertical="center"/>
    </xf>
    <xf numFmtId="169" fontId="25" fillId="2" borderId="1" xfId="0" applyNumberFormat="1" applyFont="1" applyFill="1" applyBorder="1" applyAlignment="1">
      <alignment vertical="center"/>
    </xf>
    <xf numFmtId="169" fontId="22" fillId="0" borderId="1" xfId="0" applyNumberFormat="1" applyFont="1" applyBorder="1" applyAlignment="1">
      <alignment horizontal="right" vertical="center"/>
    </xf>
    <xf numFmtId="169" fontId="23" fillId="0" borderId="1" xfId="0" applyNumberFormat="1" applyFont="1" applyBorder="1" applyAlignment="1">
      <alignment horizontal="right"/>
    </xf>
    <xf numFmtId="169" fontId="25" fillId="2" borderId="1" xfId="0" applyNumberFormat="1" applyFont="1" applyFill="1" applyBorder="1" applyAlignment="1">
      <alignment horizontal="right"/>
    </xf>
    <xf numFmtId="169" fontId="25" fillId="2" borderId="1" xfId="0" applyNumberFormat="1" applyFont="1" applyFill="1" applyBorder="1"/>
    <xf numFmtId="169" fontId="23" fillId="0" borderId="11" xfId="0" applyNumberFormat="1" applyFont="1" applyBorder="1" applyAlignment="1">
      <alignment horizontal="right" vertical="center"/>
    </xf>
    <xf numFmtId="169" fontId="22" fillId="0" borderId="3" xfId="5" applyNumberFormat="1" applyFont="1" applyBorder="1" applyAlignment="1">
      <alignment horizontal="right" vertical="center"/>
    </xf>
    <xf numFmtId="3" fontId="22" fillId="0" borderId="1" xfId="5" applyNumberFormat="1" applyFont="1" applyBorder="1" applyAlignment="1">
      <alignment horizontal="right" vertical="top" wrapText="1"/>
    </xf>
    <xf numFmtId="169" fontId="22" fillId="0" borderId="1" xfId="5" applyNumberFormat="1" applyFont="1" applyBorder="1" applyAlignment="1">
      <alignment horizontal="right"/>
    </xf>
    <xf numFmtId="171" fontId="22" fillId="0" borderId="0" xfId="5" applyNumberFormat="1" applyFont="1"/>
    <xf numFmtId="171" fontId="23" fillId="0" borderId="0" xfId="5" applyNumberFormat="1" applyFont="1"/>
    <xf numFmtId="169" fontId="24" fillId="0" borderId="1" xfId="0" applyNumberFormat="1" applyFont="1" applyBorder="1" applyAlignment="1">
      <alignment wrapText="1"/>
    </xf>
    <xf numFmtId="169" fontId="24" fillId="0" borderId="0" xfId="0" applyNumberFormat="1" applyFont="1" applyAlignment="1">
      <alignment wrapText="1"/>
    </xf>
    <xf numFmtId="1" fontId="2" fillId="0" borderId="11" xfId="5" applyNumberFormat="1" applyFont="1" applyBorder="1" applyAlignment="1">
      <alignment horizontal="center" wrapText="1"/>
    </xf>
    <xf numFmtId="1" fontId="2" fillId="0" borderId="9" xfId="5" applyNumberFormat="1" applyFont="1" applyBorder="1" applyAlignment="1">
      <alignment horizontal="center" wrapText="1"/>
    </xf>
    <xf numFmtId="1" fontId="1" fillId="0" borderId="11" xfId="5" applyNumberFormat="1" applyBorder="1" applyAlignment="1">
      <alignment horizontal="center" vertical="center" wrapText="1"/>
    </xf>
    <xf numFmtId="1" fontId="1" fillId="0" borderId="12" xfId="5" applyNumberFormat="1" applyBorder="1" applyAlignment="1">
      <alignment horizontal="center" vertical="center" wrapText="1"/>
    </xf>
    <xf numFmtId="1" fontId="1" fillId="0" borderId="10" xfId="5" applyNumberFormat="1" applyBorder="1" applyAlignment="1">
      <alignment horizontal="center" vertical="center" wrapText="1"/>
    </xf>
    <xf numFmtId="1" fontId="1" fillId="0" borderId="13" xfId="5" applyNumberFormat="1" applyBorder="1" applyAlignment="1">
      <alignment horizontal="center" vertical="center" wrapText="1"/>
    </xf>
    <xf numFmtId="1" fontId="2" fillId="0" borderId="1" xfId="5" applyNumberFormat="1" applyFont="1" applyBorder="1" applyAlignment="1">
      <alignment horizontal="center" wrapText="1"/>
    </xf>
    <xf numFmtId="170" fontId="9" fillId="0" borderId="2" xfId="0" applyNumberFormat="1" applyFont="1" applyBorder="1" applyAlignment="1">
      <alignment horizontal="center"/>
    </xf>
    <xf numFmtId="1" fontId="2" fillId="2" borderId="1" xfId="5"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textRotation="90" wrapText="1"/>
    </xf>
    <xf numFmtId="0" fontId="16" fillId="2" borderId="1" xfId="0" applyFont="1" applyFill="1" applyBorder="1" applyAlignment="1">
      <alignment horizontal="center" vertical="center" textRotation="90" wrapText="1"/>
    </xf>
    <xf numFmtId="49" fontId="2" fillId="0" borderId="1" xfId="5" applyNumberFormat="1" applyFont="1" applyBorder="1" applyAlignment="1">
      <alignment horizontal="center" vertical="center" wrapText="1"/>
    </xf>
    <xf numFmtId="1" fontId="2" fillId="0" borderId="1" xfId="5" applyNumberFormat="1" applyFont="1" applyBorder="1" applyAlignment="1">
      <alignment horizontal="center" vertical="center" wrapText="1"/>
    </xf>
    <xf numFmtId="1" fontId="1" fillId="0" borderId="1" xfId="5" applyNumberFormat="1" applyBorder="1" applyAlignment="1">
      <alignment horizontal="center" vertical="center" wrapText="1"/>
    </xf>
    <xf numFmtId="170" fontId="7" fillId="0" borderId="1" xfId="5" applyNumberFormat="1" applyFont="1" applyBorder="1" applyAlignment="1">
      <alignment horizontal="center" wrapText="1"/>
    </xf>
    <xf numFmtId="1" fontId="7" fillId="0" borderId="1" xfId="5" applyNumberFormat="1" applyFont="1" applyBorder="1" applyAlignment="1">
      <alignment horizontal="center" wrapText="1"/>
    </xf>
    <xf numFmtId="1" fontId="7" fillId="0" borderId="6" xfId="5" applyNumberFormat="1" applyFont="1" applyBorder="1" applyAlignment="1">
      <alignment horizontal="center" wrapText="1"/>
    </xf>
    <xf numFmtId="1" fontId="7" fillId="0" borderId="4" xfId="5" applyNumberFormat="1" applyFont="1" applyBorder="1" applyAlignment="1">
      <alignment horizontal="center" wrapText="1"/>
    </xf>
    <xf numFmtId="170" fontId="9" fillId="0" borderId="6" xfId="0" applyNumberFormat="1" applyFont="1" applyBorder="1" applyAlignment="1">
      <alignment horizontal="center"/>
    </xf>
    <xf numFmtId="170" fontId="9" fillId="0" borderId="4" xfId="0" applyNumberFormat="1" applyFont="1" applyBorder="1" applyAlignment="1">
      <alignment horizontal="center"/>
    </xf>
    <xf numFmtId="4" fontId="0" fillId="0" borderId="0" xfId="0" applyNumberFormat="1" applyAlignment="1">
      <alignment horizontal="left" wrapText="1"/>
    </xf>
    <xf numFmtId="0" fontId="0" fillId="0" borderId="0" xfId="0" applyAlignment="1">
      <alignment horizontal="left" wrapText="1"/>
    </xf>
  </cellXfs>
  <cellStyles count="50">
    <cellStyle name="Comma 2" xfId="1" xr:uid="{FF71C37E-F4AF-409C-BA73-800D3B379A1E}"/>
    <cellStyle name="Comma 3" xfId="2" xr:uid="{2A8455F5-B382-4298-9105-E5734937B557}"/>
    <cellStyle name="Koma 2" xfId="3" xr:uid="{A0E0AAFE-90C1-4458-8B12-D16D5A500645}"/>
    <cellStyle name="Normaallaad 2" xfId="4" xr:uid="{46F957FC-2671-46D9-8998-7DC41602A8F5}"/>
    <cellStyle name="Normaallaad 3" xfId="5" xr:uid="{1FE8172F-6077-4CC8-873D-0EDF2ED513DA}"/>
    <cellStyle name="Normal" xfId="0" builtinId="0"/>
    <cellStyle name="Normal 10" xfId="6" xr:uid="{57C3EB82-44C3-4EB6-9771-0DBDA8D9F905}"/>
    <cellStyle name="Normal 11" xfId="7" xr:uid="{D57A4B31-D47F-4A73-945D-413D5647DC95}"/>
    <cellStyle name="Normal 2" xfId="8" xr:uid="{BCECA7D5-7E72-4FCC-AEA6-60F63838ED7E}"/>
    <cellStyle name="Normal 2 2" xfId="9" xr:uid="{6B765FBC-D066-4F01-B7C9-D4976AF547C0}"/>
    <cellStyle name="Normal 3" xfId="10" xr:uid="{8463B01C-73DD-46D5-B068-748B508076C7}"/>
    <cellStyle name="Normal 3 2" xfId="11" xr:uid="{15589694-5302-4073-ABCF-5A7E1BC5A6F0}"/>
    <cellStyle name="Normal 4" xfId="12" xr:uid="{775A875A-BAC7-4D2C-9D9A-3A24361B7685}"/>
    <cellStyle name="Normal 4 2" xfId="13" xr:uid="{0F9D0D3E-1902-4DC3-813A-B33C5BC39904}"/>
    <cellStyle name="Normal 4 3" xfId="14" xr:uid="{90C4D175-BE5D-4B24-9569-1940715D85B0}"/>
    <cellStyle name="Normal 4 3 2" xfId="15" xr:uid="{3AA5CC25-8050-4EB3-B80F-F04934612262}"/>
    <cellStyle name="Normal 4 3 2 2" xfId="16" xr:uid="{06ACBE95-DEB6-43A9-B880-8069556AAE6E}"/>
    <cellStyle name="Normal 4 3 3" xfId="17" xr:uid="{7455E599-5C21-45F8-824A-76E463787852}"/>
    <cellStyle name="Normal 4 4" xfId="18" xr:uid="{B56CFAD0-1C2F-4548-9ABE-19C96905554C}"/>
    <cellStyle name="Normal 4 4 2" xfId="19" xr:uid="{196AF70D-5A03-49FA-A941-0484CBE7273F}"/>
    <cellStyle name="Normal 4 5" xfId="20" xr:uid="{EEAD6863-EC7E-4828-B7B5-152D37E52C81}"/>
    <cellStyle name="Normal 5" xfId="21" xr:uid="{0A967056-2CB5-41D6-AE99-679214FE86E4}"/>
    <cellStyle name="Normal 6" xfId="22" xr:uid="{8BCA9A07-08FA-438B-852F-7E80000165A3}"/>
    <cellStyle name="Normal 6 2" xfId="23" xr:uid="{5A50B25F-FC72-4611-9BEE-673A4B866164}"/>
    <cellStyle name="Normal 6 2 2" xfId="24" xr:uid="{ADE5BE5D-D1DC-42EB-8E5F-A0F243B16FE2}"/>
    <cellStyle name="Normal 6 2 2 2" xfId="25" xr:uid="{559D620C-010C-40EE-82F6-F32165DEDD67}"/>
    <cellStyle name="Normal 6 2 3" xfId="26" xr:uid="{67C3FFCD-1EDC-4A1C-A3DA-1D5897A4B245}"/>
    <cellStyle name="Normal 6 3" xfId="27" xr:uid="{FEEA8685-ADFC-4BB2-B35A-21177BE37A62}"/>
    <cellStyle name="Normal 6 3 2" xfId="28" xr:uid="{12F55D50-94D7-4825-8BD4-EA633C7E466B}"/>
    <cellStyle name="Normal 6 4" xfId="29" xr:uid="{252A3AA8-82C5-47AF-8806-C8BEFB2252E6}"/>
    <cellStyle name="Normal 7" xfId="30" xr:uid="{89B57D39-3F6F-4065-8FDA-8782C9D1AE17}"/>
    <cellStyle name="Normal 7 2" xfId="31" xr:uid="{CFB44E8C-5458-415B-8FA3-E2869ACB72D2}"/>
    <cellStyle name="Normal 8" xfId="32" xr:uid="{601A0F77-D6B5-4473-9FED-3A6A7FEDCF75}"/>
    <cellStyle name="Normal 8 2" xfId="33" xr:uid="{8062FEA1-6657-46A4-B7BA-866E3C09C36E}"/>
    <cellStyle name="Normal 9" xfId="34" xr:uid="{757B0597-0077-4A91-A0D3-7E6A5C31FE63}"/>
    <cellStyle name="Normal 9 2" xfId="35" xr:uid="{F1BA009E-C17A-4B08-A32B-F014F9F1B23C}"/>
    <cellStyle name="Percent 2" xfId="36" xr:uid="{9FC9E62C-EE40-4F60-B665-77B7A59355DF}"/>
    <cellStyle name="Percent 2 2" xfId="37" xr:uid="{3C547E33-F736-45AE-A3A2-F394953684B0}"/>
    <cellStyle name="Percent 3" xfId="38" xr:uid="{11537DAE-82A7-4138-A2F6-5EA8C1F417AD}"/>
    <cellStyle name="Percent 3 2" xfId="39" xr:uid="{9FA47885-BF5C-4501-8CF6-0B771BA75761}"/>
    <cellStyle name="Percent 3 3" xfId="40" xr:uid="{6B8EC9CA-F381-45B2-B8CE-0FE3265C646D}"/>
    <cellStyle name="Percent 3 3 2" xfId="41" xr:uid="{EE996B79-53CF-46CC-B639-E793C19690BA}"/>
    <cellStyle name="Percent 3 3 2 2" xfId="42" xr:uid="{7CD97A86-4304-4FFD-9F28-CBC7CC3B49B9}"/>
    <cellStyle name="Percent 3 3 3" xfId="43" xr:uid="{8DD9B9F5-3600-4EB2-B623-1F889580CA54}"/>
    <cellStyle name="Percent 3 4" xfId="44" xr:uid="{9FF6B626-0501-416B-8BFB-88F41F6DCF26}"/>
    <cellStyle name="Percent 3 4 2" xfId="45" xr:uid="{5804849C-FF3E-4E52-8CC1-10C3016BC31B}"/>
    <cellStyle name="Percent 3 5" xfId="46" xr:uid="{7FE03CAE-4B1D-44DA-BC58-52811D5C76CC}"/>
    <cellStyle name="Percent 4" xfId="47" xr:uid="{6AB7BE05-D2A9-4C25-BF16-427A7515B09E}"/>
    <cellStyle name="Style 1" xfId="48" xr:uid="{B12635A7-E82C-48BF-A667-96684C21C513}"/>
    <cellStyle name="Style 1 2" xfId="49" xr:uid="{C0FCA837-49A4-4FCD-9E2B-5789F271A1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76200</xdr:rowOff>
    </xdr:from>
    <xdr:to>
      <xdr:col>7</xdr:col>
      <xdr:colOff>771525</xdr:colOff>
      <xdr:row>5</xdr:row>
      <xdr:rowOff>28575</xdr:rowOff>
    </xdr:to>
    <xdr:pic>
      <xdr:nvPicPr>
        <xdr:cNvPr id="2235" name="Pilt 2">
          <a:extLst>
            <a:ext uri="{FF2B5EF4-FFF2-40B4-BE49-F238E27FC236}">
              <a16:creationId xmlns:a16="http://schemas.microsoft.com/office/drawing/2014/main" id="{0AAA02D9-E4D2-F1B2-B13A-C7B75F1FC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76200"/>
          <a:ext cx="17240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F7EAF-89C7-4618-B1FE-82279272325B}">
  <sheetPr>
    <pageSetUpPr fitToPage="1"/>
  </sheetPr>
  <dimension ref="A1:S51"/>
  <sheetViews>
    <sheetView tabSelected="1" topLeftCell="D4" zoomScale="93" zoomScaleNormal="93" workbookViewId="0">
      <selection activeCell="L11" sqref="L11"/>
    </sheetView>
  </sheetViews>
  <sheetFormatPr defaultRowHeight="14.4"/>
  <cols>
    <col min="1" max="1" width="10.88671875" customWidth="1"/>
    <col min="2" max="2" width="5.109375" customWidth="1"/>
    <col min="3" max="3" width="23.5546875" customWidth="1"/>
    <col min="4" max="4" width="10.109375" bestFit="1" customWidth="1"/>
    <col min="5" max="5" width="44.88671875" style="44" customWidth="1"/>
    <col min="6" max="6" width="17.5546875" style="44" customWidth="1"/>
    <col min="7" max="8" width="15.33203125" style="81" customWidth="1"/>
    <col min="9" max="9" width="12" style="119" customWidth="1"/>
    <col min="10" max="10" width="12" customWidth="1"/>
    <col min="11" max="11" width="14.33203125" customWidth="1"/>
    <col min="12" max="12" width="14.88671875" customWidth="1"/>
    <col min="13" max="13" width="13.88671875" customWidth="1"/>
    <col min="14" max="14" width="11.6640625" bestFit="1" customWidth="1"/>
    <col min="15" max="15" width="15.44140625" bestFit="1" customWidth="1"/>
  </cols>
  <sheetData>
    <row r="1" spans="1:18">
      <c r="A1" s="8" t="s">
        <v>0</v>
      </c>
      <c r="B1" s="1"/>
      <c r="C1" s="1"/>
      <c r="D1" s="1"/>
      <c r="E1" s="1"/>
      <c r="F1" s="1"/>
      <c r="G1" s="74"/>
      <c r="H1" s="74"/>
      <c r="I1" s="110"/>
      <c r="J1" s="1"/>
      <c r="K1" s="1"/>
      <c r="L1" s="1"/>
      <c r="M1" s="1"/>
      <c r="O1" s="70" t="s">
        <v>1</v>
      </c>
      <c r="P1" s="70"/>
      <c r="Q1" s="1"/>
    </row>
    <row r="2" spans="1:18">
      <c r="A2" s="31" t="s">
        <v>2</v>
      </c>
      <c r="B2" s="45"/>
      <c r="C2" s="45"/>
      <c r="D2" s="31"/>
      <c r="E2" s="45"/>
      <c r="F2" s="45"/>
      <c r="G2" s="75"/>
      <c r="H2" s="75"/>
      <c r="I2" s="111"/>
      <c r="J2" s="45"/>
      <c r="K2" s="45"/>
      <c r="L2" s="45"/>
      <c r="M2" s="45"/>
      <c r="O2" s="133" t="s">
        <v>3</v>
      </c>
      <c r="P2" s="71"/>
      <c r="Q2" s="1"/>
    </row>
    <row r="3" spans="1:18">
      <c r="A3" s="1"/>
      <c r="B3" s="1"/>
      <c r="C3" s="1"/>
      <c r="D3" s="1"/>
      <c r="E3" s="1"/>
      <c r="F3" s="1"/>
      <c r="G3" s="74"/>
      <c r="H3" s="74"/>
      <c r="I3" s="110"/>
      <c r="J3" s="1"/>
      <c r="K3" s="1"/>
      <c r="L3" s="1"/>
      <c r="M3" s="1"/>
      <c r="O3" s="134" t="s">
        <v>4</v>
      </c>
      <c r="P3" s="72"/>
      <c r="Q3" s="1"/>
    </row>
    <row r="4" spans="1:18">
      <c r="A4" s="95" t="s">
        <v>5</v>
      </c>
      <c r="B4" s="1"/>
      <c r="C4" s="1"/>
      <c r="D4" s="2"/>
      <c r="E4" s="2"/>
      <c r="F4" s="2"/>
      <c r="G4" s="74"/>
      <c r="H4" s="74"/>
      <c r="I4" s="110"/>
      <c r="J4" s="1"/>
      <c r="K4" s="1"/>
      <c r="L4" s="1"/>
      <c r="M4" s="1"/>
      <c r="O4" s="2" t="s">
        <v>6</v>
      </c>
      <c r="P4" s="2"/>
      <c r="Q4" s="1"/>
    </row>
    <row r="5" spans="1:18">
      <c r="A5" s="7" t="s">
        <v>7</v>
      </c>
      <c r="B5" s="1"/>
      <c r="C5" s="1"/>
      <c r="D5" s="8"/>
      <c r="E5" s="1"/>
      <c r="F5" s="1"/>
      <c r="G5" s="74"/>
      <c r="H5" s="74"/>
      <c r="I5" s="110"/>
      <c r="J5" s="1"/>
      <c r="K5" s="1"/>
      <c r="L5" s="1"/>
      <c r="M5" s="1"/>
      <c r="O5" s="41" t="s">
        <v>8</v>
      </c>
      <c r="P5" s="41"/>
      <c r="Q5" s="1"/>
    </row>
    <row r="6" spans="1:18">
      <c r="A6" s="7"/>
      <c r="B6" s="9"/>
      <c r="C6" s="9"/>
      <c r="D6" s="7"/>
      <c r="E6" s="9"/>
      <c r="F6" s="9"/>
      <c r="G6" s="76"/>
      <c r="H6" s="76"/>
      <c r="I6" s="110"/>
      <c r="J6" s="7"/>
      <c r="K6" s="7"/>
      <c r="L6" s="7"/>
      <c r="M6" s="7"/>
      <c r="O6" s="72" t="s">
        <v>9</v>
      </c>
      <c r="P6" s="73"/>
      <c r="Q6" s="7"/>
      <c r="R6" s="7"/>
    </row>
    <row r="7" spans="1:18">
      <c r="A7" s="35" t="s">
        <v>10</v>
      </c>
      <c r="B7" s="35"/>
      <c r="C7" s="35"/>
      <c r="D7" s="1"/>
      <c r="E7" s="1"/>
      <c r="F7" s="1"/>
      <c r="G7" s="74"/>
      <c r="H7" s="74"/>
      <c r="I7" s="112"/>
      <c r="J7" s="2"/>
      <c r="K7" s="2"/>
      <c r="L7" s="1"/>
      <c r="M7" s="1"/>
      <c r="N7" s="1"/>
      <c r="O7" s="1"/>
      <c r="P7" s="1"/>
      <c r="Q7" s="1"/>
      <c r="R7" s="1"/>
    </row>
    <row r="8" spans="1:18">
      <c r="A8" s="59"/>
      <c r="B8" s="60"/>
      <c r="C8" s="60"/>
      <c r="D8" s="59"/>
      <c r="E8" s="87" t="s">
        <v>11</v>
      </c>
      <c r="F8" s="88">
        <v>2023</v>
      </c>
      <c r="G8" s="88" t="s">
        <v>12</v>
      </c>
      <c r="H8" s="88" t="s">
        <v>13</v>
      </c>
      <c r="I8" s="113" t="s">
        <v>14</v>
      </c>
      <c r="J8" s="100"/>
      <c r="K8" s="57"/>
      <c r="M8" s="28"/>
      <c r="N8" s="8"/>
      <c r="O8" s="8"/>
      <c r="P8" s="8"/>
      <c r="Q8" s="8"/>
      <c r="R8" s="8"/>
    </row>
    <row r="9" spans="1:18" ht="39.6">
      <c r="A9" s="11" t="s">
        <v>15</v>
      </c>
      <c r="B9" s="11" t="s">
        <v>16</v>
      </c>
      <c r="C9" s="11" t="s">
        <v>17</v>
      </c>
      <c r="D9" s="11" t="s">
        <v>18</v>
      </c>
      <c r="E9" s="87" t="s">
        <v>19</v>
      </c>
      <c r="F9" s="89" t="s">
        <v>20</v>
      </c>
      <c r="G9" s="89" t="s">
        <v>20</v>
      </c>
      <c r="H9" s="89" t="s">
        <v>20</v>
      </c>
      <c r="I9" s="114" t="s">
        <v>21</v>
      </c>
      <c r="J9" s="101"/>
      <c r="K9" s="58"/>
      <c r="M9" s="12"/>
      <c r="N9" s="12"/>
      <c r="O9" s="12"/>
      <c r="P9" s="12"/>
      <c r="Q9" s="12"/>
      <c r="R9" s="12"/>
    </row>
    <row r="10" spans="1:18" ht="15" customHeight="1">
      <c r="A10" s="156">
        <v>1</v>
      </c>
      <c r="B10" s="162">
        <v>2</v>
      </c>
      <c r="C10" s="162">
        <v>3</v>
      </c>
      <c r="D10" s="162">
        <v>4</v>
      </c>
      <c r="E10" s="171">
        <v>5</v>
      </c>
      <c r="F10" s="172">
        <v>6</v>
      </c>
      <c r="G10" s="163">
        <v>7</v>
      </c>
      <c r="H10" s="174">
        <v>8</v>
      </c>
      <c r="I10" s="170">
        <v>9</v>
      </c>
      <c r="J10" s="102"/>
      <c r="K10" s="10"/>
      <c r="M10" s="12"/>
      <c r="N10" s="12"/>
      <c r="O10" s="12"/>
      <c r="P10" s="12"/>
      <c r="Q10" s="12"/>
      <c r="R10" s="12"/>
    </row>
    <row r="11" spans="1:18">
      <c r="A11" s="157"/>
      <c r="B11" s="162"/>
      <c r="C11" s="162"/>
      <c r="D11" s="162"/>
      <c r="E11" s="171"/>
      <c r="F11" s="173"/>
      <c r="G11" s="163"/>
      <c r="H11" s="175"/>
      <c r="I11" s="170"/>
      <c r="J11" s="102"/>
      <c r="K11" s="10"/>
      <c r="M11" s="13"/>
      <c r="N11" s="13"/>
      <c r="O11" s="13"/>
      <c r="P11" s="13"/>
      <c r="Q11" s="13"/>
      <c r="R11" s="13"/>
    </row>
    <row r="12" spans="1:18" ht="26.4">
      <c r="A12" s="165" t="s">
        <v>22</v>
      </c>
      <c r="B12" s="167" t="s">
        <v>23</v>
      </c>
      <c r="C12" s="164" t="s">
        <v>24</v>
      </c>
      <c r="D12" s="33" t="s">
        <v>25</v>
      </c>
      <c r="E12" s="61" t="s">
        <v>26</v>
      </c>
      <c r="F12" s="137">
        <f>SUM(F13:F15)</f>
        <v>3186.91</v>
      </c>
      <c r="G12" s="137">
        <f>SUM(G13:G15)</f>
        <v>76000</v>
      </c>
      <c r="H12" s="137">
        <f>SUM(H13:H15)</f>
        <v>126428</v>
      </c>
      <c r="I12" s="138">
        <f>G12+F12+H12</f>
        <v>205614.91</v>
      </c>
      <c r="J12" s="103"/>
      <c r="L12" s="136"/>
      <c r="M12" s="8"/>
      <c r="N12" s="8"/>
      <c r="O12" s="8"/>
      <c r="P12" s="8"/>
      <c r="Q12" s="8"/>
      <c r="R12" s="8"/>
    </row>
    <row r="13" spans="1:18">
      <c r="A13" s="166"/>
      <c r="B13" s="167"/>
      <c r="C13" s="164"/>
      <c r="D13" s="63" t="s">
        <v>27</v>
      </c>
      <c r="E13" s="64" t="s">
        <v>28</v>
      </c>
      <c r="F13" s="139">
        <v>3186.91</v>
      </c>
      <c r="G13" s="139">
        <v>46000</v>
      </c>
      <c r="H13" s="154">
        <v>74728</v>
      </c>
      <c r="I13" s="138">
        <f>G13+F13+H13</f>
        <v>123914.91</v>
      </c>
      <c r="J13" s="107"/>
      <c r="K13" s="177"/>
      <c r="L13" s="177"/>
      <c r="M13" s="177"/>
      <c r="N13" s="177"/>
      <c r="O13" s="177"/>
      <c r="P13" s="8"/>
      <c r="Q13" s="8"/>
      <c r="R13" s="8"/>
    </row>
    <row r="14" spans="1:18">
      <c r="A14" s="166"/>
      <c r="B14" s="167"/>
      <c r="C14" s="164"/>
      <c r="D14" s="63" t="s">
        <v>29</v>
      </c>
      <c r="E14" s="64" t="s">
        <v>30</v>
      </c>
      <c r="F14" s="139">
        <v>0</v>
      </c>
      <c r="G14" s="139">
        <v>30000</v>
      </c>
      <c r="H14" s="155">
        <v>50200</v>
      </c>
      <c r="I14" s="138">
        <f>G14+F14+H14</f>
        <v>80200</v>
      </c>
      <c r="J14" s="106"/>
      <c r="K14" s="177"/>
      <c r="L14" s="177"/>
      <c r="M14" s="177"/>
      <c r="N14" s="177"/>
      <c r="O14" s="177"/>
      <c r="P14" s="8"/>
      <c r="Q14" s="8"/>
      <c r="R14" s="8"/>
    </row>
    <row r="15" spans="1:18">
      <c r="A15" s="166"/>
      <c r="B15" s="167"/>
      <c r="C15" s="164"/>
      <c r="D15" s="30" t="s">
        <v>31</v>
      </c>
      <c r="E15" s="65" t="s">
        <v>32</v>
      </c>
      <c r="F15" s="140">
        <v>0</v>
      </c>
      <c r="G15" s="140">
        <v>0</v>
      </c>
      <c r="H15" s="141">
        <v>1500</v>
      </c>
      <c r="I15" s="138">
        <f>G15+F15+H15</f>
        <v>1500</v>
      </c>
      <c r="J15" s="104"/>
      <c r="K15" s="177"/>
      <c r="L15" s="177"/>
      <c r="M15" s="177"/>
      <c r="N15" s="177"/>
      <c r="O15" s="177"/>
      <c r="P15" s="8"/>
      <c r="Q15" s="8"/>
      <c r="R15" s="8"/>
    </row>
    <row r="16" spans="1:18" ht="27.6" customHeight="1">
      <c r="A16" s="166"/>
      <c r="B16" s="167" t="s">
        <v>33</v>
      </c>
      <c r="C16" s="168" t="s">
        <v>34</v>
      </c>
      <c r="D16" s="39" t="s">
        <v>35</v>
      </c>
      <c r="E16" s="62" t="s">
        <v>36</v>
      </c>
      <c r="F16" s="142">
        <f>SUM(F17:F19)</f>
        <v>777.7</v>
      </c>
      <c r="G16" s="142">
        <f>SUM(G17:G19)</f>
        <v>60000</v>
      </c>
      <c r="H16" s="142">
        <f>SUM(H17:H19)</f>
        <v>77014</v>
      </c>
      <c r="I16" s="138">
        <f t="shared" ref="I16:I28" si="0">G16+F16+H16</f>
        <v>137791.70000000001</v>
      </c>
      <c r="J16" s="103"/>
      <c r="M16" s="8"/>
      <c r="N16" s="8"/>
      <c r="O16" s="8"/>
      <c r="P16" s="8"/>
      <c r="Q16" s="8"/>
      <c r="R16" s="8"/>
    </row>
    <row r="17" spans="1:19" ht="26.4">
      <c r="A17" s="166"/>
      <c r="B17" s="167"/>
      <c r="C17" s="168"/>
      <c r="D17" s="30" t="s">
        <v>37</v>
      </c>
      <c r="E17" s="66" t="s">
        <v>38</v>
      </c>
      <c r="F17" s="139">
        <v>777.7</v>
      </c>
      <c r="G17" s="139">
        <v>10500</v>
      </c>
      <c r="H17" s="154">
        <v>33704</v>
      </c>
      <c r="I17" s="138">
        <f t="shared" si="0"/>
        <v>44981.7</v>
      </c>
      <c r="J17" s="136"/>
      <c r="K17" s="177"/>
      <c r="L17" s="177"/>
      <c r="M17" s="177"/>
      <c r="N17" s="177"/>
      <c r="O17" s="177"/>
      <c r="P17" s="8"/>
      <c r="Q17" s="8"/>
      <c r="R17" s="8"/>
    </row>
    <row r="18" spans="1:19" ht="23.4" customHeight="1">
      <c r="A18" s="166"/>
      <c r="B18" s="167"/>
      <c r="C18" s="168"/>
      <c r="D18" s="30" t="s">
        <v>39</v>
      </c>
      <c r="E18" s="66" t="s">
        <v>40</v>
      </c>
      <c r="F18" s="139">
        <v>0</v>
      </c>
      <c r="G18" s="139">
        <v>49500</v>
      </c>
      <c r="H18" s="141">
        <v>43310</v>
      </c>
      <c r="I18" s="138">
        <f t="shared" si="0"/>
        <v>92810</v>
      </c>
      <c r="J18" s="106"/>
      <c r="K18" s="177"/>
      <c r="L18" s="177"/>
      <c r="M18" s="177"/>
      <c r="N18" s="177"/>
      <c r="O18" s="177"/>
      <c r="P18" s="8"/>
      <c r="Q18" s="8"/>
      <c r="R18" s="8"/>
    </row>
    <row r="19" spans="1:19" ht="34.200000000000003" customHeight="1" thickBot="1">
      <c r="A19" s="166"/>
      <c r="B19" s="167"/>
      <c r="C19" s="168"/>
      <c r="D19" s="30" t="s">
        <v>41</v>
      </c>
      <c r="E19" s="66" t="s">
        <v>42</v>
      </c>
      <c r="F19" s="139">
        <v>0</v>
      </c>
      <c r="G19" s="139">
        <v>0</v>
      </c>
      <c r="H19" s="143">
        <v>0</v>
      </c>
      <c r="I19" s="138">
        <f t="shared" si="0"/>
        <v>0</v>
      </c>
      <c r="J19" s="104"/>
      <c r="K19" s="177"/>
      <c r="L19" s="177"/>
      <c r="M19" s="177"/>
      <c r="N19" s="177"/>
      <c r="O19" s="177"/>
    </row>
    <row r="20" spans="1:19" ht="25.5" customHeight="1">
      <c r="A20" s="166"/>
      <c r="B20" s="167" t="s">
        <v>43</v>
      </c>
      <c r="C20" s="164" t="s">
        <v>44</v>
      </c>
      <c r="D20" s="46" t="s">
        <v>45</v>
      </c>
      <c r="E20" s="62" t="s">
        <v>46</v>
      </c>
      <c r="F20" s="144">
        <f>SUM(F21:F23)</f>
        <v>0</v>
      </c>
      <c r="G20" s="144">
        <f>SUM(G21:G23)</f>
        <v>45000</v>
      </c>
      <c r="H20" s="144">
        <f>SUM(H21:H23)</f>
        <v>85800</v>
      </c>
      <c r="I20" s="138">
        <f t="shared" si="0"/>
        <v>130800</v>
      </c>
      <c r="J20" s="103"/>
    </row>
    <row r="21" spans="1:19" ht="26.4">
      <c r="A21" s="166"/>
      <c r="B21" s="167"/>
      <c r="C21" s="164"/>
      <c r="D21" s="30" t="s">
        <v>47</v>
      </c>
      <c r="E21" s="67" t="s">
        <v>48</v>
      </c>
      <c r="F21" s="139">
        <v>0</v>
      </c>
      <c r="G21" s="139">
        <v>5000</v>
      </c>
      <c r="H21" s="141">
        <v>5800</v>
      </c>
      <c r="I21" s="138">
        <f t="shared" si="0"/>
        <v>10800</v>
      </c>
      <c r="J21" s="106"/>
      <c r="K21" s="177"/>
      <c r="L21" s="177"/>
      <c r="M21" s="177"/>
      <c r="N21" s="177"/>
      <c r="O21" s="177"/>
    </row>
    <row r="22" spans="1:19" ht="30" customHeight="1">
      <c r="A22" s="166"/>
      <c r="B22" s="167"/>
      <c r="C22" s="164"/>
      <c r="D22" s="30" t="s">
        <v>49</v>
      </c>
      <c r="E22" s="67" t="s">
        <v>50</v>
      </c>
      <c r="F22" s="139">
        <v>0</v>
      </c>
      <c r="G22" s="139">
        <v>40000</v>
      </c>
      <c r="H22" s="139">
        <v>80000</v>
      </c>
      <c r="I22" s="138">
        <f t="shared" si="0"/>
        <v>120000</v>
      </c>
      <c r="J22" s="108"/>
      <c r="K22" s="177"/>
      <c r="L22" s="177"/>
      <c r="M22" s="177"/>
      <c r="N22" s="177"/>
      <c r="O22" s="177"/>
    </row>
    <row r="23" spans="1:19" ht="31.5" customHeight="1">
      <c r="A23" s="166"/>
      <c r="B23" s="167"/>
      <c r="C23" s="164"/>
      <c r="D23" s="30" t="s">
        <v>51</v>
      </c>
      <c r="E23" s="68" t="s">
        <v>52</v>
      </c>
      <c r="F23" s="139">
        <v>0</v>
      </c>
      <c r="G23" s="139">
        <v>0</v>
      </c>
      <c r="H23" s="143">
        <v>0</v>
      </c>
      <c r="I23" s="138">
        <f t="shared" si="0"/>
        <v>0</v>
      </c>
      <c r="J23" s="104"/>
      <c r="L23" s="136"/>
    </row>
    <row r="24" spans="1:19" ht="23.4" customHeight="1">
      <c r="A24" s="166"/>
      <c r="B24" s="158" t="s">
        <v>53</v>
      </c>
      <c r="C24" s="159"/>
      <c r="D24" s="47" t="s">
        <v>54</v>
      </c>
      <c r="E24" s="67" t="s">
        <v>55</v>
      </c>
      <c r="F24" s="139">
        <v>4429.53</v>
      </c>
      <c r="G24" s="139">
        <v>68556</v>
      </c>
      <c r="H24" s="155">
        <v>68058</v>
      </c>
      <c r="I24" s="138">
        <f t="shared" si="0"/>
        <v>141043.53</v>
      </c>
      <c r="J24" s="106"/>
      <c r="K24" s="177"/>
      <c r="L24" s="177"/>
      <c r="M24" s="177"/>
      <c r="N24" s="177"/>
      <c r="O24" s="177"/>
    </row>
    <row r="25" spans="1:19">
      <c r="A25" s="166"/>
      <c r="B25" s="160"/>
      <c r="C25" s="161"/>
      <c r="D25" s="69" t="s">
        <v>56</v>
      </c>
      <c r="E25" s="90" t="s">
        <v>57</v>
      </c>
      <c r="F25" s="145">
        <v>0</v>
      </c>
      <c r="G25" s="139">
        <v>2000</v>
      </c>
      <c r="H25" s="139">
        <v>2000</v>
      </c>
      <c r="I25" s="138">
        <f t="shared" si="0"/>
        <v>4000</v>
      </c>
      <c r="J25" s="105"/>
      <c r="K25" s="177"/>
      <c r="L25" s="177"/>
      <c r="M25" s="177"/>
      <c r="N25" s="177"/>
      <c r="O25" s="177"/>
    </row>
    <row r="26" spans="1:19" ht="27" customHeight="1">
      <c r="A26" s="166"/>
      <c r="B26" s="160"/>
      <c r="C26" s="161"/>
      <c r="D26" s="47" t="s">
        <v>58</v>
      </c>
      <c r="E26" s="109" t="s">
        <v>59</v>
      </c>
      <c r="F26" s="146">
        <v>0</v>
      </c>
      <c r="G26" s="146">
        <v>0</v>
      </c>
      <c r="H26" s="147">
        <v>0</v>
      </c>
      <c r="I26" s="138">
        <f t="shared" si="0"/>
        <v>0</v>
      </c>
      <c r="J26" s="105"/>
      <c r="K26" s="177"/>
      <c r="L26" s="177"/>
      <c r="M26" s="177"/>
      <c r="N26" s="177"/>
      <c r="O26" s="177"/>
    </row>
    <row r="27" spans="1:19">
      <c r="A27" s="166"/>
      <c r="B27" s="169" t="s">
        <v>60</v>
      </c>
      <c r="C27" s="169"/>
      <c r="D27" s="56" t="s">
        <v>61</v>
      </c>
      <c r="E27" s="90" t="s">
        <v>62</v>
      </c>
      <c r="F27" s="148">
        <f>(F12+F16+F20+F24)*7/100</f>
        <v>587.58979999999997</v>
      </c>
      <c r="G27" s="148">
        <f>(G12+G16+G20+G24+G25)*7/100</f>
        <v>17608.919999999998</v>
      </c>
      <c r="H27" s="148">
        <f>(H12+H16+H20+H24+H25)*7/100</f>
        <v>25151</v>
      </c>
      <c r="I27" s="138">
        <f t="shared" si="0"/>
        <v>43347.5098</v>
      </c>
      <c r="J27" s="105"/>
      <c r="K27" s="177"/>
      <c r="L27" s="177"/>
      <c r="M27" s="177"/>
      <c r="N27" s="177"/>
      <c r="O27" s="177"/>
      <c r="P27" s="7"/>
      <c r="Q27" s="7"/>
      <c r="R27" s="7"/>
      <c r="S27" s="7"/>
    </row>
    <row r="28" spans="1:19">
      <c r="A28" s="50"/>
      <c r="B28" s="12"/>
      <c r="C28" s="12"/>
      <c r="D28" s="52">
        <v>6</v>
      </c>
      <c r="E28" s="91" t="s">
        <v>63</v>
      </c>
      <c r="F28" s="138">
        <f>F27+F24+F16+F12</f>
        <v>8981.7297999999992</v>
      </c>
      <c r="G28" s="138">
        <f>G27+G24+G16+G20+G12</f>
        <v>267164.92</v>
      </c>
      <c r="H28" s="138">
        <f>H27+H25+H24+H16+H20+H12</f>
        <v>384451</v>
      </c>
      <c r="I28" s="149">
        <f t="shared" si="0"/>
        <v>660597.64980000001</v>
      </c>
      <c r="J28" s="105"/>
      <c r="K28" s="176"/>
      <c r="L28" s="177"/>
      <c r="M28" s="177"/>
      <c r="N28" s="177"/>
      <c r="O28" s="177"/>
      <c r="P28" s="7"/>
      <c r="Q28" s="7"/>
      <c r="R28" s="7"/>
      <c r="S28" s="7"/>
    </row>
    <row r="29" spans="1:19">
      <c r="A29" s="32"/>
      <c r="B29" s="10"/>
      <c r="C29" s="10"/>
      <c r="D29" s="51">
        <v>7</v>
      </c>
      <c r="E29" s="92" t="s">
        <v>64</v>
      </c>
      <c r="F29" s="150">
        <v>2001569</v>
      </c>
      <c r="G29" s="151">
        <f>F29</f>
        <v>2001569</v>
      </c>
      <c r="H29" s="151">
        <f>G29</f>
        <v>2001569</v>
      </c>
      <c r="I29" s="152"/>
      <c r="J29" s="93"/>
      <c r="K29" s="99"/>
      <c r="L29" s="8"/>
      <c r="M29" s="8"/>
      <c r="N29" s="8"/>
      <c r="O29" s="8"/>
      <c r="P29" s="8"/>
      <c r="Q29" s="8"/>
      <c r="R29" s="8"/>
      <c r="S29" s="8"/>
    </row>
    <row r="30" spans="1:19" ht="15" customHeight="1">
      <c r="A30" s="32"/>
      <c r="B30" s="9"/>
      <c r="C30" s="9"/>
      <c r="D30" s="15">
        <v>8</v>
      </c>
      <c r="E30" s="94" t="s">
        <v>65</v>
      </c>
      <c r="F30" s="150">
        <f>F29-F28</f>
        <v>1992587.2701999999</v>
      </c>
      <c r="G30" s="150">
        <f>F30-G28</f>
        <v>1725422.3502</v>
      </c>
      <c r="H30" s="150">
        <f>G30-H28</f>
        <v>1340971.3502</v>
      </c>
      <c r="I30" s="153"/>
      <c r="J30" s="95"/>
      <c r="K30" s="7"/>
      <c r="L30" s="7"/>
      <c r="M30" s="7"/>
      <c r="N30" s="7"/>
      <c r="O30" s="7"/>
      <c r="P30" s="7"/>
      <c r="Q30" s="7"/>
      <c r="R30" s="7"/>
      <c r="S30" s="7"/>
    </row>
    <row r="31" spans="1:19">
      <c r="A31" s="32"/>
      <c r="B31" s="9"/>
      <c r="C31" s="9"/>
      <c r="D31" s="15">
        <v>9</v>
      </c>
      <c r="E31" s="96" t="s">
        <v>66</v>
      </c>
      <c r="F31" s="97">
        <v>0</v>
      </c>
      <c r="G31" s="135"/>
      <c r="H31" s="135"/>
      <c r="I31" s="115"/>
      <c r="J31" s="95"/>
      <c r="K31" s="7"/>
      <c r="L31" s="7"/>
      <c r="M31" s="7"/>
      <c r="N31" s="7"/>
      <c r="O31" s="7"/>
      <c r="P31" s="7"/>
      <c r="Q31" s="7"/>
      <c r="R31" s="7"/>
      <c r="S31" s="7"/>
    </row>
    <row r="32" spans="1:19" ht="27">
      <c r="A32" s="32"/>
      <c r="B32" s="1"/>
      <c r="C32" s="1"/>
      <c r="D32" s="15">
        <v>10</v>
      </c>
      <c r="E32" s="96" t="s">
        <v>67</v>
      </c>
      <c r="F32" s="97">
        <v>0</v>
      </c>
      <c r="G32" s="135"/>
      <c r="H32" s="135"/>
      <c r="I32" s="115"/>
      <c r="J32" s="98"/>
      <c r="K32" s="1"/>
      <c r="L32" s="1"/>
      <c r="M32" s="1"/>
      <c r="N32" s="1"/>
      <c r="O32" s="1"/>
      <c r="P32" s="1"/>
      <c r="Q32" s="1"/>
      <c r="R32" s="1"/>
      <c r="S32" s="1"/>
    </row>
    <row r="33" spans="1:19">
      <c r="A33" s="32"/>
      <c r="B33" s="1"/>
      <c r="C33" s="1"/>
      <c r="D33" s="53"/>
      <c r="E33" s="10"/>
      <c r="F33" s="10"/>
      <c r="G33" s="76"/>
      <c r="H33" s="76"/>
      <c r="I33" s="110"/>
      <c r="J33" s="1"/>
      <c r="L33" s="1"/>
      <c r="M33" s="1"/>
      <c r="N33" s="1"/>
      <c r="O33" s="1"/>
      <c r="P33" s="1"/>
      <c r="Q33" s="1"/>
      <c r="R33" s="1"/>
      <c r="S33" s="1"/>
    </row>
    <row r="34" spans="1:19">
      <c r="A34" s="32"/>
      <c r="B34" s="1"/>
      <c r="C34" s="1"/>
      <c r="D34" s="16"/>
      <c r="E34" s="10"/>
      <c r="F34" s="10"/>
      <c r="G34" s="74"/>
      <c r="H34" s="74"/>
      <c r="I34" s="110"/>
      <c r="J34" s="1"/>
      <c r="L34" s="1"/>
      <c r="M34" s="1"/>
      <c r="N34" s="1"/>
      <c r="O34" s="1"/>
      <c r="P34" s="1"/>
      <c r="Q34" s="1"/>
      <c r="R34" s="1"/>
      <c r="S34" s="1"/>
    </row>
    <row r="35" spans="1:19">
      <c r="A35" s="32"/>
      <c r="B35" s="9"/>
      <c r="C35" s="9"/>
      <c r="D35" s="9"/>
      <c r="E35" s="5"/>
      <c r="F35" s="5"/>
      <c r="G35" s="77"/>
      <c r="H35" s="77"/>
      <c r="I35" s="116"/>
      <c r="J35" s="5"/>
      <c r="L35" s="5"/>
      <c r="M35" s="5"/>
      <c r="N35" s="5"/>
      <c r="O35" s="5"/>
      <c r="P35" s="5"/>
      <c r="Q35" s="5"/>
      <c r="R35" s="5"/>
      <c r="S35" s="9"/>
    </row>
    <row r="36" spans="1:19" ht="15.6">
      <c r="A36" s="32"/>
      <c r="B36" s="10"/>
      <c r="C36" s="10"/>
      <c r="D36" s="40" t="s">
        <v>68</v>
      </c>
      <c r="E36" s="36"/>
      <c r="F36" s="36"/>
      <c r="G36" s="76"/>
      <c r="H36" s="76"/>
      <c r="I36" s="112"/>
      <c r="J36" s="2"/>
      <c r="K36" s="7"/>
      <c r="L36" s="7"/>
      <c r="M36" s="132"/>
      <c r="N36" s="7"/>
      <c r="O36" s="7"/>
      <c r="P36" s="7"/>
      <c r="Q36" s="7"/>
      <c r="R36" s="7"/>
      <c r="S36" s="8"/>
    </row>
    <row r="37" spans="1:19">
      <c r="A37" s="32"/>
      <c r="B37" s="10"/>
      <c r="C37" s="10"/>
      <c r="D37" s="7"/>
      <c r="E37" s="17"/>
      <c r="F37" s="17"/>
      <c r="G37" s="78"/>
      <c r="H37" s="78"/>
      <c r="I37" s="117"/>
      <c r="J37" s="6"/>
      <c r="K37" s="6"/>
      <c r="L37" s="6"/>
      <c r="M37" s="6"/>
      <c r="N37" s="6"/>
      <c r="O37" s="6"/>
      <c r="P37" s="6"/>
      <c r="Q37" s="7"/>
      <c r="R37" s="7"/>
      <c r="S37" s="8"/>
    </row>
    <row r="38" spans="1:19">
      <c r="A38" s="32"/>
      <c r="B38" s="9"/>
      <c r="C38" s="9"/>
      <c r="D38" s="7"/>
      <c r="E38" s="18" t="s">
        <v>11</v>
      </c>
      <c r="F38" s="84">
        <v>2023</v>
      </c>
      <c r="G38" s="131">
        <v>2024</v>
      </c>
      <c r="H38" s="34">
        <v>2025</v>
      </c>
      <c r="I38" s="48">
        <v>2026</v>
      </c>
      <c r="J38" s="34">
        <v>2027</v>
      </c>
      <c r="K38" s="48">
        <v>2028</v>
      </c>
      <c r="L38" s="7"/>
      <c r="M38" s="123"/>
      <c r="N38" s="124"/>
      <c r="O38" s="7"/>
      <c r="P38" s="5"/>
      <c r="Q38" s="5"/>
      <c r="R38" s="7"/>
    </row>
    <row r="39" spans="1:19">
      <c r="A39" s="32"/>
      <c r="B39" s="9"/>
      <c r="C39" s="9"/>
      <c r="D39" s="19"/>
      <c r="E39" s="20" t="s">
        <v>69</v>
      </c>
      <c r="F39" s="79" t="s">
        <v>70</v>
      </c>
      <c r="G39" s="118" t="s">
        <v>70</v>
      </c>
      <c r="H39" s="3" t="s">
        <v>70</v>
      </c>
      <c r="I39" s="3" t="s">
        <v>70</v>
      </c>
      <c r="J39" s="3" t="s">
        <v>70</v>
      </c>
      <c r="K39" s="3" t="s">
        <v>70</v>
      </c>
      <c r="L39" s="3" t="s">
        <v>71</v>
      </c>
      <c r="M39" s="125"/>
      <c r="N39" s="125"/>
      <c r="O39" s="5"/>
      <c r="P39" s="21"/>
      <c r="Q39" s="4"/>
      <c r="R39" s="7"/>
    </row>
    <row r="40" spans="1:19" ht="26.4">
      <c r="A40" s="32"/>
      <c r="B40" s="10"/>
      <c r="C40" s="10"/>
      <c r="D40" s="22">
        <v>1</v>
      </c>
      <c r="E40" s="23" t="s">
        <v>72</v>
      </c>
      <c r="F40" s="121">
        <f>F28</f>
        <v>8981.7297999999992</v>
      </c>
      <c r="G40" s="85">
        <f>G28</f>
        <v>267164.92</v>
      </c>
      <c r="H40" s="85">
        <f>H28</f>
        <v>384451</v>
      </c>
      <c r="I40" s="85">
        <v>456960.1</v>
      </c>
      <c r="J40" s="85">
        <v>500753.09</v>
      </c>
      <c r="K40" s="85">
        <v>383258.16</v>
      </c>
      <c r="L40" s="86">
        <f>SUM(F40:K40)</f>
        <v>2001568.9997999999</v>
      </c>
      <c r="M40" s="126"/>
      <c r="N40" s="127"/>
      <c r="O40" s="49"/>
      <c r="P40" s="4"/>
      <c r="Q40" s="4"/>
      <c r="R40" s="8"/>
    </row>
    <row r="41" spans="1:19">
      <c r="A41" s="32"/>
      <c r="B41" s="9"/>
      <c r="C41" s="9"/>
      <c r="D41" s="22">
        <v>2</v>
      </c>
      <c r="E41" s="14" t="s">
        <v>73</v>
      </c>
      <c r="F41" s="121">
        <f t="shared" ref="F41:K41" si="1">F42+F43</f>
        <v>8981.7297999999992</v>
      </c>
      <c r="G41" s="121">
        <f t="shared" si="1"/>
        <v>267164.92</v>
      </c>
      <c r="H41" s="121">
        <f t="shared" si="1"/>
        <v>384451</v>
      </c>
      <c r="I41" s="121">
        <f>I42+I43</f>
        <v>456960.1</v>
      </c>
      <c r="J41" s="121">
        <f>J42+J43</f>
        <v>500753.08999999997</v>
      </c>
      <c r="K41" s="121">
        <f t="shared" si="1"/>
        <v>383258.15999999992</v>
      </c>
      <c r="L41" s="85">
        <f>SUM(F41:K41)</f>
        <v>2001568.9997999996</v>
      </c>
      <c r="M41" s="128"/>
      <c r="N41" s="126"/>
      <c r="O41" s="49"/>
      <c r="P41" s="2"/>
      <c r="Q41" s="7"/>
      <c r="R41" s="7"/>
    </row>
    <row r="42" spans="1:19">
      <c r="A42" s="32"/>
      <c r="B42" s="9"/>
      <c r="C42" s="9"/>
      <c r="D42" s="24" t="s">
        <v>74</v>
      </c>
      <c r="E42" s="25" t="s">
        <v>75</v>
      </c>
      <c r="F42" s="80">
        <f t="shared" ref="F42:K42" si="2">F40*0.7</f>
        <v>6287.2108599999992</v>
      </c>
      <c r="G42" s="80">
        <f t="shared" si="2"/>
        <v>187015.44399999999</v>
      </c>
      <c r="H42" s="80">
        <f t="shared" si="2"/>
        <v>269115.7</v>
      </c>
      <c r="I42" s="80">
        <f>I40*0.7</f>
        <v>319872.06999999995</v>
      </c>
      <c r="J42" s="80">
        <f>J40*0.7</f>
        <v>350527.163</v>
      </c>
      <c r="K42" s="80">
        <f t="shared" si="2"/>
        <v>268280.71199999994</v>
      </c>
      <c r="L42" s="122">
        <f>SUM(F42:K42)</f>
        <v>1401098.2998599997</v>
      </c>
      <c r="M42" s="129"/>
      <c r="N42" s="130"/>
      <c r="O42" s="49"/>
      <c r="P42" s="2"/>
      <c r="Q42" s="7"/>
      <c r="R42" s="7"/>
    </row>
    <row r="43" spans="1:19">
      <c r="A43" s="32"/>
      <c r="B43" s="1"/>
      <c r="C43" s="1"/>
      <c r="D43" s="24" t="s">
        <v>76</v>
      </c>
      <c r="E43" s="26" t="s">
        <v>77</v>
      </c>
      <c r="F43" s="80">
        <f t="shared" ref="F43:K43" si="3">F40*0.3</f>
        <v>2694.5189399999995</v>
      </c>
      <c r="G43" s="80">
        <f t="shared" si="3"/>
        <v>80149.475999999995</v>
      </c>
      <c r="H43" s="80">
        <f t="shared" si="3"/>
        <v>115335.3</v>
      </c>
      <c r="I43" s="80">
        <f>I40*0.3</f>
        <v>137088.03</v>
      </c>
      <c r="J43" s="80">
        <f>J40*0.3</f>
        <v>150225.927</v>
      </c>
      <c r="K43" s="80">
        <f t="shared" si="3"/>
        <v>114977.44799999999</v>
      </c>
      <c r="L43" s="122">
        <f>SUM(F43:K43)</f>
        <v>600470.69993999996</v>
      </c>
      <c r="M43" s="129"/>
      <c r="N43" s="130"/>
      <c r="O43" s="49"/>
      <c r="P43" s="7"/>
      <c r="Q43" s="7"/>
      <c r="R43" s="7"/>
    </row>
    <row r="44" spans="1:19" ht="16.2">
      <c r="A44" s="32"/>
      <c r="B44" s="1"/>
      <c r="C44" s="1"/>
      <c r="D44" s="27"/>
      <c r="E44" s="9"/>
      <c r="F44" s="9"/>
      <c r="G44" s="76"/>
      <c r="H44" s="76"/>
      <c r="I44" s="112"/>
      <c r="J44" s="2"/>
      <c r="K44" s="7"/>
      <c r="L44" s="7"/>
      <c r="M44" s="7"/>
      <c r="N44" s="7"/>
      <c r="O44" s="7"/>
      <c r="P44" s="7"/>
      <c r="Q44" s="7"/>
      <c r="R44" s="7"/>
      <c r="S44" s="7"/>
    </row>
    <row r="45" spans="1:19">
      <c r="A45" s="32"/>
      <c r="O45" s="29"/>
    </row>
    <row r="46" spans="1:19">
      <c r="A46" s="55" t="s">
        <v>78</v>
      </c>
      <c r="B46" s="54"/>
      <c r="C46" s="54"/>
      <c r="D46" s="42"/>
      <c r="E46" s="43"/>
      <c r="F46" s="43"/>
      <c r="G46" s="82"/>
      <c r="H46" s="82"/>
      <c r="I46" s="120"/>
      <c r="J46" s="54"/>
    </row>
    <row r="47" spans="1:19">
      <c r="A47" s="55" t="s">
        <v>79</v>
      </c>
      <c r="B47" s="54"/>
      <c r="C47" s="54"/>
      <c r="D47" s="42"/>
      <c r="E47" s="43"/>
      <c r="F47" s="43"/>
      <c r="G47" s="82"/>
      <c r="H47" s="82"/>
      <c r="I47" s="120"/>
      <c r="J47" s="54"/>
    </row>
    <row r="48" spans="1:19">
      <c r="A48" s="38" t="s">
        <v>80</v>
      </c>
      <c r="B48" s="54"/>
      <c r="C48" s="54"/>
      <c r="D48" s="42"/>
      <c r="E48" s="43"/>
      <c r="F48" s="43"/>
      <c r="G48" s="82"/>
      <c r="H48" s="82"/>
      <c r="I48" s="120"/>
      <c r="J48" s="54"/>
    </row>
    <row r="49" spans="1:10">
      <c r="A49" s="38" t="s">
        <v>81</v>
      </c>
      <c r="B49" s="37"/>
      <c r="C49" s="38"/>
      <c r="D49" s="37"/>
      <c r="E49" s="55"/>
      <c r="F49" s="55"/>
      <c r="G49" s="83"/>
      <c r="H49" s="83"/>
      <c r="I49" s="120"/>
      <c r="J49" s="54"/>
    </row>
    <row r="50" spans="1:10" ht="16.2">
      <c r="A50" s="38" t="s">
        <v>82</v>
      </c>
      <c r="B50" s="37"/>
      <c r="C50" s="38"/>
      <c r="D50" s="37"/>
      <c r="E50" s="55"/>
      <c r="F50" s="55"/>
      <c r="G50" s="83"/>
      <c r="H50" s="83"/>
      <c r="I50" s="120"/>
      <c r="J50" s="54"/>
    </row>
    <row r="51" spans="1:10">
      <c r="B51" s="54"/>
      <c r="C51" s="54"/>
      <c r="D51" s="54"/>
      <c r="E51" s="55"/>
      <c r="F51" s="55"/>
      <c r="G51" s="83"/>
      <c r="H51" s="83"/>
      <c r="I51" s="120"/>
      <c r="J51" s="54"/>
    </row>
  </sheetData>
  <protectedRanges>
    <protectedRange sqref="F8" name="Range1"/>
  </protectedRanges>
  <mergeCells count="31">
    <mergeCell ref="K28:O28"/>
    <mergeCell ref="K21:O21"/>
    <mergeCell ref="K22:O22"/>
    <mergeCell ref="K13:O13"/>
    <mergeCell ref="K14:O14"/>
    <mergeCell ref="K24:O24"/>
    <mergeCell ref="K26:O26"/>
    <mergeCell ref="K27:O27"/>
    <mergeCell ref="K15:O15"/>
    <mergeCell ref="K17:O17"/>
    <mergeCell ref="K18:O18"/>
    <mergeCell ref="K19:O19"/>
    <mergeCell ref="K25:O25"/>
    <mergeCell ref="I10:I11"/>
    <mergeCell ref="D10:D11"/>
    <mergeCell ref="E10:E11"/>
    <mergeCell ref="F10:F11"/>
    <mergeCell ref="H10:H11"/>
    <mergeCell ref="A10:A11"/>
    <mergeCell ref="B24:C26"/>
    <mergeCell ref="B10:B11"/>
    <mergeCell ref="C10:C11"/>
    <mergeCell ref="G10:G11"/>
    <mergeCell ref="C20:C23"/>
    <mergeCell ref="A12:A27"/>
    <mergeCell ref="B12:B15"/>
    <mergeCell ref="C12:C15"/>
    <mergeCell ref="B16:B19"/>
    <mergeCell ref="C16:C19"/>
    <mergeCell ref="B27:C27"/>
    <mergeCell ref="B20:B23"/>
  </mergeCells>
  <pageMargins left="0.7" right="0.7" top="0.75" bottom="0.75" header="0.3" footer="0.3"/>
  <pageSetup paperSize="9" scale="4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7fb249a-b9b4-4437-8ec1-b4dea089e6b0">
      <Terms xmlns="http://schemas.microsoft.com/office/infopath/2007/PartnerControls"/>
    </lcf76f155ced4ddcb4097134ff3c332f>
    <TaxCatchAll xmlns="194d161e-9feb-48d7-86ed-d7bb9ad517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14A35BE5CA0F42910A4EFEA253D3AE" ma:contentTypeVersion="13" ma:contentTypeDescription="Create a new document." ma:contentTypeScope="" ma:versionID="cae97cc5d093097744af52bd8e41b88b">
  <xsd:schema xmlns:xsd="http://www.w3.org/2001/XMLSchema" xmlns:xs="http://www.w3.org/2001/XMLSchema" xmlns:p="http://schemas.microsoft.com/office/2006/metadata/properties" xmlns:ns2="e7fb249a-b9b4-4437-8ec1-b4dea089e6b0" xmlns:ns3="194d161e-9feb-48d7-86ed-d7bb9ad5178d" targetNamespace="http://schemas.microsoft.com/office/2006/metadata/properties" ma:root="true" ma:fieldsID="75942383fc857c41f51f118eccd133d4" ns2:_="" ns3:_="">
    <xsd:import namespace="e7fb249a-b9b4-4437-8ec1-b4dea089e6b0"/>
    <xsd:import namespace="194d161e-9feb-48d7-86ed-d7bb9ad517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b249a-b9b4-4437-8ec1-b4dea089e6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d36484f-8c2f-4416-860f-d7d6b590108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4d161e-9feb-48d7-86ed-d7bb9ad5178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dc44fb-4c81-4059-9cc5-499d6564fc98}" ma:internalName="TaxCatchAll" ma:showField="CatchAllData" ma:web="194d161e-9feb-48d7-86ed-d7bb9ad517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BB9BF8-B9B0-443B-B698-E8431BE71124}">
  <ds:schemaRefs>
    <ds:schemaRef ds:uri="http://schemas.microsoft.com/office/2006/metadata/properties"/>
    <ds:schemaRef ds:uri="http://schemas.microsoft.com/office/infopath/2007/PartnerControls"/>
    <ds:schemaRef ds:uri="e7fb249a-b9b4-4437-8ec1-b4dea089e6b0"/>
    <ds:schemaRef ds:uri="194d161e-9feb-48d7-86ed-d7bb9ad5178d"/>
  </ds:schemaRefs>
</ds:datastoreItem>
</file>

<file path=customXml/itemProps2.xml><?xml version="1.0" encoding="utf-8"?>
<ds:datastoreItem xmlns:ds="http://schemas.openxmlformats.org/officeDocument/2006/customXml" ds:itemID="{3DB60E9A-1D69-40A1-9D9D-E72BE8D634D1}">
  <ds:schemaRefs>
    <ds:schemaRef ds:uri="http://schemas.microsoft.com/sharepoint/v3/contenttype/forms"/>
  </ds:schemaRefs>
</ds:datastoreItem>
</file>

<file path=customXml/itemProps3.xml><?xml version="1.0" encoding="utf-8"?>
<ds:datastoreItem xmlns:ds="http://schemas.openxmlformats.org/officeDocument/2006/customXml" ds:itemID="{1E4E4F70-D4FB-47DA-B41D-168C281B37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Lisa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Janika Jakovleva</dc:creator>
  <cp:keywords/>
  <dc:description/>
  <cp:lastModifiedBy>Leana Liivson </cp:lastModifiedBy>
  <cp:revision/>
  <dcterms:created xsi:type="dcterms:W3CDTF">2015-05-27T05:58:20Z</dcterms:created>
  <dcterms:modified xsi:type="dcterms:W3CDTF">2024-12-17T11:01:53Z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0x0101000214A35BE5CA0F42910A4EFEA253D3AE</vt:lpwstr>
  </property>
  <property fmtid="{D5CDD505-2E9C-101B-9397-08002B2CF9AE}" pid="3" name="MediaServiceImageTags">
    <vt:lpwstr/>
  </property>
</Properties>
</file>