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delta.mkm.ee/dhs/webdav/67f341bf11389735af6153390ab915c1a43d123b/37906272215/341b4cfc-ddf8-4be4-9b47-33eacf232f10/"/>
    </mc:Choice>
  </mc:AlternateContent>
  <xr:revisionPtr revIDLastSave="0" documentId="13_ncr:1_{5D1E47F6-65A0-4ACF-B68E-96C87928C571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KOOND" sheetId="4" r:id="rId1"/>
    <sheet name="JUM" sheetId="3" r:id="rId2"/>
    <sheet name="KLIM" sheetId="6" r:id="rId3"/>
    <sheet name="KUM" sheetId="7" r:id="rId4"/>
    <sheet name="MKM" sheetId="8" r:id="rId5"/>
    <sheet name="RAM" sheetId="9" r:id="rId6"/>
    <sheet name="ReM" sheetId="10" r:id="rId7"/>
    <sheet name="SIM" sheetId="12" r:id="rId8"/>
    <sheet name="SOM" sheetId="14" r:id="rId9"/>
    <sheet name="VÄM" sheetId="16" r:id="rId10"/>
    <sheet name="Riigikantselei" sheetId="15" r:id="rId11"/>
    <sheet name="ELVL" sheetId="13" r:id="rId12"/>
  </sheets>
  <definedNames>
    <definedName name="_xlnm.Print_Area" localSheetId="1">JUM!$A$3:$J$24</definedName>
    <definedName name="_xlnm.Print_Area" localSheetId="0">KOOND!$A$1:$C$36</definedName>
    <definedName name="_xlnm.Print_Area" localSheetId="3">KUM!$A$1:$J$9</definedName>
    <definedName name="_xlnm.Print_Area" localSheetId="4">MKM!$A$1:$J$26</definedName>
    <definedName name="_xlnm.Print_Area" localSheetId="5">RAM!$A$1:$J$26</definedName>
    <definedName name="_xlnm.Print_Area" localSheetId="6">ReM!$A$1:$J$25</definedName>
    <definedName name="_xlnm.Print_Area" localSheetId="7">SIM!$A$1:$J$25</definedName>
    <definedName name="_xlnm.Print_Area" localSheetId="8">SOM!$A$1:$J$25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4" l="1"/>
  <c r="C28" i="4" l="1"/>
  <c r="B28" i="4"/>
  <c r="C8" i="8"/>
  <c r="B8" i="8"/>
  <c r="C26" i="4" l="1"/>
  <c r="C20" i="4" l="1"/>
  <c r="B20" i="4"/>
  <c r="C7" i="14"/>
  <c r="C6" i="14"/>
  <c r="B7" i="14"/>
  <c r="B6" i="14"/>
  <c r="B5" i="14"/>
  <c r="C7" i="6" l="1"/>
  <c r="B7" i="6"/>
  <c r="C7" i="7"/>
  <c r="B7" i="7"/>
  <c r="C8" i="9"/>
  <c r="B8" i="9"/>
  <c r="C7" i="10"/>
  <c r="B7" i="10"/>
  <c r="C6" i="15"/>
  <c r="C19" i="4" s="1"/>
  <c r="B6" i="15"/>
  <c r="B19" i="4" s="1"/>
  <c r="C8" i="14"/>
  <c r="B8" i="14"/>
  <c r="B7" i="16"/>
  <c r="C7" i="16"/>
  <c r="B7" i="12"/>
  <c r="C7" i="12"/>
  <c r="B27" i="4" l="1"/>
  <c r="C25" i="4"/>
  <c r="B25" i="4"/>
  <c r="C18" i="4" l="1"/>
  <c r="B18" i="4"/>
  <c r="B26" i="4" l="1"/>
  <c r="B24" i="4" l="1"/>
  <c r="C14" i="4"/>
  <c r="C7" i="13"/>
  <c r="C27" i="4" s="1"/>
  <c r="C24" i="4" s="1"/>
  <c r="C8" i="13"/>
  <c r="B14" i="4"/>
  <c r="B29" i="4" l="1"/>
  <c r="C17" i="4"/>
  <c r="B17" i="4" l="1"/>
  <c r="C9" i="13" l="1"/>
  <c r="C12" i="4"/>
  <c r="B12" i="4"/>
  <c r="C16" i="4"/>
  <c r="B16" i="4"/>
  <c r="B13" i="4"/>
  <c r="C13" i="4"/>
  <c r="C15" i="4"/>
  <c r="B15" i="4"/>
  <c r="B11" i="4"/>
  <c r="C11" i="4"/>
  <c r="B9" i="13"/>
  <c r="C6" i="3"/>
  <c r="C10" i="4" s="1"/>
  <c r="B6" i="3"/>
  <c r="B10" i="4" s="1"/>
  <c r="B9" i="4" l="1"/>
  <c r="C9" i="4"/>
  <c r="B30" i="4" l="1"/>
</calcChain>
</file>

<file path=xl/sharedStrings.xml><?xml version="1.0" encoding="utf-8"?>
<sst xmlns="http://schemas.openxmlformats.org/spreadsheetml/2006/main" count="537" uniqueCount="87">
  <si>
    <t>Valdkondlike digipöörete elluviijad ja tegevuste koondnimekiri</t>
  </si>
  <si>
    <t>Elluviija: Eesti Linnade ja Valdade Liit (ELVL)</t>
  </si>
  <si>
    <t>Elluviija: Justiitsministeerium (JUM)</t>
  </si>
  <si>
    <t>Elluviija: Kultuuriministeerium (KUM)</t>
  </si>
  <si>
    <t>Elluviija: Majandus- ja Kommunikatsiooniministeerium (MKM)</t>
  </si>
  <si>
    <t>Elluviija: Rahandusministeerium (RAM)</t>
  </si>
  <si>
    <t>Elluviija: Siseministeerium (SIM)</t>
  </si>
  <si>
    <t>Elluviija: Sotsiaalministeerium (SOM)</t>
  </si>
  <si>
    <t>EELARVE KOKKU</t>
  </si>
  <si>
    <t>Tegevus</t>
  </si>
  <si>
    <t>1. Infotehnoloogiliste lahenduste väljatöötamine ja arendamine</t>
  </si>
  <si>
    <t>2. Küberruumi hoidmine, arendamine ja juurutamine usaldusväärse ja turvalisena</t>
  </si>
  <si>
    <t>3. Teadlikkuse tõstmine</t>
  </si>
  <si>
    <t>Panus Eesti 2035 näitajatesse: Sooline võrdõiguslikkus, hoolivus ja koostöömeelsus, ligipääsevatus, KOV rahulolu teenusega</t>
  </si>
  <si>
    <t xml:space="preserve">Seos vastava valdkonna arengukavaga </t>
  </si>
  <si>
    <t>Tegevuse seos rakenduskava poliitikaeesmärk 1 „Nutikam Eesti“ erieesmärgi „digitaliseerimisest kasu toomine kodanike, ettevõtjate, teadusasutuste ja avaliku sektori asutuste jaoks"  kasusaajaga</t>
  </si>
  <si>
    <t>Tegevuse põhjendatus - tegevus on seotud TAT eesmärkide ja tulemuste saavutamisega ning on läbinud koordineerija nõustamise kontroll-lehtede alusel</t>
  </si>
  <si>
    <t>Tegevuse kuluefektiivsus -tegevuse hinnastamisel on arvestatud parimaid praktikaid ja üldist tava (nt hangete raamlepingu hindasid, personalil Fontese uuringuid jms)</t>
  </si>
  <si>
    <t>Tegevuse elluviija suutlikkus tegevust ellu viia - arvestatud on elluviija või partneri varasemat kogemusi ja võimekust</t>
  </si>
  <si>
    <t>Elluviija: Eesti Linnade ja Valdade Liit</t>
  </si>
  <si>
    <t>x</t>
  </si>
  <si>
    <t>Algtase</t>
  </si>
  <si>
    <t>Lõpptase</t>
  </si>
  <si>
    <t>Lõpptase 2030</t>
  </si>
  <si>
    <t>Elluviija: Justiitsministeerium</t>
  </si>
  <si>
    <t>Elluviija: Kliimaministeerium</t>
  </si>
  <si>
    <t xml:space="preserve">selgub pärast teenusdisaini
</t>
  </si>
  <si>
    <t>Elluviija: Kultuuriministeerium</t>
  </si>
  <si>
    <t>Elluviija: Majandus- ja Kommunikatsiooniministeerium</t>
  </si>
  <si>
    <t>Elluviija: Rahandusministeerium</t>
  </si>
  <si>
    <t xml:space="preserve">Lõpptase </t>
  </si>
  <si>
    <t>95 tuhat KMD ja 95 tuhat TSD esitatakse MTA'le iga kuu elektrooniliselt.</t>
  </si>
  <si>
    <t>ERIS 2025: 1</t>
  </si>
  <si>
    <t>Riigikassa üldine rahulolu (10 pallis):  8,4 (uuring 2020), üldine rahulolu uuring 2023, 9 (10 pallis).</t>
  </si>
  <si>
    <t>Elluviija: Siseministeerium</t>
  </si>
  <si>
    <t>Elluviija: Sotsiaalministeerium</t>
  </si>
  <si>
    <t>3. Teadlikkuse tõstmine (teadlikkuse tõstmine punktides 3.1.1., 3.1.2. ja 3.1.4. nimetatud tegevuste osas, sealhulgas elluviija ja partnerite teadlikkuse tõstmine )</t>
  </si>
  <si>
    <t>4. Muu digipöördega seotud otsene kulu (valdkondliku digipöörde elluviimisega seotud tegevused)</t>
  </si>
  <si>
    <t>Elluviija: Regionaal- ja Põllumajandusministeerium</t>
  </si>
  <si>
    <t>Elluviija: Kliimaministeerium (KLIM)</t>
  </si>
  <si>
    <t>Seos DA 2030 arengukavaga -peab olema välja toodud DA 2030 rahulolu mõõdik ning metoodika, kuidas parim kasutajakogemus saavutatakse.</t>
  </si>
  <si>
    <t>Valdkondlike digipöörete nimekiri</t>
  </si>
  <si>
    <t>"Toetuse andmise tingimused valdkondlike digipöörete toetamiseks"</t>
  </si>
  <si>
    <t>4. Muu digipöördega seotud otsene kulu</t>
  </si>
  <si>
    <t>7 (REM + kõik allasutused)</t>
  </si>
  <si>
    <t>10 teenust (REM tervikteenused)</t>
  </si>
  <si>
    <t xml:space="preserve">Majandus- ja infotehnoloogiaministri 25.08.2023. a käskkiri nr 135 </t>
  </si>
  <si>
    <t>lisa (muudetud sõnastuses)</t>
  </si>
  <si>
    <t>Justiitsministeeriumi valdkondlik digipööre</t>
  </si>
  <si>
    <t>Eesti Linnade ja Valdade Liidu valdkondlik digipööre</t>
  </si>
  <si>
    <t>Kliimaministeeriumi valdkondlik digipööre</t>
  </si>
  <si>
    <t>Kultuuriministeeriumi valdkondlik digipööre</t>
  </si>
  <si>
    <t>Majandus- ja Kommunikatsiooniministeeriumi valdkondlik digipööre</t>
  </si>
  <si>
    <t>Rahandusministeeriumi valdkondlik digipööre</t>
  </si>
  <si>
    <t>Regionaal- ja Põllumajandusministeeriumi valdkondlik digipööre</t>
  </si>
  <si>
    <t>Siseministeeriumi valdkondlik digipööre</t>
  </si>
  <si>
    <t>Sotsiaalministeeriumi valdkondlik digipööre</t>
  </si>
  <si>
    <t xml:space="preserve">5 - KeM, KeMIT, KAUR, KeA, Maa-amet (indikatiivne, täpsemalt selgub pärast teenusdisaini)
</t>
  </si>
  <si>
    <t>5 (indikatiivne, täpsemalt selgub pärast teenusdisaini)</t>
  </si>
  <si>
    <t>Välisministeeriumi valdkondlik digipööre</t>
  </si>
  <si>
    <t>Elluviija: Välisministeerium</t>
  </si>
  <si>
    <t>Riigikantselei valdkondlik digipööre</t>
  </si>
  <si>
    <t>Elluviija: Riigikantselei</t>
  </si>
  <si>
    <t>Elluviija: Välisministeerium (VÄM)</t>
  </si>
  <si>
    <t>Uute ja uuendatud avalike digiteenuste, -toodete ja -protsesside kasutajad. Mõõtühik: lõppkasutajaid aastas.</t>
  </si>
  <si>
    <t xml:space="preserve">Uued või uuendatud digiteenused, -tooted ja -protsessid. Mõõtühik: arv </t>
  </si>
  <si>
    <t>Meetmete nimekirja tulemusnäitaja:</t>
  </si>
  <si>
    <t>Meetmete nimekirja väljundnäitaja:</t>
  </si>
  <si>
    <t>Avaliku sektori asutused, keda toetatakse digiteenuste, -toodete ja -protsesside väljatöötamiseks. Mõõtühik: Avaliku sektori asutused.</t>
  </si>
  <si>
    <t>Projektispetsiifiline näitaja (Eesti digiühiskonna arengukava 2030 (DA 2030) mõõdik):</t>
  </si>
  <si>
    <t xml:space="preserve">Avalike digiteenustega rahulolu. Mõõtühik: % </t>
  </si>
  <si>
    <t xml:space="preserve">11
</t>
  </si>
  <si>
    <t>Elluviija</t>
  </si>
  <si>
    <t>Kokku</t>
  </si>
  <si>
    <t>2023–2024 kokku</t>
  </si>
  <si>
    <t>Eelarve</t>
  </si>
  <si>
    <t>2024: 1400; 2029: 30 000</t>
  </si>
  <si>
    <t>2024: 11; 2029: &lt;83</t>
  </si>
  <si>
    <t xml:space="preserve">2024: 3; </t>
  </si>
  <si>
    <t>Elluviija: Regionaal- ja Põllumajandusministeerium (REM)</t>
  </si>
  <si>
    <t>Jaotamata eelarve 2025–2029</t>
  </si>
  <si>
    <t xml:space="preserve">1 540 000
</t>
  </si>
  <si>
    <t>2024: 3 (RM, RTK ja RMIT)</t>
  </si>
  <si>
    <t>0. Igal teenusel oma mõõtemetoodika, ühtset metoodikat pole veel välja töötatud.</t>
  </si>
  <si>
    <t>0. Tervisevaldkonnas toimub esimene mõõtmine 2024. Sotsiaalvaldkonnas välja töötamisel.</t>
  </si>
  <si>
    <t>0. Metoodika väljatöötamisel</t>
  </si>
  <si>
    <t>0. Metoodika väljatöötamisel.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</si>
</sst>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</font>
    <font>
      <sz val="11"/>
      <name val="Calibri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1"/>
      <name val="Calibri"/>
      <family val="2"/>
      <charset val="186"/>
    </font>
    <font>
      <sz val="11"/>
      <name val="Calibri"/>
      <family val="2"/>
      <charset val="186"/>
    </font>
    <font>
      <sz val="11"/>
      <color rgb="FF000000"/>
      <name val="Calibri"/>
      <family val="2"/>
      <charset val="186"/>
    </font>
    <font>
      <b/>
      <sz val="11"/>
      <name val="Calibri"/>
      <family val="2"/>
      <charset val="186"/>
    </font>
    <font>
      <sz val="11"/>
      <color rgb="FF000000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169">
    <xf numFmtId="0" fontId="0" fillId="0" borderId="0" xfId="0"/>
    <xf numFmtId="0" fontId="8" fillId="2" borderId="10" xfId="0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0" fontId="8" fillId="3" borderId="13" xfId="0" applyFont="1" applyFill="1" applyBorder="1" applyAlignment="1">
      <alignment vertical="top"/>
    </xf>
    <xf numFmtId="0" fontId="8" fillId="2" borderId="10" xfId="0" applyFont="1" applyFill="1" applyBorder="1" applyAlignment="1">
      <alignment vertical="top" wrapText="1"/>
    </xf>
    <xf numFmtId="0" fontId="8" fillId="3" borderId="12" xfId="0" applyFont="1" applyFill="1" applyBorder="1" applyAlignment="1">
      <alignment vertical="top" wrapText="1"/>
    </xf>
    <xf numFmtId="0" fontId="8" fillId="3" borderId="13" xfId="0" applyFont="1" applyFill="1" applyBorder="1" applyAlignment="1">
      <alignment vertical="top" wrapText="1"/>
    </xf>
    <xf numFmtId="0" fontId="8" fillId="0" borderId="0" xfId="0" applyFont="1" applyAlignment="1">
      <alignment vertical="top"/>
    </xf>
    <xf numFmtId="0" fontId="0" fillId="0" borderId="0" xfId="0" applyAlignment="1">
      <alignment vertical="top"/>
    </xf>
    <xf numFmtId="0" fontId="6" fillId="0" borderId="8" xfId="0" applyFont="1" applyBorder="1" applyAlignment="1">
      <alignment horizontal="center" vertical="top"/>
    </xf>
    <xf numFmtId="0" fontId="6" fillId="0" borderId="9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3" fontId="5" fillId="0" borderId="8" xfId="0" applyNumberFormat="1" applyFont="1" applyBorder="1" applyAlignment="1">
      <alignment vertical="top"/>
    </xf>
    <xf numFmtId="3" fontId="12" fillId="0" borderId="8" xfId="0" applyNumberFormat="1" applyFont="1" applyBorder="1" applyAlignment="1">
      <alignment vertical="top"/>
    </xf>
    <xf numFmtId="0" fontId="9" fillId="0" borderId="0" xfId="0" applyFont="1" applyAlignment="1">
      <alignment vertical="top"/>
    </xf>
    <xf numFmtId="3" fontId="4" fillId="0" borderId="8" xfId="0" applyNumberFormat="1" applyFont="1" applyBorder="1" applyAlignment="1">
      <alignment vertical="top"/>
    </xf>
    <xf numFmtId="3" fontId="14" fillId="0" borderId="8" xfId="0" applyNumberFormat="1" applyFont="1" applyBorder="1" applyAlignment="1">
      <alignment vertical="top"/>
    </xf>
    <xf numFmtId="0" fontId="0" fillId="0" borderId="0" xfId="0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10" fillId="0" borderId="2" xfId="0" applyFont="1" applyBorder="1" applyAlignment="1">
      <alignment vertical="top"/>
    </xf>
    <xf numFmtId="0" fontId="7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2" fillId="0" borderId="5" xfId="0" applyFont="1" applyBorder="1" applyAlignment="1">
      <alignment vertical="top" wrapText="1"/>
    </xf>
    <xf numFmtId="3" fontId="11" fillId="0" borderId="6" xfId="0" applyNumberFormat="1" applyFont="1" applyBorder="1" applyAlignment="1">
      <alignment vertical="top"/>
    </xf>
    <xf numFmtId="0" fontId="13" fillId="0" borderId="0" xfId="0" applyFont="1" applyAlignment="1">
      <alignment vertical="top"/>
    </xf>
    <xf numFmtId="0" fontId="10" fillId="0" borderId="5" xfId="0" applyFont="1" applyBorder="1" applyAlignment="1">
      <alignment vertical="top" wrapText="1"/>
    </xf>
    <xf numFmtId="3" fontId="10" fillId="0" borderId="6" xfId="0" applyNumberFormat="1" applyFont="1" applyBorder="1" applyAlignment="1">
      <alignment vertical="top"/>
    </xf>
    <xf numFmtId="3" fontId="6" fillId="0" borderId="9" xfId="0" applyNumberFormat="1" applyFont="1" applyBorder="1" applyAlignment="1">
      <alignment horizontal="right" vertical="top"/>
    </xf>
    <xf numFmtId="0" fontId="3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6" fillId="0" borderId="15" xfId="0" applyFont="1" applyBorder="1" applyAlignment="1">
      <alignment horizontal="left" vertical="top"/>
    </xf>
    <xf numFmtId="3" fontId="6" fillId="0" borderId="16" xfId="0" applyNumberFormat="1" applyFont="1" applyBorder="1" applyAlignment="1">
      <alignment vertical="top"/>
    </xf>
    <xf numFmtId="3" fontId="6" fillId="0" borderId="18" xfId="0" applyNumberFormat="1" applyFont="1" applyBorder="1" applyAlignment="1">
      <alignment vertical="top"/>
    </xf>
    <xf numFmtId="3" fontId="5" fillId="0" borderId="20" xfId="0" applyNumberFormat="1" applyFont="1" applyBorder="1" applyAlignment="1">
      <alignment vertical="top"/>
    </xf>
    <xf numFmtId="0" fontId="7" fillId="0" borderId="23" xfId="0" applyFont="1" applyBorder="1" applyAlignment="1">
      <alignment horizontal="left" vertical="top"/>
    </xf>
    <xf numFmtId="0" fontId="5" fillId="0" borderId="25" xfId="0" applyFont="1" applyBorder="1" applyAlignment="1">
      <alignment vertical="top" wrapText="1"/>
    </xf>
    <xf numFmtId="0" fontId="7" fillId="0" borderId="11" xfId="0" applyFont="1" applyBorder="1" applyAlignment="1">
      <alignment vertical="top" wrapText="1"/>
    </xf>
    <xf numFmtId="0" fontId="7" fillId="0" borderId="26" xfId="0" applyFont="1" applyBorder="1" applyAlignment="1">
      <alignment vertical="top" wrapText="1"/>
    </xf>
    <xf numFmtId="0" fontId="0" fillId="0" borderId="17" xfId="0" applyBorder="1" applyAlignment="1">
      <alignment vertical="top"/>
    </xf>
    <xf numFmtId="0" fontId="7" fillId="0" borderId="0" xfId="0" applyFont="1" applyAlignment="1">
      <alignment horizontal="center" vertical="top"/>
    </xf>
    <xf numFmtId="0" fontId="7" fillId="0" borderId="17" xfId="0" applyFont="1" applyBorder="1" applyAlignment="1">
      <alignment horizontal="center" vertical="top"/>
    </xf>
    <xf numFmtId="0" fontId="7" fillId="0" borderId="27" xfId="0" applyFont="1" applyBorder="1" applyAlignment="1">
      <alignment vertical="top"/>
    </xf>
    <xf numFmtId="0" fontId="0" fillId="0" borderId="27" xfId="0" applyBorder="1" applyAlignment="1">
      <alignment vertical="top"/>
    </xf>
    <xf numFmtId="0" fontId="0" fillId="0" borderId="18" xfId="0" applyBorder="1" applyAlignment="1">
      <alignment vertical="top"/>
    </xf>
    <xf numFmtId="0" fontId="6" fillId="0" borderId="21" xfId="0" applyFont="1" applyBorder="1" applyAlignment="1">
      <alignment horizontal="center" vertical="top"/>
    </xf>
    <xf numFmtId="0" fontId="6" fillId="0" borderId="19" xfId="0" applyFont="1" applyBorder="1" applyAlignment="1">
      <alignment horizontal="center" vertical="top"/>
    </xf>
    <xf numFmtId="0" fontId="6" fillId="0" borderId="33" xfId="0" applyFont="1" applyBorder="1" applyAlignment="1">
      <alignment horizontal="left" vertical="top"/>
    </xf>
    <xf numFmtId="0" fontId="6" fillId="0" borderId="31" xfId="0" applyFont="1" applyBorder="1" applyAlignment="1">
      <alignment horizontal="center" vertical="top"/>
    </xf>
    <xf numFmtId="0" fontId="5" fillId="0" borderId="35" xfId="0" applyFont="1" applyBorder="1" applyAlignment="1">
      <alignment vertical="top" wrapText="1"/>
    </xf>
    <xf numFmtId="0" fontId="7" fillId="0" borderId="36" xfId="0" applyFont="1" applyBorder="1" applyAlignment="1">
      <alignment vertical="top" wrapText="1"/>
    </xf>
    <xf numFmtId="0" fontId="7" fillId="0" borderId="37" xfId="0" applyFont="1" applyBorder="1" applyAlignment="1">
      <alignment vertical="top" wrapText="1"/>
    </xf>
    <xf numFmtId="3" fontId="5" fillId="0" borderId="39" xfId="0" applyNumberFormat="1" applyFont="1" applyBorder="1" applyAlignment="1">
      <alignment vertical="top"/>
    </xf>
    <xf numFmtId="3" fontId="6" fillId="0" borderId="40" xfId="0" applyNumberFormat="1" applyFont="1" applyBorder="1" applyAlignment="1">
      <alignment vertical="top"/>
    </xf>
    <xf numFmtId="3" fontId="6" fillId="0" borderId="34" xfId="0" applyNumberFormat="1" applyFont="1" applyBorder="1" applyAlignment="1">
      <alignment vertical="top"/>
    </xf>
    <xf numFmtId="0" fontId="6" fillId="0" borderId="40" xfId="0" applyFont="1" applyBorder="1" applyAlignment="1">
      <alignment vertical="top"/>
    </xf>
    <xf numFmtId="0" fontId="6" fillId="0" borderId="34" xfId="0" applyFont="1" applyBorder="1" applyAlignment="1">
      <alignment vertical="top"/>
    </xf>
    <xf numFmtId="0" fontId="6" fillId="0" borderId="2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3" fontId="5" fillId="0" borderId="24" xfId="0" applyNumberFormat="1" applyFont="1" applyBorder="1" applyAlignment="1">
      <alignment vertical="top"/>
    </xf>
    <xf numFmtId="3" fontId="5" fillId="0" borderId="45" xfId="0" applyNumberFormat="1" applyFont="1" applyBorder="1" applyAlignment="1">
      <alignment vertical="top"/>
    </xf>
    <xf numFmtId="3" fontId="5" fillId="0" borderId="9" xfId="0" applyNumberFormat="1" applyFont="1" applyBorder="1" applyAlignment="1">
      <alignment vertical="top"/>
    </xf>
    <xf numFmtId="0" fontId="7" fillId="0" borderId="22" xfId="0" applyFont="1" applyBorder="1" applyAlignment="1">
      <alignment horizontal="left" vertical="top" wrapText="1"/>
    </xf>
    <xf numFmtId="0" fontId="6" fillId="0" borderId="33" xfId="0" applyFont="1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7" fillId="0" borderId="23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6" fillId="0" borderId="19" xfId="0" applyFont="1" applyBorder="1" applyAlignment="1">
      <alignment horizontal="center" vertical="top" wrapText="1"/>
    </xf>
    <xf numFmtId="0" fontId="6" fillId="0" borderId="31" xfId="0" applyFont="1" applyBorder="1" applyAlignment="1">
      <alignment horizontal="center" vertical="top" wrapText="1"/>
    </xf>
    <xf numFmtId="3" fontId="6" fillId="0" borderId="34" xfId="0" applyNumberFormat="1" applyFont="1" applyBorder="1" applyAlignment="1">
      <alignment vertical="top" wrapText="1"/>
    </xf>
    <xf numFmtId="3" fontId="6" fillId="0" borderId="40" xfId="0" applyNumberFormat="1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3" fontId="5" fillId="0" borderId="20" xfId="0" applyNumberFormat="1" applyFont="1" applyBorder="1" applyAlignment="1">
      <alignment vertical="top" wrapText="1"/>
    </xf>
    <xf numFmtId="3" fontId="5" fillId="0" borderId="39" xfId="0" applyNumberFormat="1" applyFont="1" applyBorder="1" applyAlignment="1">
      <alignment vertical="top" wrapText="1"/>
    </xf>
    <xf numFmtId="0" fontId="7" fillId="0" borderId="0" xfId="0" applyFont="1" applyAlignment="1">
      <alignment horizontal="center" vertical="top" wrapText="1"/>
    </xf>
    <xf numFmtId="0" fontId="7" fillId="0" borderId="17" xfId="0" applyFont="1" applyBorder="1" applyAlignment="1">
      <alignment horizontal="center" vertical="top" wrapText="1"/>
    </xf>
    <xf numFmtId="3" fontId="5" fillId="0" borderId="24" xfId="0" applyNumberFormat="1" applyFont="1" applyBorder="1" applyAlignment="1">
      <alignment vertical="top" wrapText="1"/>
    </xf>
    <xf numFmtId="3" fontId="5" fillId="0" borderId="45" xfId="0" applyNumberFormat="1" applyFont="1" applyBorder="1" applyAlignment="1">
      <alignment vertical="top" wrapText="1"/>
    </xf>
    <xf numFmtId="3" fontId="6" fillId="0" borderId="16" xfId="0" applyNumberFormat="1" applyFont="1" applyBorder="1" applyAlignment="1">
      <alignment vertical="top" wrapText="1"/>
    </xf>
    <xf numFmtId="3" fontId="6" fillId="0" borderId="18" xfId="0" applyNumberFormat="1" applyFont="1" applyBorder="1" applyAlignment="1">
      <alignment vertical="top" wrapText="1"/>
    </xf>
    <xf numFmtId="0" fontId="7" fillId="0" borderId="27" xfId="0" applyFont="1" applyBorder="1" applyAlignment="1">
      <alignment vertical="top" wrapText="1"/>
    </xf>
    <xf numFmtId="0" fontId="0" fillId="0" borderId="27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17" fillId="0" borderId="0" xfId="0" applyFont="1" applyAlignment="1">
      <alignment vertical="top" wrapText="1"/>
    </xf>
    <xf numFmtId="3" fontId="5" fillId="0" borderId="41" xfId="0" applyNumberFormat="1" applyFont="1" applyBorder="1" applyAlignment="1">
      <alignment vertical="top" wrapText="1"/>
    </xf>
    <xf numFmtId="3" fontId="5" fillId="0" borderId="42" xfId="0" applyNumberFormat="1" applyFont="1" applyBorder="1" applyAlignment="1">
      <alignment vertical="top" wrapText="1"/>
    </xf>
    <xf numFmtId="3" fontId="4" fillId="0" borderId="24" xfId="0" applyNumberFormat="1" applyFont="1" applyBorder="1" applyAlignment="1">
      <alignment vertical="top" wrapText="1"/>
    </xf>
    <xf numFmtId="3" fontId="4" fillId="0" borderId="45" xfId="0" applyNumberFormat="1" applyFont="1" applyBorder="1" applyAlignment="1">
      <alignment vertical="top" wrapText="1"/>
    </xf>
    <xf numFmtId="1" fontId="6" fillId="0" borderId="19" xfId="0" applyNumberFormat="1" applyFont="1" applyBorder="1" applyAlignment="1">
      <alignment horizontal="center" vertical="top" wrapText="1"/>
    </xf>
    <xf numFmtId="0" fontId="6" fillId="0" borderId="30" xfId="0" applyFont="1" applyBorder="1" applyAlignment="1">
      <alignment horizontal="center" vertical="top" wrapText="1"/>
    </xf>
    <xf numFmtId="1" fontId="6" fillId="0" borderId="34" xfId="0" applyNumberFormat="1" applyFont="1" applyBorder="1" applyAlignment="1">
      <alignment vertical="top" wrapText="1"/>
    </xf>
    <xf numFmtId="0" fontId="6" fillId="0" borderId="40" xfId="0" applyFont="1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0" fillId="0" borderId="30" xfId="0" applyBorder="1" applyAlignment="1">
      <alignment vertical="top" wrapText="1"/>
    </xf>
    <xf numFmtId="0" fontId="0" fillId="0" borderId="31" xfId="0" applyBorder="1" applyAlignment="1">
      <alignment vertical="top" wrapText="1"/>
    </xf>
    <xf numFmtId="3" fontId="7" fillId="0" borderId="24" xfId="0" applyNumberFormat="1" applyFont="1" applyBorder="1" applyAlignment="1">
      <alignment vertical="top" wrapText="1"/>
    </xf>
    <xf numFmtId="3" fontId="7" fillId="0" borderId="45" xfId="0" applyNumberFormat="1" applyFont="1" applyBorder="1" applyAlignment="1">
      <alignment vertical="top" wrapText="1"/>
    </xf>
    <xf numFmtId="0" fontId="7" fillId="0" borderId="38" xfId="0" applyFont="1" applyBorder="1" applyAlignment="1">
      <alignment horizontal="center" vertical="top" wrapText="1"/>
    </xf>
    <xf numFmtId="3" fontId="6" fillId="0" borderId="27" xfId="0" applyNumberFormat="1" applyFont="1" applyBorder="1" applyAlignment="1">
      <alignment vertical="top" wrapText="1"/>
    </xf>
    <xf numFmtId="0" fontId="7" fillId="0" borderId="15" xfId="0" applyFont="1" applyBorder="1" applyAlignment="1">
      <alignment vertical="top" wrapText="1"/>
    </xf>
    <xf numFmtId="3" fontId="0" fillId="0" borderId="0" xfId="0" applyNumberFormat="1" applyAlignment="1">
      <alignment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21" xfId="0" applyFont="1" applyBorder="1" applyAlignment="1">
      <alignment horizontal="left" vertical="top" wrapText="1"/>
    </xf>
    <xf numFmtId="0" fontId="6" fillId="0" borderId="19" xfId="0" applyFont="1" applyBorder="1" applyAlignment="1">
      <alignment vertical="top" wrapText="1"/>
    </xf>
    <xf numFmtId="3" fontId="5" fillId="0" borderId="20" xfId="0" applyNumberFormat="1" applyFont="1" applyBorder="1" applyAlignment="1">
      <alignment horizontal="right" vertical="top" wrapText="1"/>
    </xf>
    <xf numFmtId="3" fontId="5" fillId="0" borderId="39" xfId="0" applyNumberFormat="1" applyFont="1" applyBorder="1" applyAlignment="1">
      <alignment horizontal="right" vertical="top" wrapText="1"/>
    </xf>
    <xf numFmtId="3" fontId="2" fillId="0" borderId="20" xfId="0" applyNumberFormat="1" applyFont="1" applyBorder="1" applyAlignment="1">
      <alignment vertical="top" wrapText="1"/>
    </xf>
    <xf numFmtId="3" fontId="2" fillId="0" borderId="39" xfId="0" applyNumberFormat="1" applyFont="1" applyBorder="1" applyAlignment="1">
      <alignment vertical="top" wrapText="1"/>
    </xf>
    <xf numFmtId="0" fontId="6" fillId="0" borderId="3" xfId="0" applyFont="1" applyBorder="1" applyAlignment="1">
      <alignment horizontal="left" vertical="top" wrapText="1"/>
    </xf>
    <xf numFmtId="3" fontId="6" fillId="0" borderId="4" xfId="0" applyNumberFormat="1" applyFont="1" applyBorder="1" applyAlignment="1">
      <alignment vertical="top" wrapText="1"/>
    </xf>
    <xf numFmtId="3" fontId="6" fillId="0" borderId="43" xfId="0" applyNumberFormat="1" applyFont="1" applyBorder="1" applyAlignment="1">
      <alignment vertical="top" wrapText="1"/>
    </xf>
    <xf numFmtId="0" fontId="7" fillId="0" borderId="27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vertical="top" wrapText="1"/>
    </xf>
    <xf numFmtId="0" fontId="7" fillId="0" borderId="46" xfId="0" applyFont="1" applyBorder="1" applyAlignment="1">
      <alignment horizontal="left" vertical="top" wrapText="1"/>
    </xf>
    <xf numFmtId="0" fontId="7" fillId="0" borderId="47" xfId="0" applyFont="1" applyBorder="1" applyAlignment="1">
      <alignment horizontal="left" vertical="top" wrapText="1"/>
    </xf>
    <xf numFmtId="3" fontId="5" fillId="0" borderId="48" xfId="0" applyNumberFormat="1" applyFont="1" applyBorder="1" applyAlignment="1">
      <alignment vertical="top" wrapText="1"/>
    </xf>
    <xf numFmtId="3" fontId="0" fillId="0" borderId="0" xfId="0" applyNumberFormat="1" applyAlignment="1">
      <alignment vertical="top"/>
    </xf>
    <xf numFmtId="3" fontId="13" fillId="0" borderId="7" xfId="0" applyNumberFormat="1" applyFont="1" applyBorder="1" applyAlignment="1">
      <alignment vertical="top"/>
    </xf>
    <xf numFmtId="0" fontId="13" fillId="0" borderId="2" xfId="0" applyFont="1" applyBorder="1" applyAlignment="1">
      <alignment vertical="top"/>
    </xf>
    <xf numFmtId="9" fontId="16" fillId="3" borderId="14" xfId="0" applyNumberFormat="1" applyFont="1" applyFill="1" applyBorder="1" applyAlignment="1">
      <alignment horizontal="left" vertical="top" wrapText="1"/>
    </xf>
    <xf numFmtId="0" fontId="0" fillId="3" borderId="14" xfId="0" applyFill="1" applyBorder="1" applyAlignment="1">
      <alignment horizontal="left" vertical="top" wrapText="1"/>
    </xf>
    <xf numFmtId="0" fontId="0" fillId="3" borderId="29" xfId="0" applyFill="1" applyBorder="1" applyAlignment="1">
      <alignment horizontal="left" vertical="top" wrapText="1"/>
    </xf>
    <xf numFmtId="0" fontId="16" fillId="2" borderId="11" xfId="0" applyFont="1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0" fillId="2" borderId="26" xfId="0" applyFill="1" applyBorder="1" applyAlignment="1">
      <alignment horizontal="left" vertical="top" wrapText="1"/>
    </xf>
    <xf numFmtId="0" fontId="16" fillId="3" borderId="1" xfId="0" applyFont="1" applyFill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3" fontId="16" fillId="3" borderId="14" xfId="0" applyNumberFormat="1" applyFont="1" applyFill="1" applyBorder="1" applyAlignment="1">
      <alignment horizontal="left" vertical="top" wrapText="1"/>
    </xf>
    <xf numFmtId="0" fontId="16" fillId="3" borderId="14" xfId="0" applyFont="1" applyFill="1" applyBorder="1" applyAlignment="1">
      <alignment horizontal="left" vertical="top" wrapText="1"/>
    </xf>
    <xf numFmtId="0" fontId="16" fillId="2" borderId="11" xfId="0" applyFont="1" applyFill="1" applyBorder="1" applyAlignment="1">
      <alignment vertical="top" wrapText="1"/>
    </xf>
    <xf numFmtId="0" fontId="0" fillId="2" borderId="11" xfId="0" applyFill="1" applyBorder="1" applyAlignment="1">
      <alignment vertical="top" wrapText="1"/>
    </xf>
    <xf numFmtId="0" fontId="0" fillId="2" borderId="26" xfId="0" applyFill="1" applyBorder="1" applyAlignment="1">
      <alignment vertical="top" wrapText="1"/>
    </xf>
    <xf numFmtId="9" fontId="16" fillId="3" borderId="1" xfId="0" applyNumberFormat="1" applyFont="1" applyFill="1" applyBorder="1" applyAlignment="1">
      <alignment horizontal="left" vertical="top" wrapText="1"/>
    </xf>
    <xf numFmtId="0" fontId="16" fillId="3" borderId="14" xfId="0" applyFont="1" applyFill="1" applyBorder="1" applyAlignment="1">
      <alignment vertical="top" wrapText="1"/>
    </xf>
    <xf numFmtId="0" fontId="0" fillId="3" borderId="14" xfId="0" applyFill="1" applyBorder="1" applyAlignment="1">
      <alignment vertical="top" wrapText="1"/>
    </xf>
    <xf numFmtId="0" fontId="0" fillId="3" borderId="29" xfId="0" applyFill="1" applyBorder="1" applyAlignment="1">
      <alignment vertical="top" wrapText="1"/>
    </xf>
    <xf numFmtId="0" fontId="12" fillId="3" borderId="14" xfId="0" applyFont="1" applyFill="1" applyBorder="1" applyAlignment="1">
      <alignment vertical="top" wrapText="1" readingOrder="1"/>
    </xf>
    <xf numFmtId="0" fontId="16" fillId="3" borderId="1" xfId="0" applyFont="1" applyFill="1" applyBorder="1" applyAlignment="1">
      <alignment vertical="top" wrapText="1"/>
    </xf>
    <xf numFmtId="0" fontId="0" fillId="3" borderId="1" xfId="0" applyFill="1" applyBorder="1" applyAlignment="1">
      <alignment vertical="top" wrapText="1"/>
    </xf>
    <xf numFmtId="0" fontId="0" fillId="3" borderId="28" xfId="0" applyFill="1" applyBorder="1" applyAlignment="1">
      <alignment vertical="top" wrapText="1"/>
    </xf>
    <xf numFmtId="0" fontId="12" fillId="3" borderId="14" xfId="0" applyFont="1" applyFill="1" applyBorder="1" applyAlignment="1">
      <alignment horizontal="left" vertical="top" wrapText="1" readingOrder="1"/>
    </xf>
    <xf numFmtId="9" fontId="16" fillId="3" borderId="1" xfId="1" applyFont="1" applyFill="1" applyBorder="1" applyAlignment="1">
      <alignment horizontal="left" vertical="top" wrapText="1"/>
    </xf>
    <xf numFmtId="9" fontId="0" fillId="3" borderId="1" xfId="1" applyFont="1" applyFill="1" applyBorder="1" applyAlignment="1">
      <alignment horizontal="left" vertical="top" wrapText="1"/>
    </xf>
    <xf numFmtId="9" fontId="0" fillId="3" borderId="28" xfId="1" applyFont="1" applyFill="1" applyBorder="1" applyAlignment="1">
      <alignment horizontal="left" vertical="top" wrapText="1"/>
    </xf>
    <xf numFmtId="9" fontId="16" fillId="3" borderId="14" xfId="0" applyNumberFormat="1" applyFont="1" applyFill="1" applyBorder="1" applyAlignment="1">
      <alignment horizontal="left" vertical="top"/>
    </xf>
    <xf numFmtId="0" fontId="0" fillId="3" borderId="14" xfId="0" applyFill="1" applyBorder="1" applyAlignment="1">
      <alignment horizontal="left" vertical="top"/>
    </xf>
    <xf numFmtId="0" fontId="0" fillId="3" borderId="29" xfId="0" applyFill="1" applyBorder="1" applyAlignment="1">
      <alignment horizontal="left" vertical="top"/>
    </xf>
    <xf numFmtId="0" fontId="16" fillId="2" borderId="11" xfId="0" applyFont="1" applyFill="1" applyBorder="1" applyAlignment="1">
      <alignment vertical="top"/>
    </xf>
    <xf numFmtId="0" fontId="0" fillId="2" borderId="11" xfId="0" applyFill="1" applyBorder="1" applyAlignment="1">
      <alignment vertical="top"/>
    </xf>
    <xf numFmtId="0" fontId="0" fillId="2" borderId="26" xfId="0" applyFill="1" applyBorder="1" applyAlignment="1">
      <alignment vertical="top"/>
    </xf>
    <xf numFmtId="0" fontId="16" fillId="3" borderId="1" xfId="0" applyFont="1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3" borderId="28" xfId="0" applyFill="1" applyBorder="1" applyAlignment="1">
      <alignment horizontal="left" vertical="top"/>
    </xf>
    <xf numFmtId="0" fontId="16" fillId="3" borderId="14" xfId="0" applyFont="1" applyFill="1" applyBorder="1" applyAlignment="1">
      <alignment horizontal="left" vertical="top"/>
    </xf>
    <xf numFmtId="0" fontId="16" fillId="3" borderId="14" xfId="0" applyFont="1" applyFill="1" applyBorder="1" applyAlignment="1">
      <alignment vertical="top"/>
    </xf>
    <xf numFmtId="0" fontId="0" fillId="3" borderId="14" xfId="0" applyFill="1" applyBorder="1" applyAlignment="1">
      <alignment vertical="top"/>
    </xf>
    <xf numFmtId="0" fontId="0" fillId="3" borderId="29" xfId="0" applyFill="1" applyBorder="1" applyAlignment="1">
      <alignment vertical="top"/>
    </xf>
    <xf numFmtId="0" fontId="16" fillId="3" borderId="1" xfId="0" applyFont="1" applyFill="1" applyBorder="1" applyAlignment="1">
      <alignment vertical="top"/>
    </xf>
    <xf numFmtId="0" fontId="16" fillId="3" borderId="28" xfId="0" applyFont="1" applyFill="1" applyBorder="1" applyAlignment="1">
      <alignment vertical="top"/>
    </xf>
    <xf numFmtId="0" fontId="16" fillId="2" borderId="44" xfId="0" applyFont="1" applyFill="1" applyBorder="1" applyAlignment="1">
      <alignment vertical="top" wrapText="1"/>
    </xf>
    <xf numFmtId="0" fontId="0" fillId="2" borderId="32" xfId="0" applyFill="1" applyBorder="1" applyAlignment="1">
      <alignment vertical="top" wrapText="1"/>
    </xf>
    <xf numFmtId="0" fontId="0" fillId="2" borderId="40" xfId="0" applyFill="1" applyBorder="1" applyAlignment="1">
      <alignment vertical="top" wrapText="1"/>
    </xf>
    <xf numFmtId="3" fontId="0" fillId="3" borderId="14" xfId="0" applyNumberFormat="1" applyFill="1" applyBorder="1" applyAlignment="1">
      <alignment horizontal="left" vertical="top" wrapText="1"/>
    </xf>
    <xf numFmtId="3" fontId="0" fillId="3" borderId="29" xfId="0" applyNumberFormat="1" applyFill="1" applyBorder="1" applyAlignment="1">
      <alignment horizontal="left" vertical="top" wrapText="1"/>
    </xf>
    <xf numFmtId="0" fontId="16" fillId="0" borderId="14" xfId="0" applyFont="1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29" xfId="0" applyBorder="1" applyAlignment="1">
      <alignment horizontal="left" vertical="top" wrapText="1"/>
    </xf>
  </cellXfs>
  <cellStyles count="2">
    <cellStyle name="Normaallaad" xfId="0" builtinId="0"/>
    <cellStyle name="Prot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38EB6-E795-48F0-B9AA-D22CC4F06B28}">
  <dimension ref="A1:I36"/>
  <sheetViews>
    <sheetView topLeftCell="A7" workbookViewId="0">
      <selection activeCell="B9" sqref="B9:C9"/>
    </sheetView>
  </sheetViews>
  <sheetFormatPr defaultColWidth="8.88671875" defaultRowHeight="14.4" x14ac:dyDescent="0.3"/>
  <cols>
    <col min="1" max="1" width="58.6640625" style="8" customWidth="1"/>
    <col min="2" max="3" width="14.109375" style="8" customWidth="1"/>
    <col min="4" max="16384" width="8.88671875" style="8"/>
  </cols>
  <sheetData>
    <row r="1" spans="1:6" x14ac:dyDescent="0.3">
      <c r="A1" s="8" t="s">
        <v>46</v>
      </c>
    </row>
    <row r="2" spans="1:6" x14ac:dyDescent="0.3">
      <c r="A2" s="8" t="s">
        <v>42</v>
      </c>
    </row>
    <row r="3" spans="1:6" x14ac:dyDescent="0.3">
      <c r="A3" s="8" t="s">
        <v>47</v>
      </c>
    </row>
    <row r="4" spans="1:6" x14ac:dyDescent="0.3">
      <c r="A4" s="7" t="s">
        <v>41</v>
      </c>
    </row>
    <row r="5" spans="1:6" x14ac:dyDescent="0.3">
      <c r="A5" s="57" t="s">
        <v>0</v>
      </c>
    </row>
    <row r="6" spans="1:6" x14ac:dyDescent="0.3">
      <c r="A6" s="57"/>
    </row>
    <row r="7" spans="1:6" x14ac:dyDescent="0.3">
      <c r="A7" s="57"/>
    </row>
    <row r="8" spans="1:6" ht="14.4" customHeight="1" x14ac:dyDescent="0.3">
      <c r="A8" s="11" t="s">
        <v>72</v>
      </c>
      <c r="B8" s="9">
        <v>2023</v>
      </c>
      <c r="C8" s="9">
        <v>2024</v>
      </c>
    </row>
    <row r="9" spans="1:6" ht="14.4" customHeight="1" x14ac:dyDescent="0.3">
      <c r="A9" s="11" t="s">
        <v>73</v>
      </c>
      <c r="B9" s="27">
        <f>SUM(B10:B20)</f>
        <v>2924599</v>
      </c>
      <c r="C9" s="27">
        <f>SUM(C10:C20)</f>
        <v>30777743</v>
      </c>
    </row>
    <row r="10" spans="1:6" x14ac:dyDescent="0.3">
      <c r="A10" s="11" t="s">
        <v>2</v>
      </c>
      <c r="B10" s="12">
        <f>JUM!B6</f>
        <v>23000</v>
      </c>
      <c r="C10" s="12">
        <f>JUM!C6</f>
        <v>885800</v>
      </c>
    </row>
    <row r="11" spans="1:6" x14ac:dyDescent="0.3">
      <c r="A11" s="11" t="s">
        <v>39</v>
      </c>
      <c r="B11" s="12">
        <f>SUM(KLIM!B7)</f>
        <v>92500</v>
      </c>
      <c r="C11" s="12">
        <f>KLIM!C7</f>
        <v>1537000</v>
      </c>
    </row>
    <row r="12" spans="1:6" x14ac:dyDescent="0.3">
      <c r="A12" s="11" t="s">
        <v>3</v>
      </c>
      <c r="B12" s="13">
        <f>KUM!B7</f>
        <v>288180</v>
      </c>
      <c r="C12" s="13">
        <f>KUM!C7</f>
        <v>6432510</v>
      </c>
    </row>
    <row r="13" spans="1:6" x14ac:dyDescent="0.3">
      <c r="A13" s="11" t="s">
        <v>4</v>
      </c>
      <c r="B13" s="12">
        <f>MKM!B8</f>
        <v>159148</v>
      </c>
      <c r="C13" s="12">
        <f>MKM!C8</f>
        <v>898320</v>
      </c>
      <c r="D13" s="14"/>
    </row>
    <row r="14" spans="1:6" x14ac:dyDescent="0.3">
      <c r="A14" s="11" t="s">
        <v>5</v>
      </c>
      <c r="B14" s="15">
        <f>RAM!B8</f>
        <v>869708</v>
      </c>
      <c r="C14" s="15">
        <f>RAM!C8</f>
        <v>2689465</v>
      </c>
    </row>
    <row r="15" spans="1:6" x14ac:dyDescent="0.3">
      <c r="A15" s="11" t="s">
        <v>79</v>
      </c>
      <c r="B15" s="12">
        <f>ReM!B7</f>
        <v>0</v>
      </c>
      <c r="C15" s="12">
        <f>ReM!C7</f>
        <v>2371382</v>
      </c>
    </row>
    <row r="16" spans="1:6" x14ac:dyDescent="0.3">
      <c r="A16" s="11" t="s">
        <v>6</v>
      </c>
      <c r="B16" s="16">
        <f>SIM!B7</f>
        <v>0</v>
      </c>
      <c r="C16" s="16">
        <f>SIM!C7</f>
        <v>7470691</v>
      </c>
      <c r="F16" s="117"/>
    </row>
    <row r="17" spans="1:9" x14ac:dyDescent="0.3">
      <c r="A17" s="11" t="s">
        <v>7</v>
      </c>
      <c r="B17" s="12">
        <f>SOM!B8</f>
        <v>785645</v>
      </c>
      <c r="C17" s="12">
        <f>SOM!C8</f>
        <v>5731595</v>
      </c>
    </row>
    <row r="18" spans="1:9" x14ac:dyDescent="0.3">
      <c r="A18" s="11" t="s">
        <v>63</v>
      </c>
      <c r="B18" s="12">
        <f>VÄM!B7</f>
        <v>665000</v>
      </c>
      <c r="C18" s="12">
        <f>VÄM!C7</f>
        <v>1569100</v>
      </c>
    </row>
    <row r="19" spans="1:9" x14ac:dyDescent="0.3">
      <c r="A19" s="11" t="s">
        <v>62</v>
      </c>
      <c r="B19" s="12">
        <f>Riigikantselei!B6</f>
        <v>0</v>
      </c>
      <c r="C19" s="12">
        <f>Riigikantselei!C6</f>
        <v>392040</v>
      </c>
    </row>
    <row r="20" spans="1:9" x14ac:dyDescent="0.3">
      <c r="A20" s="10" t="s">
        <v>1</v>
      </c>
      <c r="B20" s="60">
        <f>ELVL!B9</f>
        <v>41418</v>
      </c>
      <c r="C20" s="60">
        <f>ELVL!C9</f>
        <v>799840</v>
      </c>
    </row>
    <row r="21" spans="1:9" x14ac:dyDescent="0.3">
      <c r="A21" s="17"/>
    </row>
    <row r="22" spans="1:9" x14ac:dyDescent="0.3">
      <c r="A22" s="17"/>
    </row>
    <row r="23" spans="1:9" x14ac:dyDescent="0.3">
      <c r="A23" s="18" t="s">
        <v>9</v>
      </c>
      <c r="B23" s="19">
        <v>2023</v>
      </c>
      <c r="C23" s="19">
        <v>2024</v>
      </c>
      <c r="D23" s="20"/>
      <c r="E23" s="21"/>
      <c r="F23" s="21"/>
      <c r="G23" s="21"/>
      <c r="H23" s="21"/>
      <c r="I23" s="21"/>
    </row>
    <row r="24" spans="1:9" x14ac:dyDescent="0.3">
      <c r="A24" s="25" t="s">
        <v>73</v>
      </c>
      <c r="B24" s="26">
        <f>SUM(B25:B28)</f>
        <v>2924599</v>
      </c>
      <c r="C24" s="26">
        <f>SUM(C25:C28)</f>
        <v>30777743</v>
      </c>
      <c r="D24" s="20"/>
      <c r="E24" s="21"/>
      <c r="F24" s="21"/>
      <c r="G24" s="21"/>
      <c r="H24" s="21"/>
      <c r="I24" s="21"/>
    </row>
    <row r="25" spans="1:9" ht="18.75" customHeight="1" x14ac:dyDescent="0.3">
      <c r="A25" s="22" t="s">
        <v>10</v>
      </c>
      <c r="B25" s="23">
        <f>SUM(ELVL!B5+JUM!B5+KLIM!B5+KUM!B5+MKM!B5+RAM!B5+ReM!B5+Riigikantselei!B5+SIM!B5+SOM!B5+VÄM!B5)</f>
        <v>1912607</v>
      </c>
      <c r="C25" s="23">
        <f>SUM(ELVL!C5+JUM!C5+KLIM!C5+KUM!C5+MKM!C5+RAM!C5+ReM!C5+Riigikantselei!C5+SIM!C5+SOM!C5+VÄM!C5)</f>
        <v>23062322</v>
      </c>
      <c r="D25" s="21"/>
      <c r="E25" s="21"/>
      <c r="F25" s="21"/>
      <c r="G25" s="21"/>
      <c r="H25" s="21"/>
      <c r="I25" s="21"/>
    </row>
    <row r="26" spans="1:9" ht="28.8" x14ac:dyDescent="0.3">
      <c r="A26" s="22" t="s">
        <v>11</v>
      </c>
      <c r="B26" s="23">
        <f>SUM(ELVL!B6+RAM!B6)</f>
        <v>130701</v>
      </c>
      <c r="C26" s="23">
        <f>SUM(ELVL!C6+RAM!C6)</f>
        <v>850909</v>
      </c>
      <c r="D26" s="21"/>
      <c r="E26" s="21"/>
      <c r="F26" s="21"/>
      <c r="G26" s="21"/>
      <c r="H26" s="21"/>
      <c r="I26" s="21"/>
    </row>
    <row r="27" spans="1:9" ht="49.5" customHeight="1" x14ac:dyDescent="0.3">
      <c r="A27" s="22" t="s">
        <v>36</v>
      </c>
      <c r="B27" s="23">
        <f>SUM(ELVL!B7+MKM!B6+ReM!B6+SOM!B6+VÄM!B6)</f>
        <v>368622</v>
      </c>
      <c r="C27" s="23">
        <f>SUM(ELVL!C7+MKM!C6+ReM!C6+SOM!C6+VÄM!C6)</f>
        <v>1267872</v>
      </c>
      <c r="D27" s="24"/>
      <c r="E27" s="21"/>
      <c r="F27" s="21"/>
      <c r="G27" s="21"/>
      <c r="H27" s="21"/>
      <c r="I27" s="21"/>
    </row>
    <row r="28" spans="1:9" ht="33" customHeight="1" x14ac:dyDescent="0.3">
      <c r="A28" s="22" t="s">
        <v>37</v>
      </c>
      <c r="B28" s="23">
        <f>SUM(ELVL!B8+KLIM!B6+KUM!B6+MKM!B7+RAM!B7+SIM!B6+SOM!B7)</f>
        <v>512669</v>
      </c>
      <c r="C28" s="23">
        <f>SUM(ELVL!C8+KLIM!C6+KUM!C6+MKM!C7+RAM!C7+SIM!C6+SOM!C7)</f>
        <v>5596640</v>
      </c>
      <c r="D28" s="24"/>
      <c r="E28" s="21"/>
      <c r="F28" s="21"/>
      <c r="G28" s="21"/>
      <c r="H28" s="21"/>
      <c r="I28" s="21"/>
    </row>
    <row r="29" spans="1:9" ht="14.4" customHeight="1" x14ac:dyDescent="0.3">
      <c r="A29" s="25" t="s">
        <v>74</v>
      </c>
      <c r="B29" s="118">
        <f>SUM(B24:C24)</f>
        <v>33702342</v>
      </c>
      <c r="C29" s="119"/>
      <c r="D29" s="21"/>
      <c r="E29" s="21"/>
      <c r="F29" s="21"/>
      <c r="G29" s="21"/>
      <c r="H29" s="21"/>
      <c r="I29" s="21"/>
    </row>
    <row r="30" spans="1:9" x14ac:dyDescent="0.3">
      <c r="A30" s="25" t="s">
        <v>80</v>
      </c>
      <c r="B30" s="118">
        <f>SUM(B31-B29)</f>
        <v>66297658</v>
      </c>
      <c r="C30" s="119"/>
      <c r="D30" s="21"/>
      <c r="E30" s="21"/>
      <c r="F30" s="21"/>
      <c r="G30" s="21"/>
      <c r="H30" s="21"/>
      <c r="I30" s="21"/>
    </row>
    <row r="31" spans="1:9" x14ac:dyDescent="0.3">
      <c r="A31" s="25" t="s">
        <v>75</v>
      </c>
      <c r="B31" s="118">
        <v>100000000</v>
      </c>
      <c r="C31" s="119"/>
      <c r="D31" s="21"/>
      <c r="E31" s="21"/>
      <c r="F31" s="21"/>
      <c r="G31" s="21"/>
      <c r="H31" s="21"/>
      <c r="I31" s="21"/>
    </row>
    <row r="34" spans="1:1" x14ac:dyDescent="0.3">
      <c r="A34" s="28"/>
    </row>
    <row r="35" spans="1:1" x14ac:dyDescent="0.3">
      <c r="A35" s="28"/>
    </row>
    <row r="36" spans="1:1" x14ac:dyDescent="0.3">
      <c r="A36" s="29"/>
    </row>
  </sheetData>
  <mergeCells count="3">
    <mergeCell ref="B29:C29"/>
    <mergeCell ref="B30:C30"/>
    <mergeCell ref="B31:C3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809B7-014F-4AA9-BCA6-1333A2A44F91}">
  <sheetPr>
    <pageSetUpPr fitToPage="1"/>
  </sheetPr>
  <dimension ref="A2:J25"/>
  <sheetViews>
    <sheetView workbookViewId="0">
      <selection activeCell="B20" sqref="B20:I20"/>
    </sheetView>
  </sheetViews>
  <sheetFormatPr defaultColWidth="8.88671875" defaultRowHeight="14.4" x14ac:dyDescent="0.3"/>
  <cols>
    <col min="1" max="1" width="52.109375" style="17" customWidth="1"/>
    <col min="2" max="2" width="13.88671875" style="17" customWidth="1"/>
    <col min="3" max="3" width="16.88671875" style="17" customWidth="1"/>
    <col min="4" max="6" width="18.33203125" style="17" customWidth="1"/>
    <col min="7" max="8" width="18.44140625" style="17" customWidth="1"/>
    <col min="9" max="9" width="18.6640625" style="17" customWidth="1"/>
    <col min="10" max="10" width="18.5546875" style="17" customWidth="1"/>
    <col min="11" max="16384" width="8.88671875" style="17"/>
  </cols>
  <sheetData>
    <row r="2" spans="1:10" ht="15" thickBot="1" x14ac:dyDescent="0.35"/>
    <row r="3" spans="1:10" ht="199.5" customHeight="1" thickBot="1" x14ac:dyDescent="0.35">
      <c r="A3" s="56" t="s">
        <v>59</v>
      </c>
      <c r="B3" s="66">
        <v>2023</v>
      </c>
      <c r="C3" s="67">
        <v>2024</v>
      </c>
      <c r="D3" s="35" t="s">
        <v>13</v>
      </c>
      <c r="E3" s="36" t="s">
        <v>40</v>
      </c>
      <c r="F3" s="36" t="s">
        <v>14</v>
      </c>
      <c r="G3" s="36" t="s">
        <v>15</v>
      </c>
      <c r="H3" s="36" t="s">
        <v>16</v>
      </c>
      <c r="I3" s="36" t="s">
        <v>17</v>
      </c>
      <c r="J3" s="37" t="s">
        <v>18</v>
      </c>
    </row>
    <row r="4" spans="1:10" x14ac:dyDescent="0.3">
      <c r="A4" s="62" t="s">
        <v>60</v>
      </c>
      <c r="B4" s="68"/>
      <c r="C4" s="69"/>
      <c r="J4" s="70"/>
    </row>
    <row r="5" spans="1:10" ht="28.8" x14ac:dyDescent="0.3">
      <c r="A5" s="61" t="s">
        <v>10</v>
      </c>
      <c r="B5" s="71">
        <v>599000</v>
      </c>
      <c r="C5" s="72">
        <v>1509100</v>
      </c>
      <c r="D5" s="73" t="s">
        <v>20</v>
      </c>
      <c r="E5" s="73" t="s">
        <v>20</v>
      </c>
      <c r="F5" s="73" t="s">
        <v>20</v>
      </c>
      <c r="G5" s="73" t="s">
        <v>20</v>
      </c>
      <c r="H5" s="73" t="s">
        <v>20</v>
      </c>
      <c r="I5" s="73" t="s">
        <v>20</v>
      </c>
      <c r="J5" s="74" t="s">
        <v>20</v>
      </c>
    </row>
    <row r="6" spans="1:10" ht="15" thickBot="1" x14ac:dyDescent="0.35">
      <c r="A6" s="64" t="s">
        <v>12</v>
      </c>
      <c r="B6" s="75">
        <v>66000</v>
      </c>
      <c r="C6" s="76">
        <v>60000</v>
      </c>
      <c r="D6" s="73" t="s">
        <v>20</v>
      </c>
      <c r="E6" s="73" t="s">
        <v>20</v>
      </c>
      <c r="F6" s="73" t="s">
        <v>20</v>
      </c>
      <c r="G6" s="73" t="s">
        <v>20</v>
      </c>
      <c r="H6" s="73" t="s">
        <v>20</v>
      </c>
      <c r="I6" s="73" t="s">
        <v>20</v>
      </c>
      <c r="J6" s="74" t="s">
        <v>20</v>
      </c>
    </row>
    <row r="7" spans="1:10" ht="15" thickBot="1" x14ac:dyDescent="0.35">
      <c r="A7" s="65" t="s">
        <v>8</v>
      </c>
      <c r="B7" s="77">
        <f>SUM(B5:B6)</f>
        <v>665000</v>
      </c>
      <c r="C7" s="78">
        <f>SUM(C5:C6)</f>
        <v>1569100</v>
      </c>
      <c r="D7" s="79"/>
      <c r="E7" s="80"/>
      <c r="F7" s="80"/>
      <c r="G7" s="80"/>
      <c r="H7" s="80"/>
      <c r="I7" s="80"/>
      <c r="J7" s="81"/>
    </row>
    <row r="8" spans="1:10" ht="15" thickBot="1" x14ac:dyDescent="0.35"/>
    <row r="9" spans="1:10" x14ac:dyDescent="0.3">
      <c r="A9" s="4" t="s">
        <v>66</v>
      </c>
      <c r="B9" s="123" t="s">
        <v>64</v>
      </c>
      <c r="C9" s="124"/>
      <c r="D9" s="124"/>
      <c r="E9" s="124"/>
      <c r="F9" s="124"/>
      <c r="G9" s="124"/>
      <c r="H9" s="124"/>
      <c r="I9" s="125"/>
    </row>
    <row r="10" spans="1:10" x14ac:dyDescent="0.3">
      <c r="A10" s="5" t="s">
        <v>21</v>
      </c>
      <c r="B10" s="126">
        <v>0</v>
      </c>
      <c r="C10" s="127"/>
      <c r="D10" s="127"/>
      <c r="E10" s="127"/>
      <c r="F10" s="127"/>
      <c r="G10" s="127"/>
      <c r="H10" s="127"/>
      <c r="I10" s="128"/>
    </row>
    <row r="11" spans="1:10" ht="15" thickBot="1" x14ac:dyDescent="0.35">
      <c r="A11" s="6" t="s">
        <v>22</v>
      </c>
      <c r="B11" s="129">
        <v>90000</v>
      </c>
      <c r="C11" s="164"/>
      <c r="D11" s="164"/>
      <c r="E11" s="164"/>
      <c r="F11" s="164"/>
      <c r="G11" s="164"/>
      <c r="H11" s="164"/>
      <c r="I11" s="165"/>
    </row>
    <row r="12" spans="1:10" x14ac:dyDescent="0.3">
      <c r="A12" s="4" t="s">
        <v>67</v>
      </c>
      <c r="B12" s="123" t="s">
        <v>65</v>
      </c>
      <c r="C12" s="124"/>
      <c r="D12" s="124"/>
      <c r="E12" s="124"/>
      <c r="F12" s="124"/>
      <c r="G12" s="124"/>
      <c r="H12" s="124"/>
      <c r="I12" s="125"/>
    </row>
    <row r="13" spans="1:10" x14ac:dyDescent="0.3">
      <c r="A13" s="5" t="s">
        <v>21</v>
      </c>
      <c r="B13" s="126">
        <v>0</v>
      </c>
      <c r="C13" s="127"/>
      <c r="D13" s="127"/>
      <c r="E13" s="127"/>
      <c r="F13" s="127"/>
      <c r="G13" s="127"/>
      <c r="H13" s="127"/>
      <c r="I13" s="128"/>
    </row>
    <row r="14" spans="1:10" ht="15" thickBot="1" x14ac:dyDescent="0.35">
      <c r="A14" s="6" t="s">
        <v>22</v>
      </c>
      <c r="B14" s="130">
        <v>3</v>
      </c>
      <c r="C14" s="121"/>
      <c r="D14" s="121"/>
      <c r="E14" s="121"/>
      <c r="F14" s="121"/>
      <c r="G14" s="121"/>
      <c r="H14" s="121"/>
      <c r="I14" s="122"/>
    </row>
    <row r="15" spans="1:10" x14ac:dyDescent="0.3">
      <c r="A15" s="4" t="s">
        <v>67</v>
      </c>
      <c r="B15" s="123" t="s">
        <v>68</v>
      </c>
      <c r="C15" s="124"/>
      <c r="D15" s="124"/>
      <c r="E15" s="124"/>
      <c r="F15" s="124"/>
      <c r="G15" s="124"/>
      <c r="H15" s="124"/>
      <c r="I15" s="125"/>
    </row>
    <row r="16" spans="1:10" x14ac:dyDescent="0.3">
      <c r="A16" s="5" t="s">
        <v>21</v>
      </c>
      <c r="B16" s="126">
        <v>0</v>
      </c>
      <c r="C16" s="127"/>
      <c r="D16" s="127"/>
      <c r="E16" s="127"/>
      <c r="F16" s="127"/>
      <c r="G16" s="127"/>
      <c r="H16" s="127"/>
      <c r="I16" s="128"/>
    </row>
    <row r="17" spans="1:9" ht="15" thickBot="1" x14ac:dyDescent="0.35">
      <c r="A17" s="6" t="s">
        <v>22</v>
      </c>
      <c r="B17" s="130">
        <v>1</v>
      </c>
      <c r="C17" s="121"/>
      <c r="D17" s="121"/>
      <c r="E17" s="121"/>
      <c r="F17" s="121"/>
      <c r="G17" s="121"/>
      <c r="H17" s="121"/>
      <c r="I17" s="122"/>
    </row>
    <row r="18" spans="1:9" ht="28.8" x14ac:dyDescent="0.3">
      <c r="A18" s="4" t="s">
        <v>69</v>
      </c>
      <c r="B18" s="123" t="s">
        <v>70</v>
      </c>
      <c r="C18" s="124"/>
      <c r="D18" s="124"/>
      <c r="E18" s="124"/>
      <c r="F18" s="124"/>
      <c r="G18" s="124"/>
      <c r="H18" s="124"/>
      <c r="I18" s="125"/>
    </row>
    <row r="19" spans="1:9" x14ac:dyDescent="0.3">
      <c r="A19" s="5" t="s">
        <v>21</v>
      </c>
      <c r="B19" s="126" t="s">
        <v>85</v>
      </c>
      <c r="C19" s="127"/>
      <c r="D19" s="127"/>
      <c r="E19" s="127"/>
      <c r="F19" s="127"/>
      <c r="G19" s="127"/>
      <c r="H19" s="127"/>
      <c r="I19" s="128"/>
    </row>
    <row r="20" spans="1:9" ht="15" thickBot="1" x14ac:dyDescent="0.35">
      <c r="A20" s="6" t="s">
        <v>23</v>
      </c>
      <c r="B20" s="120">
        <v>0.9</v>
      </c>
      <c r="C20" s="121"/>
      <c r="D20" s="121"/>
      <c r="E20" s="121"/>
      <c r="F20" s="121"/>
      <c r="G20" s="121"/>
      <c r="H20" s="121"/>
      <c r="I20" s="122"/>
    </row>
    <row r="23" spans="1:9" x14ac:dyDescent="0.3">
      <c r="A23" s="82"/>
    </row>
    <row r="24" spans="1:9" x14ac:dyDescent="0.3">
      <c r="A24" s="82"/>
    </row>
    <row r="25" spans="1:9" x14ac:dyDescent="0.3">
      <c r="A25" s="83"/>
    </row>
  </sheetData>
  <mergeCells count="12">
    <mergeCell ref="B20:I20"/>
    <mergeCell ref="B9:I9"/>
    <mergeCell ref="B10:I10"/>
    <mergeCell ref="B11:I11"/>
    <mergeCell ref="B12:I12"/>
    <mergeCell ref="B13:I13"/>
    <mergeCell ref="B14:I14"/>
    <mergeCell ref="B18:I18"/>
    <mergeCell ref="B19:I19"/>
    <mergeCell ref="B15:I15"/>
    <mergeCell ref="B16:I16"/>
    <mergeCell ref="B17:I17"/>
  </mergeCells>
  <pageMargins left="0.25" right="0.25" top="0.75" bottom="0.75" header="0.3" footer="0.3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4A22E-72DB-42F1-8B95-176DB77ED828}">
  <sheetPr>
    <pageSetUpPr fitToPage="1"/>
  </sheetPr>
  <dimension ref="A2:J24"/>
  <sheetViews>
    <sheetView workbookViewId="0">
      <selection activeCell="B18" sqref="B18:I18"/>
    </sheetView>
  </sheetViews>
  <sheetFormatPr defaultColWidth="8.88671875" defaultRowHeight="14.4" x14ac:dyDescent="0.3"/>
  <cols>
    <col min="1" max="1" width="52.109375" style="17" customWidth="1"/>
    <col min="2" max="2" width="13.88671875" style="17" customWidth="1"/>
    <col min="3" max="3" width="16.88671875" style="17" customWidth="1"/>
    <col min="4" max="6" width="18.33203125" style="17" customWidth="1"/>
    <col min="7" max="8" width="18.44140625" style="17" customWidth="1"/>
    <col min="9" max="9" width="18.6640625" style="17" customWidth="1"/>
    <col min="10" max="10" width="18.5546875" style="17" customWidth="1"/>
    <col min="11" max="16384" width="8.88671875" style="17"/>
  </cols>
  <sheetData>
    <row r="2" spans="1:10" ht="15" thickBot="1" x14ac:dyDescent="0.35"/>
    <row r="3" spans="1:10" ht="190.2" customHeight="1" thickBot="1" x14ac:dyDescent="0.35">
      <c r="A3" s="56" t="s">
        <v>61</v>
      </c>
      <c r="B3" s="66">
        <v>2023</v>
      </c>
      <c r="C3" s="66">
        <v>2024</v>
      </c>
      <c r="D3" s="35" t="s">
        <v>13</v>
      </c>
      <c r="E3" s="36" t="s">
        <v>40</v>
      </c>
      <c r="F3" s="36" t="s">
        <v>14</v>
      </c>
      <c r="G3" s="36" t="s">
        <v>15</v>
      </c>
      <c r="H3" s="36" t="s">
        <v>16</v>
      </c>
      <c r="I3" s="36" t="s">
        <v>17</v>
      </c>
      <c r="J3" s="37" t="s">
        <v>18</v>
      </c>
    </row>
    <row r="4" spans="1:10" x14ac:dyDescent="0.3">
      <c r="A4" s="62" t="s">
        <v>62</v>
      </c>
      <c r="B4" s="68"/>
      <c r="C4" s="69"/>
      <c r="J4" s="70"/>
    </row>
    <row r="5" spans="1:10" ht="29.4" thickBot="1" x14ac:dyDescent="0.35">
      <c r="A5" s="64" t="s">
        <v>10</v>
      </c>
      <c r="B5" s="75">
        <v>0</v>
      </c>
      <c r="C5" s="76">
        <v>392040</v>
      </c>
      <c r="D5" s="73" t="s">
        <v>20</v>
      </c>
      <c r="E5" s="73" t="s">
        <v>20</v>
      </c>
      <c r="F5" s="73" t="s">
        <v>20</v>
      </c>
      <c r="G5" s="73" t="s">
        <v>20</v>
      </c>
      <c r="H5" s="73" t="s">
        <v>20</v>
      </c>
      <c r="I5" s="73" t="s">
        <v>20</v>
      </c>
      <c r="J5" s="74" t="s">
        <v>20</v>
      </c>
    </row>
    <row r="6" spans="1:10" ht="15" thickBot="1" x14ac:dyDescent="0.35">
      <c r="A6" s="65" t="s">
        <v>8</v>
      </c>
      <c r="B6" s="77">
        <f>SUM(B5)</f>
        <v>0</v>
      </c>
      <c r="C6" s="78">
        <f>SUM(C5)</f>
        <v>392040</v>
      </c>
      <c r="D6" s="79"/>
      <c r="E6" s="80"/>
      <c r="F6" s="80"/>
      <c r="G6" s="80"/>
      <c r="H6" s="80"/>
      <c r="I6" s="80"/>
      <c r="J6" s="81"/>
    </row>
    <row r="7" spans="1:10" ht="15" thickBot="1" x14ac:dyDescent="0.35"/>
    <row r="8" spans="1:10" x14ac:dyDescent="0.3">
      <c r="A8" s="4" t="s">
        <v>66</v>
      </c>
      <c r="B8" s="123" t="s">
        <v>64</v>
      </c>
      <c r="C8" s="124"/>
      <c r="D8" s="124"/>
      <c r="E8" s="124"/>
      <c r="F8" s="124"/>
      <c r="G8" s="124"/>
      <c r="H8" s="124"/>
      <c r="I8" s="125"/>
    </row>
    <row r="9" spans="1:10" x14ac:dyDescent="0.3">
      <c r="A9" s="5" t="s">
        <v>21</v>
      </c>
      <c r="B9" s="126">
        <v>0</v>
      </c>
      <c r="C9" s="127"/>
      <c r="D9" s="127"/>
      <c r="E9" s="127"/>
      <c r="F9" s="127"/>
      <c r="G9" s="127"/>
      <c r="H9" s="127"/>
      <c r="I9" s="128"/>
    </row>
    <row r="10" spans="1:10" ht="15" thickBot="1" x14ac:dyDescent="0.35">
      <c r="A10" s="6" t="s">
        <v>22</v>
      </c>
      <c r="B10" s="129">
        <v>3768</v>
      </c>
      <c r="C10" s="121"/>
      <c r="D10" s="121"/>
      <c r="E10" s="121"/>
      <c r="F10" s="121"/>
      <c r="G10" s="121"/>
      <c r="H10" s="121"/>
      <c r="I10" s="122"/>
    </row>
    <row r="11" spans="1:10" x14ac:dyDescent="0.3">
      <c r="A11" s="4" t="s">
        <v>67</v>
      </c>
      <c r="B11" s="123" t="s">
        <v>65</v>
      </c>
      <c r="C11" s="124"/>
      <c r="D11" s="124"/>
      <c r="E11" s="124"/>
      <c r="F11" s="124"/>
      <c r="G11" s="124"/>
      <c r="H11" s="124"/>
      <c r="I11" s="125"/>
    </row>
    <row r="12" spans="1:10" x14ac:dyDescent="0.3">
      <c r="A12" s="5" t="s">
        <v>21</v>
      </c>
      <c r="B12" s="126">
        <v>0</v>
      </c>
      <c r="C12" s="127"/>
      <c r="D12" s="127"/>
      <c r="E12" s="127"/>
      <c r="F12" s="127"/>
      <c r="G12" s="127"/>
      <c r="H12" s="127"/>
      <c r="I12" s="128"/>
    </row>
    <row r="13" spans="1:10" ht="15" thickBot="1" x14ac:dyDescent="0.35">
      <c r="A13" s="6" t="s">
        <v>22</v>
      </c>
      <c r="B13" s="130">
        <v>9</v>
      </c>
      <c r="C13" s="121"/>
      <c r="D13" s="121"/>
      <c r="E13" s="121"/>
      <c r="F13" s="121"/>
      <c r="G13" s="121"/>
      <c r="H13" s="121"/>
      <c r="I13" s="122"/>
    </row>
    <row r="14" spans="1:10" x14ac:dyDescent="0.3">
      <c r="A14" s="4" t="s">
        <v>67</v>
      </c>
      <c r="B14" s="123" t="s">
        <v>68</v>
      </c>
      <c r="C14" s="124"/>
      <c r="D14" s="124"/>
      <c r="E14" s="124"/>
      <c r="F14" s="124"/>
      <c r="G14" s="124"/>
      <c r="H14" s="124"/>
      <c r="I14" s="125"/>
    </row>
    <row r="15" spans="1:10" x14ac:dyDescent="0.3">
      <c r="A15" s="5" t="s">
        <v>21</v>
      </c>
      <c r="B15" s="126">
        <v>0</v>
      </c>
      <c r="C15" s="127"/>
      <c r="D15" s="127"/>
      <c r="E15" s="127"/>
      <c r="F15" s="127"/>
      <c r="G15" s="127"/>
      <c r="H15" s="127"/>
      <c r="I15" s="128"/>
    </row>
    <row r="16" spans="1:10" ht="15" thickBot="1" x14ac:dyDescent="0.35">
      <c r="A16" s="6" t="s">
        <v>22</v>
      </c>
      <c r="B16" s="166">
        <v>1</v>
      </c>
      <c r="C16" s="167"/>
      <c r="D16" s="167"/>
      <c r="E16" s="167"/>
      <c r="F16" s="167"/>
      <c r="G16" s="167"/>
      <c r="H16" s="167"/>
      <c r="I16" s="168"/>
    </row>
    <row r="17" spans="1:9" ht="29.4" customHeight="1" x14ac:dyDescent="0.3">
      <c r="A17" s="4" t="s">
        <v>69</v>
      </c>
      <c r="B17" s="123" t="s">
        <v>70</v>
      </c>
      <c r="C17" s="124"/>
      <c r="D17" s="124"/>
      <c r="E17" s="124"/>
      <c r="F17" s="124"/>
      <c r="G17" s="124"/>
      <c r="H17" s="124"/>
      <c r="I17" s="125"/>
    </row>
    <row r="18" spans="1:9" x14ac:dyDescent="0.3">
      <c r="A18" s="5" t="s">
        <v>21</v>
      </c>
      <c r="B18" s="134">
        <v>0.7</v>
      </c>
      <c r="C18" s="127"/>
      <c r="D18" s="127"/>
      <c r="E18" s="127"/>
      <c r="F18" s="127"/>
      <c r="G18" s="127"/>
      <c r="H18" s="127"/>
      <c r="I18" s="128"/>
    </row>
    <row r="19" spans="1:9" ht="15" thickBot="1" x14ac:dyDescent="0.35">
      <c r="A19" s="6" t="s">
        <v>23</v>
      </c>
      <c r="B19" s="120">
        <v>0.9</v>
      </c>
      <c r="C19" s="121"/>
      <c r="D19" s="121"/>
      <c r="E19" s="121"/>
      <c r="F19" s="121"/>
      <c r="G19" s="121"/>
      <c r="H19" s="121"/>
      <c r="I19" s="122"/>
    </row>
    <row r="22" spans="1:9" x14ac:dyDescent="0.3">
      <c r="A22" s="82"/>
    </row>
    <row r="23" spans="1:9" x14ac:dyDescent="0.3">
      <c r="A23" s="82"/>
    </row>
    <row r="24" spans="1:9" x14ac:dyDescent="0.3">
      <c r="A24" s="83"/>
    </row>
  </sheetData>
  <mergeCells count="12">
    <mergeCell ref="B19:I19"/>
    <mergeCell ref="B8:I8"/>
    <mergeCell ref="B9:I9"/>
    <mergeCell ref="B10:I10"/>
    <mergeCell ref="B11:I11"/>
    <mergeCell ref="B12:I12"/>
    <mergeCell ref="B13:I13"/>
    <mergeCell ref="B17:I17"/>
    <mergeCell ref="B18:I18"/>
    <mergeCell ref="B14:I14"/>
    <mergeCell ref="B15:I15"/>
    <mergeCell ref="B16:I16"/>
  </mergeCells>
  <pageMargins left="0.25" right="0.25" top="0.75" bottom="0.75" header="0.3" footer="0.3"/>
  <pageSetup paperSize="9" scale="6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1F25B-F633-400A-BB05-6846362483C1}">
  <sheetPr>
    <pageSetUpPr fitToPage="1"/>
  </sheetPr>
  <dimension ref="A2:J27"/>
  <sheetViews>
    <sheetView workbookViewId="0">
      <selection activeCell="B21" sqref="B21:I21"/>
    </sheetView>
  </sheetViews>
  <sheetFormatPr defaultColWidth="8.88671875" defaultRowHeight="14.4" x14ac:dyDescent="0.3"/>
  <cols>
    <col min="1" max="1" width="52.109375" style="17" customWidth="1"/>
    <col min="2" max="2" width="13.88671875" style="17" customWidth="1"/>
    <col min="3" max="3" width="16.88671875" style="17" customWidth="1"/>
    <col min="4" max="6" width="18.33203125" style="17" customWidth="1"/>
    <col min="7" max="8" width="18.44140625" style="17" customWidth="1"/>
    <col min="9" max="9" width="18.6640625" style="17" customWidth="1"/>
    <col min="10" max="10" width="18.5546875" style="17" customWidth="1"/>
    <col min="11" max="16384" width="8.88671875" style="17"/>
  </cols>
  <sheetData>
    <row r="2" spans="1:10" ht="15" thickBot="1" x14ac:dyDescent="0.35"/>
    <row r="3" spans="1:10" ht="190.2" customHeight="1" thickBot="1" x14ac:dyDescent="0.35">
      <c r="A3" s="101" t="s">
        <v>49</v>
      </c>
      <c r="B3" s="102">
        <v>2023</v>
      </c>
      <c r="C3" s="102">
        <v>2024</v>
      </c>
      <c r="D3" s="35" t="s">
        <v>13</v>
      </c>
      <c r="E3" s="36" t="s">
        <v>40</v>
      </c>
      <c r="F3" s="36" t="s">
        <v>14</v>
      </c>
      <c r="G3" s="36" t="s">
        <v>15</v>
      </c>
      <c r="H3" s="36" t="s">
        <v>16</v>
      </c>
      <c r="I3" s="36" t="s">
        <v>17</v>
      </c>
      <c r="J3" s="37" t="s">
        <v>18</v>
      </c>
    </row>
    <row r="4" spans="1:10" x14ac:dyDescent="0.3">
      <c r="A4" s="103" t="s">
        <v>19</v>
      </c>
      <c r="B4" s="104"/>
      <c r="C4" s="104"/>
      <c r="J4" s="70"/>
    </row>
    <row r="5" spans="1:10" ht="28.8" x14ac:dyDescent="0.3">
      <c r="A5" s="61" t="s">
        <v>10</v>
      </c>
      <c r="B5" s="71">
        <v>6930</v>
      </c>
      <c r="C5" s="71">
        <v>357090</v>
      </c>
      <c r="D5" s="73" t="s">
        <v>20</v>
      </c>
      <c r="E5" s="73" t="s">
        <v>20</v>
      </c>
      <c r="F5" s="73" t="s">
        <v>20</v>
      </c>
      <c r="G5" s="73" t="s">
        <v>20</v>
      </c>
      <c r="H5" s="73" t="s">
        <v>20</v>
      </c>
      <c r="I5" s="73" t="s">
        <v>20</v>
      </c>
      <c r="J5" s="74" t="s">
        <v>20</v>
      </c>
    </row>
    <row r="6" spans="1:10" ht="28.8" x14ac:dyDescent="0.3">
      <c r="A6" s="63" t="s">
        <v>11</v>
      </c>
      <c r="B6" s="71">
        <v>14246</v>
      </c>
      <c r="C6" s="71">
        <v>117980</v>
      </c>
      <c r="D6" s="73" t="s">
        <v>20</v>
      </c>
      <c r="E6" s="73" t="s">
        <v>20</v>
      </c>
      <c r="F6" s="73" t="s">
        <v>20</v>
      </c>
      <c r="G6" s="73" t="s">
        <v>20</v>
      </c>
      <c r="H6" s="73" t="s">
        <v>20</v>
      </c>
      <c r="I6" s="73" t="s">
        <v>20</v>
      </c>
      <c r="J6" s="74" t="s">
        <v>20</v>
      </c>
    </row>
    <row r="7" spans="1:10" x14ac:dyDescent="0.3">
      <c r="A7" s="61" t="s">
        <v>12</v>
      </c>
      <c r="B7" s="71">
        <v>7200</v>
      </c>
      <c r="C7" s="71">
        <f>SUM(122000+14640)</f>
        <v>136640</v>
      </c>
      <c r="D7" s="73" t="s">
        <v>20</v>
      </c>
      <c r="E7" s="73" t="s">
        <v>20</v>
      </c>
      <c r="F7" s="73" t="s">
        <v>20</v>
      </c>
      <c r="G7" s="73" t="s">
        <v>20</v>
      </c>
      <c r="H7" s="73" t="s">
        <v>20</v>
      </c>
      <c r="I7" s="73" t="s">
        <v>20</v>
      </c>
      <c r="J7" s="74" t="s">
        <v>20</v>
      </c>
    </row>
    <row r="8" spans="1:10" ht="15" thickBot="1" x14ac:dyDescent="0.35">
      <c r="A8" s="64" t="s">
        <v>43</v>
      </c>
      <c r="B8" s="75">
        <v>13042</v>
      </c>
      <c r="C8" s="75">
        <f>SUM(137568+50562)</f>
        <v>188130</v>
      </c>
      <c r="D8" s="73" t="s">
        <v>20</v>
      </c>
      <c r="E8" s="73" t="s">
        <v>20</v>
      </c>
      <c r="F8" s="73" t="s">
        <v>20</v>
      </c>
      <c r="G8" s="73" t="s">
        <v>20</v>
      </c>
      <c r="H8" s="73" t="s">
        <v>20</v>
      </c>
      <c r="I8" s="73" t="s">
        <v>20</v>
      </c>
      <c r="J8" s="74" t="s">
        <v>20</v>
      </c>
    </row>
    <row r="9" spans="1:10" ht="15" thickBot="1" x14ac:dyDescent="0.35">
      <c r="A9" s="65" t="s">
        <v>8</v>
      </c>
      <c r="B9" s="77">
        <f>SUM(B5:B8)</f>
        <v>41418</v>
      </c>
      <c r="C9" s="77">
        <f>SUM(C5:C8)</f>
        <v>799840</v>
      </c>
      <c r="D9" s="79"/>
      <c r="E9" s="80"/>
      <c r="F9" s="80"/>
      <c r="G9" s="80"/>
      <c r="H9" s="80"/>
      <c r="I9" s="80"/>
      <c r="J9" s="81"/>
    </row>
    <row r="10" spans="1:10" ht="15" thickBot="1" x14ac:dyDescent="0.35"/>
    <row r="11" spans="1:10" x14ac:dyDescent="0.3">
      <c r="A11" s="4" t="s">
        <v>66</v>
      </c>
      <c r="B11" s="131" t="s">
        <v>64</v>
      </c>
      <c r="C11" s="132"/>
      <c r="D11" s="132"/>
      <c r="E11" s="132"/>
      <c r="F11" s="132"/>
      <c r="G11" s="132"/>
      <c r="H11" s="132"/>
      <c r="I11" s="133"/>
    </row>
    <row r="12" spans="1:10" x14ac:dyDescent="0.3">
      <c r="A12" s="5" t="s">
        <v>21</v>
      </c>
      <c r="B12" s="126">
        <v>0</v>
      </c>
      <c r="C12" s="127"/>
      <c r="D12" s="127"/>
      <c r="E12" s="127"/>
      <c r="F12" s="127"/>
      <c r="G12" s="127"/>
      <c r="H12" s="127"/>
      <c r="I12" s="128"/>
    </row>
    <row r="13" spans="1:10" x14ac:dyDescent="0.3">
      <c r="A13" s="6" t="s">
        <v>22</v>
      </c>
      <c r="B13" s="129">
        <v>250000</v>
      </c>
      <c r="C13" s="164"/>
      <c r="D13" s="164"/>
      <c r="E13" s="164"/>
      <c r="F13" s="164"/>
      <c r="G13" s="164"/>
      <c r="H13" s="164"/>
      <c r="I13" s="165"/>
    </row>
    <row r="14" spans="1:10" x14ac:dyDescent="0.3">
      <c r="A14" s="4" t="s">
        <v>67</v>
      </c>
      <c r="B14" s="131" t="s">
        <v>65</v>
      </c>
      <c r="C14" s="132"/>
      <c r="D14" s="132"/>
      <c r="E14" s="132"/>
      <c r="F14" s="132"/>
      <c r="G14" s="132"/>
      <c r="H14" s="132"/>
      <c r="I14" s="133"/>
    </row>
    <row r="15" spans="1:10" x14ac:dyDescent="0.3">
      <c r="A15" s="5" t="s">
        <v>21</v>
      </c>
      <c r="B15" s="126">
        <v>0</v>
      </c>
      <c r="C15" s="127"/>
      <c r="D15" s="127"/>
      <c r="E15" s="127"/>
      <c r="F15" s="127"/>
      <c r="G15" s="127"/>
      <c r="H15" s="127"/>
      <c r="I15" s="128"/>
    </row>
    <row r="16" spans="1:10" ht="15" thickBot="1" x14ac:dyDescent="0.35">
      <c r="A16" s="6" t="s">
        <v>22</v>
      </c>
      <c r="B16" s="130">
        <v>10</v>
      </c>
      <c r="C16" s="121"/>
      <c r="D16" s="121"/>
      <c r="E16" s="121"/>
      <c r="F16" s="121"/>
      <c r="G16" s="121"/>
      <c r="H16" s="121"/>
      <c r="I16" s="122"/>
    </row>
    <row r="17" spans="1:9" x14ac:dyDescent="0.3">
      <c r="A17" s="4" t="s">
        <v>67</v>
      </c>
      <c r="B17" s="131" t="s">
        <v>68</v>
      </c>
      <c r="C17" s="132"/>
      <c r="D17" s="132"/>
      <c r="E17" s="132"/>
      <c r="F17" s="132"/>
      <c r="G17" s="132"/>
      <c r="H17" s="132"/>
      <c r="I17" s="133"/>
    </row>
    <row r="18" spans="1:9" x14ac:dyDescent="0.3">
      <c r="A18" s="5" t="s">
        <v>21</v>
      </c>
      <c r="B18" s="126">
        <v>0</v>
      </c>
      <c r="C18" s="127"/>
      <c r="D18" s="127"/>
      <c r="E18" s="127"/>
      <c r="F18" s="127"/>
      <c r="G18" s="127"/>
      <c r="H18" s="127"/>
      <c r="I18" s="128"/>
    </row>
    <row r="19" spans="1:9" ht="15" thickBot="1" x14ac:dyDescent="0.35">
      <c r="A19" s="6" t="s">
        <v>22</v>
      </c>
      <c r="B19" s="130">
        <v>1</v>
      </c>
      <c r="C19" s="121"/>
      <c r="D19" s="121"/>
      <c r="E19" s="121"/>
      <c r="F19" s="121"/>
      <c r="G19" s="121"/>
      <c r="H19" s="121"/>
      <c r="I19" s="122"/>
    </row>
    <row r="20" spans="1:9" ht="28.8" x14ac:dyDescent="0.3">
      <c r="A20" s="4" t="s">
        <v>69</v>
      </c>
      <c r="B20" s="131" t="s">
        <v>70</v>
      </c>
      <c r="C20" s="132"/>
      <c r="D20" s="132"/>
      <c r="E20" s="132"/>
      <c r="F20" s="132"/>
      <c r="G20" s="132"/>
      <c r="H20" s="132"/>
      <c r="I20" s="133"/>
    </row>
    <row r="21" spans="1:9" x14ac:dyDescent="0.3">
      <c r="A21" s="5" t="s">
        <v>21</v>
      </c>
      <c r="B21" s="139" t="s">
        <v>86</v>
      </c>
      <c r="C21" s="140"/>
      <c r="D21" s="140"/>
      <c r="E21" s="140"/>
      <c r="F21" s="140"/>
      <c r="G21" s="140"/>
      <c r="H21" s="140"/>
      <c r="I21" s="141"/>
    </row>
    <row r="22" spans="1:9" x14ac:dyDescent="0.3">
      <c r="A22" s="6" t="s">
        <v>23</v>
      </c>
      <c r="B22" s="120">
        <v>0.9</v>
      </c>
      <c r="C22" s="121"/>
      <c r="D22" s="121"/>
      <c r="E22" s="121"/>
      <c r="F22" s="121"/>
      <c r="G22" s="121"/>
      <c r="H22" s="121"/>
      <c r="I22" s="122"/>
    </row>
    <row r="25" spans="1:9" x14ac:dyDescent="0.3">
      <c r="A25" s="82"/>
    </row>
    <row r="26" spans="1:9" x14ac:dyDescent="0.3">
      <c r="A26" s="82"/>
    </row>
    <row r="27" spans="1:9" x14ac:dyDescent="0.3">
      <c r="A27" s="83"/>
    </row>
  </sheetData>
  <mergeCells count="12">
    <mergeCell ref="B22:I22"/>
    <mergeCell ref="B11:I11"/>
    <mergeCell ref="B12:I12"/>
    <mergeCell ref="B13:I13"/>
    <mergeCell ref="B14:I14"/>
    <mergeCell ref="B15:I15"/>
    <mergeCell ref="B16:I16"/>
    <mergeCell ref="B20:I20"/>
    <mergeCell ref="B21:I21"/>
    <mergeCell ref="B17:I17"/>
    <mergeCell ref="B18:I18"/>
    <mergeCell ref="B19:I19"/>
  </mergeCells>
  <pageMargins left="0.25" right="0.25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329A6-35E3-4789-B402-A4113B9A45FB}">
  <sheetPr>
    <pageSetUpPr fitToPage="1"/>
  </sheetPr>
  <dimension ref="A2:J24"/>
  <sheetViews>
    <sheetView workbookViewId="0">
      <selection activeCell="C22" sqref="C22"/>
    </sheetView>
  </sheetViews>
  <sheetFormatPr defaultColWidth="8.88671875" defaultRowHeight="14.4" x14ac:dyDescent="0.3"/>
  <cols>
    <col min="1" max="1" width="52.109375" style="17" customWidth="1"/>
    <col min="2" max="2" width="13.88671875" style="17" customWidth="1"/>
    <col min="3" max="3" width="16.88671875" style="17" customWidth="1"/>
    <col min="4" max="6" width="18.33203125" style="17" customWidth="1"/>
    <col min="7" max="8" width="18.44140625" style="17" customWidth="1"/>
    <col min="9" max="9" width="18.6640625" style="17" customWidth="1"/>
    <col min="10" max="10" width="18.5546875" style="17" customWidth="1"/>
    <col min="11" max="16384" width="8.88671875" style="17"/>
  </cols>
  <sheetData>
    <row r="2" spans="1:10" ht="15" thickBot="1" x14ac:dyDescent="0.35"/>
    <row r="3" spans="1:10" ht="190.2" customHeight="1" thickBot="1" x14ac:dyDescent="0.35">
      <c r="A3" s="56" t="s">
        <v>48</v>
      </c>
      <c r="B3" s="88">
        <v>2023</v>
      </c>
      <c r="C3" s="89">
        <v>2024</v>
      </c>
      <c r="D3" s="48" t="s">
        <v>13</v>
      </c>
      <c r="E3" s="36" t="s">
        <v>40</v>
      </c>
      <c r="F3" s="49" t="s">
        <v>14</v>
      </c>
      <c r="G3" s="49" t="s">
        <v>15</v>
      </c>
      <c r="H3" s="49" t="s">
        <v>16</v>
      </c>
      <c r="I3" s="49" t="s">
        <v>17</v>
      </c>
      <c r="J3" s="50" t="s">
        <v>18</v>
      </c>
    </row>
    <row r="4" spans="1:10" x14ac:dyDescent="0.3">
      <c r="A4" s="62" t="s">
        <v>24</v>
      </c>
      <c r="B4" s="90"/>
      <c r="C4" s="91"/>
      <c r="D4" s="92"/>
      <c r="E4" s="93"/>
      <c r="F4" s="93"/>
      <c r="G4" s="93"/>
      <c r="H4" s="93"/>
      <c r="I4" s="93"/>
      <c r="J4" s="94"/>
    </row>
    <row r="5" spans="1:10" ht="29.4" thickBot="1" x14ac:dyDescent="0.35">
      <c r="A5" s="64" t="s">
        <v>10</v>
      </c>
      <c r="B5" s="95">
        <v>23000</v>
      </c>
      <c r="C5" s="96">
        <v>885800</v>
      </c>
      <c r="D5" s="97" t="s">
        <v>20</v>
      </c>
      <c r="E5" s="73" t="s">
        <v>20</v>
      </c>
      <c r="F5" s="73" t="s">
        <v>20</v>
      </c>
      <c r="G5" s="73" t="s">
        <v>20</v>
      </c>
      <c r="H5" s="73" t="s">
        <v>20</v>
      </c>
      <c r="I5" s="73" t="s">
        <v>20</v>
      </c>
      <c r="J5" s="74" t="s">
        <v>20</v>
      </c>
    </row>
    <row r="6" spans="1:10" ht="15" thickBot="1" x14ac:dyDescent="0.35">
      <c r="A6" s="65" t="s">
        <v>8</v>
      </c>
      <c r="B6" s="77">
        <f>SUM(B5:B5)</f>
        <v>23000</v>
      </c>
      <c r="C6" s="98">
        <f>SUM(C5:C5)</f>
        <v>885800</v>
      </c>
      <c r="D6" s="99"/>
      <c r="E6" s="80"/>
      <c r="F6" s="80"/>
      <c r="G6" s="80"/>
      <c r="H6" s="80"/>
      <c r="I6" s="80"/>
      <c r="J6" s="81"/>
    </row>
    <row r="7" spans="1:10" ht="15" thickBot="1" x14ac:dyDescent="0.35">
      <c r="B7" s="100"/>
      <c r="C7" s="100"/>
    </row>
    <row r="8" spans="1:10" x14ac:dyDescent="0.3">
      <c r="A8" s="4" t="s">
        <v>66</v>
      </c>
      <c r="B8" s="123" t="s">
        <v>64</v>
      </c>
      <c r="C8" s="124"/>
      <c r="D8" s="124"/>
      <c r="E8" s="124"/>
      <c r="F8" s="124"/>
      <c r="G8" s="124"/>
      <c r="H8" s="124"/>
      <c r="I8" s="125"/>
    </row>
    <row r="9" spans="1:10" x14ac:dyDescent="0.3">
      <c r="A9" s="5" t="s">
        <v>21</v>
      </c>
      <c r="B9" s="126">
        <v>0</v>
      </c>
      <c r="C9" s="127"/>
      <c r="D9" s="127"/>
      <c r="E9" s="127"/>
      <c r="F9" s="127"/>
      <c r="G9" s="127"/>
      <c r="H9" s="127"/>
      <c r="I9" s="128"/>
    </row>
    <row r="10" spans="1:10" x14ac:dyDescent="0.3">
      <c r="A10" s="6" t="s">
        <v>22</v>
      </c>
      <c r="B10" s="129">
        <v>31000</v>
      </c>
      <c r="C10" s="121"/>
      <c r="D10" s="121"/>
      <c r="E10" s="121"/>
      <c r="F10" s="121"/>
      <c r="G10" s="121"/>
      <c r="H10" s="121"/>
      <c r="I10" s="122"/>
    </row>
    <row r="11" spans="1:10" x14ac:dyDescent="0.3">
      <c r="A11" s="4" t="s">
        <v>67</v>
      </c>
      <c r="B11" s="123" t="s">
        <v>65</v>
      </c>
      <c r="C11" s="124"/>
      <c r="D11" s="124"/>
      <c r="E11" s="124"/>
      <c r="F11" s="124"/>
      <c r="G11" s="124"/>
      <c r="H11" s="124"/>
      <c r="I11" s="125"/>
    </row>
    <row r="12" spans="1:10" x14ac:dyDescent="0.3">
      <c r="A12" s="5" t="s">
        <v>21</v>
      </c>
      <c r="B12" s="126">
        <v>0</v>
      </c>
      <c r="C12" s="127"/>
      <c r="D12" s="127"/>
      <c r="E12" s="127"/>
      <c r="F12" s="127"/>
      <c r="G12" s="127"/>
      <c r="H12" s="127"/>
      <c r="I12" s="128"/>
    </row>
    <row r="13" spans="1:10" ht="15" thickBot="1" x14ac:dyDescent="0.35">
      <c r="A13" s="6" t="s">
        <v>22</v>
      </c>
      <c r="B13" s="130">
        <v>4</v>
      </c>
      <c r="C13" s="121"/>
      <c r="D13" s="121"/>
      <c r="E13" s="121"/>
      <c r="F13" s="121"/>
      <c r="G13" s="121"/>
      <c r="H13" s="121"/>
      <c r="I13" s="122"/>
    </row>
    <row r="14" spans="1:10" x14ac:dyDescent="0.3">
      <c r="A14" s="4" t="s">
        <v>67</v>
      </c>
      <c r="B14" s="123" t="s">
        <v>68</v>
      </c>
      <c r="C14" s="124"/>
      <c r="D14" s="124"/>
      <c r="E14" s="124"/>
      <c r="F14" s="124"/>
      <c r="G14" s="124"/>
      <c r="H14" s="124"/>
      <c r="I14" s="125"/>
    </row>
    <row r="15" spans="1:10" x14ac:dyDescent="0.3">
      <c r="A15" s="5" t="s">
        <v>21</v>
      </c>
      <c r="B15" s="126">
        <v>0</v>
      </c>
      <c r="C15" s="127"/>
      <c r="D15" s="127"/>
      <c r="E15" s="127"/>
      <c r="F15" s="127"/>
      <c r="G15" s="127"/>
      <c r="H15" s="127"/>
      <c r="I15" s="128"/>
    </row>
    <row r="16" spans="1:10" ht="15" thickBot="1" x14ac:dyDescent="0.35">
      <c r="A16" s="6" t="s">
        <v>22</v>
      </c>
      <c r="B16" s="130">
        <v>2</v>
      </c>
      <c r="C16" s="121"/>
      <c r="D16" s="121"/>
      <c r="E16" s="121"/>
      <c r="F16" s="121"/>
      <c r="G16" s="121"/>
      <c r="H16" s="121"/>
      <c r="I16" s="122"/>
    </row>
    <row r="17" spans="1:9" ht="28.8" x14ac:dyDescent="0.3">
      <c r="A17" s="4" t="s">
        <v>69</v>
      </c>
      <c r="B17" s="131" t="s">
        <v>70</v>
      </c>
      <c r="C17" s="132"/>
      <c r="D17" s="132"/>
      <c r="E17" s="132"/>
      <c r="F17" s="132"/>
      <c r="G17" s="132"/>
      <c r="H17" s="132"/>
      <c r="I17" s="133"/>
    </row>
    <row r="18" spans="1:9" x14ac:dyDescent="0.3">
      <c r="A18" s="5" t="s">
        <v>21</v>
      </c>
      <c r="B18" s="134">
        <v>0.66</v>
      </c>
      <c r="C18" s="127"/>
      <c r="D18" s="127"/>
      <c r="E18" s="127"/>
      <c r="F18" s="127"/>
      <c r="G18" s="127"/>
      <c r="H18" s="127"/>
      <c r="I18" s="128"/>
    </row>
    <row r="19" spans="1:9" x14ac:dyDescent="0.3">
      <c r="A19" s="6" t="s">
        <v>23</v>
      </c>
      <c r="B19" s="120">
        <v>0.9</v>
      </c>
      <c r="C19" s="121"/>
      <c r="D19" s="121"/>
      <c r="E19" s="121"/>
      <c r="F19" s="121"/>
      <c r="G19" s="121"/>
      <c r="H19" s="121"/>
      <c r="I19" s="122"/>
    </row>
    <row r="22" spans="1:9" x14ac:dyDescent="0.3">
      <c r="A22" s="82"/>
    </row>
    <row r="23" spans="1:9" x14ac:dyDescent="0.3">
      <c r="A23" s="82"/>
    </row>
    <row r="24" spans="1:9" x14ac:dyDescent="0.3">
      <c r="A24" s="83"/>
    </row>
  </sheetData>
  <mergeCells count="12">
    <mergeCell ref="B19:I19"/>
    <mergeCell ref="B8:I8"/>
    <mergeCell ref="B9:I9"/>
    <mergeCell ref="B10:I10"/>
    <mergeCell ref="B11:I11"/>
    <mergeCell ref="B12:I12"/>
    <mergeCell ref="B13:I13"/>
    <mergeCell ref="B17:I17"/>
    <mergeCell ref="B18:I18"/>
    <mergeCell ref="B14:I14"/>
    <mergeCell ref="B15:I15"/>
    <mergeCell ref="B16:I16"/>
  </mergeCells>
  <pageMargins left="0.23622047244094491" right="0.23622047244094491" top="0.74803149606299213" bottom="0.74803149606299213" header="0.31496062992125984" footer="0.31496062992125984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F0D45-7295-42B7-9CDE-1752709DAD0B}">
  <sheetPr>
    <pageSetUpPr fitToPage="1"/>
  </sheetPr>
  <dimension ref="A2:J25"/>
  <sheetViews>
    <sheetView tabSelected="1" topLeftCell="A4" workbookViewId="0">
      <selection activeCell="B19" sqref="B19:I19"/>
    </sheetView>
  </sheetViews>
  <sheetFormatPr defaultColWidth="8.88671875" defaultRowHeight="14.4" x14ac:dyDescent="0.3"/>
  <cols>
    <col min="1" max="1" width="52.109375" style="17" customWidth="1"/>
    <col min="2" max="2" width="13.88671875" style="17" customWidth="1"/>
    <col min="3" max="3" width="16.88671875" style="17" customWidth="1"/>
    <col min="4" max="6" width="18.33203125" style="17" customWidth="1"/>
    <col min="7" max="8" width="18.44140625" style="17" customWidth="1"/>
    <col min="9" max="9" width="18.6640625" style="17" customWidth="1"/>
    <col min="10" max="10" width="18.5546875" style="17" customWidth="1"/>
    <col min="11" max="16384" width="8.88671875" style="17"/>
  </cols>
  <sheetData>
    <row r="2" spans="1:10" ht="15" thickBot="1" x14ac:dyDescent="0.35"/>
    <row r="3" spans="1:10" ht="190.2" customHeight="1" thickBot="1" x14ac:dyDescent="0.35">
      <c r="A3" s="56" t="s">
        <v>50</v>
      </c>
      <c r="B3" s="66">
        <v>2023</v>
      </c>
      <c r="C3" s="66">
        <v>2024</v>
      </c>
      <c r="D3" s="35" t="s">
        <v>13</v>
      </c>
      <c r="E3" s="36" t="s">
        <v>40</v>
      </c>
      <c r="F3" s="36" t="s">
        <v>14</v>
      </c>
      <c r="G3" s="36" t="s">
        <v>15</v>
      </c>
      <c r="H3" s="36" t="s">
        <v>16</v>
      </c>
      <c r="I3" s="36" t="s">
        <v>17</v>
      </c>
      <c r="J3" s="37" t="s">
        <v>18</v>
      </c>
    </row>
    <row r="4" spans="1:10" x14ac:dyDescent="0.3">
      <c r="A4" s="62" t="s">
        <v>25</v>
      </c>
      <c r="B4" s="68"/>
      <c r="C4" s="68"/>
      <c r="J4" s="70"/>
    </row>
    <row r="5" spans="1:10" ht="28.8" x14ac:dyDescent="0.3">
      <c r="A5" s="61" t="s">
        <v>10</v>
      </c>
      <c r="B5" s="71">
        <v>0</v>
      </c>
      <c r="C5" s="71">
        <v>732000</v>
      </c>
      <c r="D5" s="73" t="s">
        <v>20</v>
      </c>
      <c r="E5" s="73" t="s">
        <v>20</v>
      </c>
      <c r="F5" s="73" t="s">
        <v>20</v>
      </c>
      <c r="G5" s="73" t="s">
        <v>20</v>
      </c>
      <c r="H5" s="73" t="s">
        <v>20</v>
      </c>
      <c r="I5" s="73" t="s">
        <v>20</v>
      </c>
      <c r="J5" s="74" t="s">
        <v>20</v>
      </c>
    </row>
    <row r="6" spans="1:10" ht="15" thickBot="1" x14ac:dyDescent="0.35">
      <c r="A6" s="64" t="s">
        <v>43</v>
      </c>
      <c r="B6" s="75">
        <v>92500</v>
      </c>
      <c r="C6" s="75">
        <v>805000</v>
      </c>
      <c r="D6" s="73" t="s">
        <v>20</v>
      </c>
      <c r="E6" s="73" t="s">
        <v>20</v>
      </c>
      <c r="F6" s="73" t="s">
        <v>20</v>
      </c>
      <c r="G6" s="73" t="s">
        <v>20</v>
      </c>
      <c r="H6" s="73" t="s">
        <v>20</v>
      </c>
      <c r="I6" s="73" t="s">
        <v>20</v>
      </c>
      <c r="J6" s="74" t="s">
        <v>20</v>
      </c>
    </row>
    <row r="7" spans="1:10" ht="15" thickBot="1" x14ac:dyDescent="0.35">
      <c r="A7" s="65" t="s">
        <v>8</v>
      </c>
      <c r="B7" s="77">
        <f>SUM(B5:B6)</f>
        <v>92500</v>
      </c>
      <c r="C7" s="77">
        <f>SUM(C5:C6)</f>
        <v>1537000</v>
      </c>
      <c r="D7" s="79"/>
      <c r="E7" s="80"/>
      <c r="F7" s="80"/>
      <c r="G7" s="80"/>
      <c r="H7" s="80"/>
      <c r="I7" s="80"/>
      <c r="J7" s="81"/>
    </row>
    <row r="8" spans="1:10" ht="15" thickBot="1" x14ac:dyDescent="0.35"/>
    <row r="9" spans="1:10" x14ac:dyDescent="0.3">
      <c r="A9" s="4" t="s">
        <v>66</v>
      </c>
      <c r="B9" s="131" t="s">
        <v>64</v>
      </c>
      <c r="C9" s="132"/>
      <c r="D9" s="132"/>
      <c r="E9" s="132"/>
      <c r="F9" s="132"/>
      <c r="G9" s="132"/>
      <c r="H9" s="132"/>
      <c r="I9" s="133"/>
    </row>
    <row r="10" spans="1:10" x14ac:dyDescent="0.3">
      <c r="A10" s="5" t="s">
        <v>21</v>
      </c>
      <c r="B10" s="126">
        <v>0</v>
      </c>
      <c r="C10" s="127"/>
      <c r="D10" s="127"/>
      <c r="E10" s="127"/>
      <c r="F10" s="127"/>
      <c r="G10" s="127"/>
      <c r="H10" s="127"/>
      <c r="I10" s="128"/>
    </row>
    <row r="11" spans="1:10" x14ac:dyDescent="0.3">
      <c r="A11" s="6" t="s">
        <v>22</v>
      </c>
      <c r="B11" s="135" t="s">
        <v>26</v>
      </c>
      <c r="C11" s="136"/>
      <c r="D11" s="136"/>
      <c r="E11" s="136"/>
      <c r="F11" s="136"/>
      <c r="G11" s="136"/>
      <c r="H11" s="136"/>
      <c r="I11" s="137"/>
    </row>
    <row r="12" spans="1:10" x14ac:dyDescent="0.3">
      <c r="A12" s="4" t="s">
        <v>67</v>
      </c>
      <c r="B12" s="131" t="s">
        <v>65</v>
      </c>
      <c r="C12" s="132"/>
      <c r="D12" s="132"/>
      <c r="E12" s="132"/>
      <c r="F12" s="132"/>
      <c r="G12" s="132"/>
      <c r="H12" s="132"/>
      <c r="I12" s="133"/>
    </row>
    <row r="13" spans="1:10" x14ac:dyDescent="0.3">
      <c r="A13" s="5" t="s">
        <v>21</v>
      </c>
      <c r="B13" s="126">
        <v>0</v>
      </c>
      <c r="C13" s="127"/>
      <c r="D13" s="127"/>
      <c r="E13" s="127"/>
      <c r="F13" s="127"/>
      <c r="G13" s="127"/>
      <c r="H13" s="127"/>
      <c r="I13" s="128"/>
    </row>
    <row r="14" spans="1:10" ht="15" thickBot="1" x14ac:dyDescent="0.35">
      <c r="A14" s="6" t="s">
        <v>22</v>
      </c>
      <c r="B14" s="138" t="s">
        <v>58</v>
      </c>
      <c r="C14" s="136"/>
      <c r="D14" s="136"/>
      <c r="E14" s="136"/>
      <c r="F14" s="136"/>
      <c r="G14" s="136"/>
      <c r="H14" s="136"/>
      <c r="I14" s="137"/>
    </row>
    <row r="15" spans="1:10" x14ac:dyDescent="0.3">
      <c r="A15" s="4" t="s">
        <v>67</v>
      </c>
      <c r="B15" s="131" t="s">
        <v>68</v>
      </c>
      <c r="C15" s="132"/>
      <c r="D15" s="132"/>
      <c r="E15" s="132"/>
      <c r="F15" s="132"/>
      <c r="G15" s="132"/>
      <c r="H15" s="132"/>
      <c r="I15" s="133"/>
    </row>
    <row r="16" spans="1:10" x14ac:dyDescent="0.3">
      <c r="A16" s="5" t="s">
        <v>21</v>
      </c>
      <c r="B16" s="126">
        <v>0</v>
      </c>
      <c r="C16" s="127"/>
      <c r="D16" s="127"/>
      <c r="E16" s="127"/>
      <c r="F16" s="127"/>
      <c r="G16" s="127"/>
      <c r="H16" s="127"/>
      <c r="I16" s="128"/>
    </row>
    <row r="17" spans="1:9" ht="15" thickBot="1" x14ac:dyDescent="0.35">
      <c r="A17" s="6" t="s">
        <v>22</v>
      </c>
      <c r="B17" s="135" t="s">
        <v>57</v>
      </c>
      <c r="C17" s="136"/>
      <c r="D17" s="136"/>
      <c r="E17" s="136"/>
      <c r="F17" s="136"/>
      <c r="G17" s="136"/>
      <c r="H17" s="136"/>
      <c r="I17" s="137"/>
    </row>
    <row r="18" spans="1:9" ht="28.8" x14ac:dyDescent="0.3">
      <c r="A18" s="4" t="s">
        <v>69</v>
      </c>
      <c r="B18" s="131" t="s">
        <v>70</v>
      </c>
      <c r="C18" s="132"/>
      <c r="D18" s="132"/>
      <c r="E18" s="132"/>
      <c r="F18" s="132"/>
      <c r="G18" s="132"/>
      <c r="H18" s="132"/>
      <c r="I18" s="133"/>
    </row>
    <row r="19" spans="1:9" x14ac:dyDescent="0.3">
      <c r="A19" s="5" t="s">
        <v>21</v>
      </c>
      <c r="B19" s="126">
        <v>0</v>
      </c>
      <c r="C19" s="127"/>
      <c r="D19" s="127"/>
      <c r="E19" s="127"/>
      <c r="F19" s="127"/>
      <c r="G19" s="127"/>
      <c r="H19" s="127"/>
      <c r="I19" s="128"/>
    </row>
    <row r="20" spans="1:9" x14ac:dyDescent="0.3">
      <c r="A20" s="6" t="s">
        <v>23</v>
      </c>
      <c r="B20" s="120">
        <v>0.9</v>
      </c>
      <c r="C20" s="121"/>
      <c r="D20" s="121"/>
      <c r="E20" s="121"/>
      <c r="F20" s="121"/>
      <c r="G20" s="121"/>
      <c r="H20" s="121"/>
      <c r="I20" s="122"/>
    </row>
    <row r="23" spans="1:9" x14ac:dyDescent="0.3">
      <c r="A23" s="82"/>
    </row>
    <row r="24" spans="1:9" x14ac:dyDescent="0.3">
      <c r="A24" s="82"/>
    </row>
    <row r="25" spans="1:9" x14ac:dyDescent="0.3">
      <c r="A25" s="83"/>
    </row>
  </sheetData>
  <mergeCells count="12">
    <mergeCell ref="B20:I20"/>
    <mergeCell ref="B9:I9"/>
    <mergeCell ref="B10:I10"/>
    <mergeCell ref="B11:I11"/>
    <mergeCell ref="B12:I12"/>
    <mergeCell ref="B13:I13"/>
    <mergeCell ref="B14:I14"/>
    <mergeCell ref="B18:I18"/>
    <mergeCell ref="B19:I19"/>
    <mergeCell ref="B15:I15"/>
    <mergeCell ref="B16:I16"/>
    <mergeCell ref="B17:I17"/>
  </mergeCells>
  <pageMargins left="0.23622047244094491" right="0.23622047244094491" top="0.74803149606299213" bottom="0.74803149606299213" header="0.31496062992125984" footer="0.31496062992125984"/>
  <pageSetup paperSize="9"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3F8D9-BA0D-4600-A9A9-D7C94E983490}">
  <sheetPr>
    <pageSetUpPr fitToPage="1"/>
  </sheetPr>
  <dimension ref="A2:J20"/>
  <sheetViews>
    <sheetView workbookViewId="0">
      <selection activeCell="B11" sqref="B11:I11"/>
    </sheetView>
  </sheetViews>
  <sheetFormatPr defaultColWidth="8.88671875" defaultRowHeight="14.4" x14ac:dyDescent="0.3"/>
  <cols>
    <col min="1" max="1" width="52.109375" style="17" customWidth="1"/>
    <col min="2" max="2" width="13.88671875" style="17" customWidth="1"/>
    <col min="3" max="3" width="16.88671875" style="17" customWidth="1"/>
    <col min="4" max="6" width="18.33203125" style="17" customWidth="1"/>
    <col min="7" max="8" width="18.44140625" style="17" customWidth="1"/>
    <col min="9" max="9" width="18.6640625" style="17" customWidth="1"/>
    <col min="10" max="10" width="18.5546875" style="17" customWidth="1"/>
    <col min="11" max="16384" width="8.88671875" style="17"/>
  </cols>
  <sheetData>
    <row r="2" spans="1:10" ht="15" thickBot="1" x14ac:dyDescent="0.35"/>
    <row r="3" spans="1:10" ht="190.2" customHeight="1" thickBot="1" x14ac:dyDescent="0.35">
      <c r="A3" s="56" t="s">
        <v>51</v>
      </c>
      <c r="B3" s="66">
        <v>2023</v>
      </c>
      <c r="C3" s="67">
        <v>2024</v>
      </c>
      <c r="D3" s="35" t="s">
        <v>13</v>
      </c>
      <c r="E3" s="36" t="s">
        <v>40</v>
      </c>
      <c r="F3" s="36" t="s">
        <v>14</v>
      </c>
      <c r="G3" s="36" t="s">
        <v>15</v>
      </c>
      <c r="H3" s="36" t="s">
        <v>16</v>
      </c>
      <c r="I3" s="36" t="s">
        <v>17</v>
      </c>
      <c r="J3" s="37" t="s">
        <v>18</v>
      </c>
    </row>
    <row r="4" spans="1:10" x14ac:dyDescent="0.3">
      <c r="A4" s="62" t="s">
        <v>27</v>
      </c>
      <c r="B4" s="68"/>
      <c r="C4" s="69"/>
      <c r="J4" s="70"/>
    </row>
    <row r="5" spans="1:10" ht="28.8" x14ac:dyDescent="0.3">
      <c r="A5" s="61" t="s">
        <v>10</v>
      </c>
      <c r="B5" s="84">
        <v>88500</v>
      </c>
      <c r="C5" s="85">
        <v>2699050</v>
      </c>
      <c r="D5" s="73" t="s">
        <v>20</v>
      </c>
      <c r="E5" s="73" t="s">
        <v>20</v>
      </c>
      <c r="F5" s="73" t="s">
        <v>20</v>
      </c>
      <c r="G5" s="73" t="s">
        <v>20</v>
      </c>
      <c r="H5" s="73" t="s">
        <v>20</v>
      </c>
      <c r="I5" s="73" t="s">
        <v>20</v>
      </c>
      <c r="J5" s="74" t="s">
        <v>20</v>
      </c>
    </row>
    <row r="6" spans="1:10" ht="15" thickBot="1" x14ac:dyDescent="0.35">
      <c r="A6" s="64" t="s">
        <v>43</v>
      </c>
      <c r="B6" s="86">
        <v>199680</v>
      </c>
      <c r="C6" s="87">
        <v>3733460</v>
      </c>
      <c r="D6" s="73" t="s">
        <v>20</v>
      </c>
      <c r="E6" s="73" t="s">
        <v>20</v>
      </c>
      <c r="F6" s="73" t="s">
        <v>20</v>
      </c>
      <c r="G6" s="73" t="s">
        <v>20</v>
      </c>
      <c r="H6" s="73" t="s">
        <v>20</v>
      </c>
      <c r="I6" s="73" t="s">
        <v>20</v>
      </c>
      <c r="J6" s="74" t="s">
        <v>20</v>
      </c>
    </row>
    <row r="7" spans="1:10" ht="15" thickBot="1" x14ac:dyDescent="0.35">
      <c r="A7" s="65" t="s">
        <v>8</v>
      </c>
      <c r="B7" s="77">
        <f>SUM(B5:B6)</f>
        <v>288180</v>
      </c>
      <c r="C7" s="78">
        <f>SUM(C5:C6)</f>
        <v>6432510</v>
      </c>
      <c r="D7" s="79"/>
      <c r="E7" s="80"/>
      <c r="F7" s="80"/>
      <c r="G7" s="80"/>
      <c r="H7" s="80"/>
      <c r="I7" s="80"/>
      <c r="J7" s="81"/>
    </row>
    <row r="8" spans="1:10" ht="15" thickBot="1" x14ac:dyDescent="0.35"/>
    <row r="9" spans="1:10" x14ac:dyDescent="0.3">
      <c r="A9" s="4" t="s">
        <v>66</v>
      </c>
      <c r="B9" s="123" t="s">
        <v>64</v>
      </c>
      <c r="C9" s="124"/>
      <c r="D9" s="124"/>
      <c r="E9" s="124"/>
      <c r="F9" s="124"/>
      <c r="G9" s="124"/>
      <c r="H9" s="124"/>
      <c r="I9" s="125"/>
    </row>
    <row r="10" spans="1:10" x14ac:dyDescent="0.3">
      <c r="A10" s="5" t="s">
        <v>21</v>
      </c>
      <c r="B10" s="126">
        <v>0</v>
      </c>
      <c r="C10" s="127"/>
      <c r="D10" s="127"/>
      <c r="E10" s="127"/>
      <c r="F10" s="127"/>
      <c r="G10" s="127"/>
      <c r="H10" s="127"/>
      <c r="I10" s="128"/>
    </row>
    <row r="11" spans="1:10" ht="15" thickBot="1" x14ac:dyDescent="0.35">
      <c r="A11" s="6" t="s">
        <v>22</v>
      </c>
      <c r="B11" s="130" t="s">
        <v>81</v>
      </c>
      <c r="C11" s="121"/>
      <c r="D11" s="121"/>
      <c r="E11" s="121"/>
      <c r="F11" s="121"/>
      <c r="G11" s="121"/>
      <c r="H11" s="121"/>
      <c r="I11" s="122"/>
    </row>
    <row r="12" spans="1:10" x14ac:dyDescent="0.3">
      <c r="A12" s="4" t="s">
        <v>67</v>
      </c>
      <c r="B12" s="123" t="s">
        <v>65</v>
      </c>
      <c r="C12" s="124"/>
      <c r="D12" s="124"/>
      <c r="E12" s="124"/>
      <c r="F12" s="124"/>
      <c r="G12" s="124"/>
      <c r="H12" s="124"/>
      <c r="I12" s="125"/>
    </row>
    <row r="13" spans="1:10" x14ac:dyDescent="0.3">
      <c r="A13" s="5" t="s">
        <v>21</v>
      </c>
      <c r="B13" s="126">
        <v>0</v>
      </c>
      <c r="C13" s="127"/>
      <c r="D13" s="127"/>
      <c r="E13" s="127"/>
      <c r="F13" s="127"/>
      <c r="G13" s="127"/>
      <c r="H13" s="127"/>
      <c r="I13" s="128"/>
    </row>
    <row r="14" spans="1:10" ht="15" thickBot="1" x14ac:dyDescent="0.35">
      <c r="A14" s="6" t="s">
        <v>22</v>
      </c>
      <c r="B14" s="142">
        <v>20</v>
      </c>
      <c r="C14" s="121"/>
      <c r="D14" s="121"/>
      <c r="E14" s="121"/>
      <c r="F14" s="121"/>
      <c r="G14" s="121"/>
      <c r="H14" s="121"/>
      <c r="I14" s="122"/>
    </row>
    <row r="15" spans="1:10" x14ac:dyDescent="0.3">
      <c r="A15" s="4" t="s">
        <v>67</v>
      </c>
      <c r="B15" s="123" t="s">
        <v>68</v>
      </c>
      <c r="C15" s="124"/>
      <c r="D15" s="124"/>
      <c r="E15" s="124"/>
      <c r="F15" s="124"/>
      <c r="G15" s="124"/>
      <c r="H15" s="124"/>
      <c r="I15" s="125"/>
    </row>
    <row r="16" spans="1:10" x14ac:dyDescent="0.3">
      <c r="A16" s="5" t="s">
        <v>21</v>
      </c>
      <c r="B16" s="126">
        <v>0</v>
      </c>
      <c r="C16" s="127"/>
      <c r="D16" s="127"/>
      <c r="E16" s="127"/>
      <c r="F16" s="127"/>
      <c r="G16" s="127"/>
      <c r="H16" s="127"/>
      <c r="I16" s="128"/>
    </row>
    <row r="17" spans="1:9" ht="15" thickBot="1" x14ac:dyDescent="0.35">
      <c r="A17" s="6" t="s">
        <v>22</v>
      </c>
      <c r="B17" s="130" t="s">
        <v>71</v>
      </c>
      <c r="C17" s="121"/>
      <c r="D17" s="121"/>
      <c r="E17" s="121"/>
      <c r="F17" s="121"/>
      <c r="G17" s="121"/>
      <c r="H17" s="121"/>
      <c r="I17" s="122"/>
    </row>
    <row r="18" spans="1:9" ht="28.8" x14ac:dyDescent="0.3">
      <c r="A18" s="4" t="s">
        <v>69</v>
      </c>
      <c r="B18" s="123" t="s">
        <v>70</v>
      </c>
      <c r="C18" s="124"/>
      <c r="D18" s="124"/>
      <c r="E18" s="124"/>
      <c r="F18" s="124"/>
      <c r="G18" s="124"/>
      <c r="H18" s="124"/>
      <c r="I18" s="125"/>
    </row>
    <row r="19" spans="1:9" x14ac:dyDescent="0.3">
      <c r="A19" s="5" t="s">
        <v>21</v>
      </c>
      <c r="B19" s="134">
        <v>0.21</v>
      </c>
      <c r="C19" s="127"/>
      <c r="D19" s="127"/>
      <c r="E19" s="127"/>
      <c r="F19" s="127"/>
      <c r="G19" s="127"/>
      <c r="H19" s="127"/>
      <c r="I19" s="128"/>
    </row>
    <row r="20" spans="1:9" ht="15" thickBot="1" x14ac:dyDescent="0.35">
      <c r="A20" s="6" t="s">
        <v>23</v>
      </c>
      <c r="B20" s="120">
        <v>0.9</v>
      </c>
      <c r="C20" s="121"/>
      <c r="D20" s="121"/>
      <c r="E20" s="121"/>
      <c r="F20" s="121"/>
      <c r="G20" s="121"/>
      <c r="H20" s="121"/>
      <c r="I20" s="122"/>
    </row>
  </sheetData>
  <mergeCells count="12">
    <mergeCell ref="B14:I14"/>
    <mergeCell ref="B18:I18"/>
    <mergeCell ref="B19:I19"/>
    <mergeCell ref="B20:I20"/>
    <mergeCell ref="B15:I15"/>
    <mergeCell ref="B16:I16"/>
    <mergeCell ref="B17:I17"/>
    <mergeCell ref="B9:I9"/>
    <mergeCell ref="B10:I10"/>
    <mergeCell ref="B11:I11"/>
    <mergeCell ref="B12:I12"/>
    <mergeCell ref="B13:I13"/>
  </mergeCells>
  <pageMargins left="0.25" right="0.25" top="0.75" bottom="0.75" header="0.3" footer="0.3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715C1-5A1A-47A1-8DF9-1ABFF823FA22}">
  <sheetPr>
    <pageSetUpPr fitToPage="1"/>
  </sheetPr>
  <dimension ref="A2:J26"/>
  <sheetViews>
    <sheetView topLeftCell="A3" workbookViewId="0">
      <selection activeCell="B18" sqref="B18:I18"/>
    </sheetView>
  </sheetViews>
  <sheetFormatPr defaultColWidth="8.88671875" defaultRowHeight="14.4" x14ac:dyDescent="0.3"/>
  <cols>
    <col min="1" max="1" width="52.109375" style="17" customWidth="1"/>
    <col min="2" max="2" width="13.88671875" style="17" customWidth="1"/>
    <col min="3" max="3" width="16.88671875" style="17" customWidth="1"/>
    <col min="4" max="6" width="18.33203125" style="17" customWidth="1"/>
    <col min="7" max="8" width="18.44140625" style="17" customWidth="1"/>
    <col min="9" max="9" width="18.6640625" style="17" customWidth="1"/>
    <col min="10" max="10" width="18.5546875" style="17" customWidth="1"/>
    <col min="11" max="16384" width="8.88671875" style="17"/>
  </cols>
  <sheetData>
    <row r="2" spans="1:10" ht="15" thickBot="1" x14ac:dyDescent="0.35"/>
    <row r="3" spans="1:10" ht="190.2" customHeight="1" thickBot="1" x14ac:dyDescent="0.35">
      <c r="A3" s="56" t="s">
        <v>52</v>
      </c>
      <c r="B3" s="66">
        <v>2023</v>
      </c>
      <c r="C3" s="67">
        <v>2024</v>
      </c>
      <c r="D3" s="35" t="s">
        <v>13</v>
      </c>
      <c r="E3" s="36" t="s">
        <v>40</v>
      </c>
      <c r="F3" s="36" t="s">
        <v>14</v>
      </c>
      <c r="G3" s="36" t="s">
        <v>15</v>
      </c>
      <c r="H3" s="36" t="s">
        <v>16</v>
      </c>
      <c r="I3" s="36" t="s">
        <v>17</v>
      </c>
      <c r="J3" s="37" t="s">
        <v>18</v>
      </c>
    </row>
    <row r="4" spans="1:10" x14ac:dyDescent="0.3">
      <c r="A4" s="62" t="s">
        <v>28</v>
      </c>
      <c r="B4" s="68"/>
      <c r="C4" s="68"/>
      <c r="J4" s="70"/>
    </row>
    <row r="5" spans="1:10" ht="28.8" x14ac:dyDescent="0.3">
      <c r="A5" s="114" t="s">
        <v>10</v>
      </c>
      <c r="B5" s="71">
        <v>0</v>
      </c>
      <c r="C5" s="71">
        <v>376580</v>
      </c>
      <c r="D5" s="73" t="s">
        <v>20</v>
      </c>
      <c r="E5" s="73" t="s">
        <v>20</v>
      </c>
      <c r="F5" s="73" t="s">
        <v>20</v>
      </c>
      <c r="G5" s="73" t="s">
        <v>20</v>
      </c>
      <c r="H5" s="73" t="s">
        <v>20</v>
      </c>
      <c r="I5" s="73" t="s">
        <v>20</v>
      </c>
      <c r="J5" s="74" t="s">
        <v>20</v>
      </c>
    </row>
    <row r="6" spans="1:10" x14ac:dyDescent="0.3">
      <c r="A6" s="114" t="s">
        <v>12</v>
      </c>
      <c r="B6" s="71">
        <v>159148</v>
      </c>
      <c r="C6" s="71">
        <v>460740</v>
      </c>
      <c r="D6" s="73" t="s">
        <v>20</v>
      </c>
      <c r="E6" s="73" t="s">
        <v>20</v>
      </c>
      <c r="F6" s="73" t="s">
        <v>20</v>
      </c>
      <c r="G6" s="73" t="s">
        <v>20</v>
      </c>
      <c r="H6" s="73" t="s">
        <v>20</v>
      </c>
      <c r="I6" s="73" t="s">
        <v>20</v>
      </c>
      <c r="J6" s="74" t="s">
        <v>20</v>
      </c>
    </row>
    <row r="7" spans="1:10" ht="15" thickBot="1" x14ac:dyDescent="0.35">
      <c r="A7" s="115" t="s">
        <v>43</v>
      </c>
      <c r="B7" s="116">
        <v>0</v>
      </c>
      <c r="C7" s="116">
        <v>61000</v>
      </c>
      <c r="D7" s="73" t="s">
        <v>20</v>
      </c>
      <c r="E7" s="73" t="s">
        <v>20</v>
      </c>
      <c r="F7" s="73" t="s">
        <v>20</v>
      </c>
      <c r="G7" s="73" t="s">
        <v>20</v>
      </c>
      <c r="H7" s="73" t="s">
        <v>20</v>
      </c>
      <c r="I7" s="73" t="s">
        <v>20</v>
      </c>
      <c r="J7" s="74" t="s">
        <v>20</v>
      </c>
    </row>
    <row r="8" spans="1:10" ht="15" thickBot="1" x14ac:dyDescent="0.35">
      <c r="A8" s="109" t="s">
        <v>8</v>
      </c>
      <c r="B8" s="110">
        <f>SUM(B5:B7)</f>
        <v>159148</v>
      </c>
      <c r="C8" s="110">
        <f>SUM(C5:C7)</f>
        <v>898320</v>
      </c>
      <c r="D8" s="79"/>
      <c r="E8" s="80"/>
      <c r="F8" s="80"/>
      <c r="G8" s="80"/>
      <c r="H8" s="80"/>
      <c r="I8" s="80"/>
      <c r="J8" s="81"/>
    </row>
    <row r="9" spans="1:10" ht="15" thickBot="1" x14ac:dyDescent="0.35"/>
    <row r="10" spans="1:10" x14ac:dyDescent="0.3">
      <c r="A10" s="4" t="s">
        <v>66</v>
      </c>
      <c r="B10" s="131" t="s">
        <v>64</v>
      </c>
      <c r="C10" s="132"/>
      <c r="D10" s="132"/>
      <c r="E10" s="132"/>
      <c r="F10" s="132"/>
      <c r="G10" s="132"/>
      <c r="H10" s="132"/>
      <c r="I10" s="133"/>
    </row>
    <row r="11" spans="1:10" x14ac:dyDescent="0.3">
      <c r="A11" s="5" t="s">
        <v>21</v>
      </c>
      <c r="B11" s="126">
        <v>0</v>
      </c>
      <c r="C11" s="127"/>
      <c r="D11" s="127"/>
      <c r="E11" s="127"/>
      <c r="F11" s="127"/>
      <c r="G11" s="127"/>
      <c r="H11" s="127"/>
      <c r="I11" s="128"/>
    </row>
    <row r="12" spans="1:10" x14ac:dyDescent="0.3">
      <c r="A12" s="6" t="s">
        <v>22</v>
      </c>
      <c r="B12" s="135" t="s">
        <v>76</v>
      </c>
      <c r="C12" s="136"/>
      <c r="D12" s="136"/>
      <c r="E12" s="136"/>
      <c r="F12" s="136"/>
      <c r="G12" s="136"/>
      <c r="H12" s="136"/>
      <c r="I12" s="137"/>
    </row>
    <row r="13" spans="1:10" x14ac:dyDescent="0.3">
      <c r="A13" s="4" t="s">
        <v>67</v>
      </c>
      <c r="B13" s="131" t="s">
        <v>65</v>
      </c>
      <c r="C13" s="132"/>
      <c r="D13" s="132"/>
      <c r="E13" s="132"/>
      <c r="F13" s="132"/>
      <c r="G13" s="132"/>
      <c r="H13" s="132"/>
      <c r="I13" s="133"/>
    </row>
    <row r="14" spans="1:10" x14ac:dyDescent="0.3">
      <c r="A14" s="5" t="s">
        <v>21</v>
      </c>
      <c r="B14" s="126">
        <v>0</v>
      </c>
      <c r="C14" s="127"/>
      <c r="D14" s="127"/>
      <c r="E14" s="127"/>
      <c r="F14" s="127"/>
      <c r="G14" s="127"/>
      <c r="H14" s="127"/>
      <c r="I14" s="128"/>
    </row>
    <row r="15" spans="1:10" ht="15" thickBot="1" x14ac:dyDescent="0.35">
      <c r="A15" s="6" t="s">
        <v>22</v>
      </c>
      <c r="B15" s="130" t="s">
        <v>77</v>
      </c>
      <c r="C15" s="121"/>
      <c r="D15" s="121"/>
      <c r="E15" s="121"/>
      <c r="F15" s="121"/>
      <c r="G15" s="121"/>
      <c r="H15" s="121"/>
      <c r="I15" s="122"/>
    </row>
    <row r="16" spans="1:10" x14ac:dyDescent="0.3">
      <c r="A16" s="4" t="s">
        <v>67</v>
      </c>
      <c r="B16" s="131" t="s">
        <v>68</v>
      </c>
      <c r="C16" s="132"/>
      <c r="D16" s="132"/>
      <c r="E16" s="132"/>
      <c r="F16" s="132"/>
      <c r="G16" s="132"/>
      <c r="H16" s="132"/>
      <c r="I16" s="133"/>
    </row>
    <row r="17" spans="1:9" x14ac:dyDescent="0.3">
      <c r="A17" s="5" t="s">
        <v>21</v>
      </c>
      <c r="B17" s="126">
        <v>0</v>
      </c>
      <c r="C17" s="127"/>
      <c r="D17" s="127"/>
      <c r="E17" s="127"/>
      <c r="F17" s="127"/>
      <c r="G17" s="127"/>
      <c r="H17" s="127"/>
      <c r="I17" s="128"/>
    </row>
    <row r="18" spans="1:9" ht="15" thickBot="1" x14ac:dyDescent="0.35">
      <c r="A18" s="6" t="s">
        <v>22</v>
      </c>
      <c r="B18" s="130" t="s">
        <v>78</v>
      </c>
      <c r="C18" s="121"/>
      <c r="D18" s="121"/>
      <c r="E18" s="121"/>
      <c r="F18" s="121"/>
      <c r="G18" s="121"/>
      <c r="H18" s="121"/>
      <c r="I18" s="122"/>
    </row>
    <row r="19" spans="1:9" ht="28.8" x14ac:dyDescent="0.3">
      <c r="A19" s="4" t="s">
        <v>69</v>
      </c>
      <c r="B19" s="131" t="s">
        <v>70</v>
      </c>
      <c r="C19" s="132"/>
      <c r="D19" s="132"/>
      <c r="E19" s="132"/>
      <c r="F19" s="132"/>
      <c r="G19" s="132"/>
      <c r="H19" s="132"/>
      <c r="I19" s="133"/>
    </row>
    <row r="20" spans="1:9" x14ac:dyDescent="0.3">
      <c r="A20" s="5" t="s">
        <v>21</v>
      </c>
      <c r="B20" s="143">
        <v>0</v>
      </c>
      <c r="C20" s="144"/>
      <c r="D20" s="144"/>
      <c r="E20" s="144"/>
      <c r="F20" s="144"/>
      <c r="G20" s="144"/>
      <c r="H20" s="144"/>
      <c r="I20" s="145"/>
    </row>
    <row r="21" spans="1:9" x14ac:dyDescent="0.3">
      <c r="A21" s="6" t="s">
        <v>23</v>
      </c>
      <c r="B21" s="120">
        <v>0.95</v>
      </c>
      <c r="C21" s="121"/>
      <c r="D21" s="121"/>
      <c r="E21" s="121"/>
      <c r="F21" s="121"/>
      <c r="G21" s="121"/>
      <c r="H21" s="121"/>
      <c r="I21" s="122"/>
    </row>
    <row r="24" spans="1:9" x14ac:dyDescent="0.3">
      <c r="A24" s="82"/>
    </row>
    <row r="25" spans="1:9" x14ac:dyDescent="0.3">
      <c r="A25" s="82"/>
    </row>
    <row r="26" spans="1:9" x14ac:dyDescent="0.3">
      <c r="A26" s="83"/>
    </row>
  </sheetData>
  <mergeCells count="12">
    <mergeCell ref="B21:I21"/>
    <mergeCell ref="B10:I10"/>
    <mergeCell ref="B11:I11"/>
    <mergeCell ref="B12:I12"/>
    <mergeCell ref="B13:I13"/>
    <mergeCell ref="B14:I14"/>
    <mergeCell ref="B15:I15"/>
    <mergeCell ref="B19:I19"/>
    <mergeCell ref="B20:I20"/>
    <mergeCell ref="B16:I16"/>
    <mergeCell ref="B17:I17"/>
    <mergeCell ref="B18:I18"/>
  </mergeCells>
  <pageMargins left="0.23622047244094491" right="0.23622047244094491" top="0.74803149606299213" bottom="0.74803149606299213" header="0.31496062992125984" footer="0.31496062992125984"/>
  <pageSetup paperSize="9" scale="6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4ABC4-57A2-42FA-9CD6-E87C17E3498D}">
  <sheetPr>
    <pageSetUpPr fitToPage="1"/>
  </sheetPr>
  <dimension ref="A2:J26"/>
  <sheetViews>
    <sheetView topLeftCell="A3" workbookViewId="0">
      <selection activeCell="B22" sqref="B22"/>
    </sheetView>
  </sheetViews>
  <sheetFormatPr defaultColWidth="8.88671875" defaultRowHeight="14.4" x14ac:dyDescent="0.3"/>
  <cols>
    <col min="1" max="1" width="52.109375" style="8" customWidth="1"/>
    <col min="2" max="2" width="13.88671875" style="8" customWidth="1"/>
    <col min="3" max="3" width="16.88671875" style="8" customWidth="1"/>
    <col min="4" max="6" width="18.33203125" style="8" customWidth="1"/>
    <col min="7" max="8" width="18.44140625" style="8" customWidth="1"/>
    <col min="9" max="9" width="18.6640625" style="8" customWidth="1"/>
    <col min="10" max="10" width="18.5546875" style="8" customWidth="1"/>
    <col min="11" max="16384" width="8.88671875" style="8"/>
  </cols>
  <sheetData>
    <row r="2" spans="1:10" ht="15" thickBot="1" x14ac:dyDescent="0.35"/>
    <row r="3" spans="1:10" ht="199.5" customHeight="1" thickBot="1" x14ac:dyDescent="0.35">
      <c r="A3" s="44" t="s">
        <v>53</v>
      </c>
      <c r="B3" s="45">
        <v>2023</v>
      </c>
      <c r="C3" s="45">
        <v>2024</v>
      </c>
      <c r="D3" s="35" t="s">
        <v>13</v>
      </c>
      <c r="E3" s="36" t="s">
        <v>40</v>
      </c>
      <c r="F3" s="36" t="s">
        <v>14</v>
      </c>
      <c r="G3" s="36" t="s">
        <v>15</v>
      </c>
      <c r="H3" s="36" t="s">
        <v>16</v>
      </c>
      <c r="I3" s="36" t="s">
        <v>17</v>
      </c>
      <c r="J3" s="37" t="s">
        <v>18</v>
      </c>
    </row>
    <row r="4" spans="1:10" x14ac:dyDescent="0.3">
      <c r="A4" s="62" t="s">
        <v>29</v>
      </c>
      <c r="B4" s="55"/>
      <c r="C4" s="54"/>
      <c r="J4" s="38"/>
    </row>
    <row r="5" spans="1:10" ht="28.8" x14ac:dyDescent="0.3">
      <c r="A5" s="61" t="s">
        <v>10</v>
      </c>
      <c r="B5" s="33">
        <v>597185</v>
      </c>
      <c r="C5" s="51">
        <v>1583073</v>
      </c>
      <c r="D5" s="39" t="s">
        <v>20</v>
      </c>
      <c r="E5" s="39" t="s">
        <v>20</v>
      </c>
      <c r="F5" s="39" t="s">
        <v>20</v>
      </c>
      <c r="G5" s="39" t="s">
        <v>20</v>
      </c>
      <c r="H5" s="39" t="s">
        <v>20</v>
      </c>
      <c r="I5" s="39" t="s">
        <v>20</v>
      </c>
      <c r="J5" s="40" t="s">
        <v>20</v>
      </c>
    </row>
    <row r="6" spans="1:10" ht="28.8" x14ac:dyDescent="0.3">
      <c r="A6" s="63" t="s">
        <v>11</v>
      </c>
      <c r="B6" s="33">
        <v>116455</v>
      </c>
      <c r="C6" s="51">
        <v>732929</v>
      </c>
      <c r="D6" s="39" t="s">
        <v>20</v>
      </c>
      <c r="E6" s="39" t="s">
        <v>20</v>
      </c>
      <c r="F6" s="39" t="s">
        <v>20</v>
      </c>
      <c r="G6" s="39" t="s">
        <v>20</v>
      </c>
      <c r="H6" s="39" t="s">
        <v>20</v>
      </c>
      <c r="I6" s="39" t="s">
        <v>20</v>
      </c>
      <c r="J6" s="40" t="s">
        <v>20</v>
      </c>
    </row>
    <row r="7" spans="1:10" ht="15" thickBot="1" x14ac:dyDescent="0.35">
      <c r="A7" s="64" t="s">
        <v>43</v>
      </c>
      <c r="B7" s="58">
        <v>156068</v>
      </c>
      <c r="C7" s="59">
        <v>373463</v>
      </c>
      <c r="D7" s="39" t="s">
        <v>20</v>
      </c>
      <c r="E7" s="39" t="s">
        <v>20</v>
      </c>
      <c r="F7" s="39" t="s">
        <v>20</v>
      </c>
      <c r="G7" s="39" t="s">
        <v>20</v>
      </c>
      <c r="H7" s="39" t="s">
        <v>20</v>
      </c>
      <c r="I7" s="39" t="s">
        <v>20</v>
      </c>
      <c r="J7" s="40" t="s">
        <v>20</v>
      </c>
    </row>
    <row r="8" spans="1:10" ht="15" thickBot="1" x14ac:dyDescent="0.35">
      <c r="A8" s="65" t="s">
        <v>8</v>
      </c>
      <c r="B8" s="31">
        <f>SUM(B5:B7)</f>
        <v>869708</v>
      </c>
      <c r="C8" s="32">
        <f>SUM(C5:C7)</f>
        <v>2689465</v>
      </c>
      <c r="D8" s="41"/>
      <c r="E8" s="42"/>
      <c r="F8" s="42"/>
      <c r="G8" s="42"/>
      <c r="H8" s="42"/>
      <c r="I8" s="42"/>
      <c r="J8" s="43"/>
    </row>
    <row r="9" spans="1:10" ht="15" thickBot="1" x14ac:dyDescent="0.35"/>
    <row r="10" spans="1:10" x14ac:dyDescent="0.3">
      <c r="A10" s="1" t="s">
        <v>66</v>
      </c>
      <c r="B10" s="149" t="s">
        <v>64</v>
      </c>
      <c r="C10" s="150"/>
      <c r="D10" s="150"/>
      <c r="E10" s="150"/>
      <c r="F10" s="150"/>
      <c r="G10" s="150"/>
      <c r="H10" s="150"/>
      <c r="I10" s="151"/>
    </row>
    <row r="11" spans="1:10" x14ac:dyDescent="0.3">
      <c r="A11" s="2" t="s">
        <v>21</v>
      </c>
      <c r="B11" s="152">
        <v>0</v>
      </c>
      <c r="C11" s="153"/>
      <c r="D11" s="153"/>
      <c r="E11" s="153"/>
      <c r="F11" s="153"/>
      <c r="G11" s="153"/>
      <c r="H11" s="153"/>
      <c r="I11" s="154"/>
    </row>
    <row r="12" spans="1:10" x14ac:dyDescent="0.3">
      <c r="A12" s="3" t="s">
        <v>22</v>
      </c>
      <c r="B12" s="155">
        <v>1500</v>
      </c>
      <c r="C12" s="147" t="s">
        <v>31</v>
      </c>
      <c r="D12" s="147" t="s">
        <v>31</v>
      </c>
      <c r="E12" s="147" t="s">
        <v>31</v>
      </c>
      <c r="F12" s="147" t="s">
        <v>31</v>
      </c>
      <c r="G12" s="147" t="s">
        <v>31</v>
      </c>
      <c r="H12" s="147" t="s">
        <v>31</v>
      </c>
      <c r="I12" s="148" t="s">
        <v>31</v>
      </c>
    </row>
    <row r="13" spans="1:10" x14ac:dyDescent="0.3">
      <c r="A13" s="1" t="s">
        <v>67</v>
      </c>
      <c r="B13" s="149" t="s">
        <v>65</v>
      </c>
      <c r="C13" s="150"/>
      <c r="D13" s="150"/>
      <c r="E13" s="150"/>
      <c r="F13" s="150"/>
      <c r="G13" s="150"/>
      <c r="H13" s="150"/>
      <c r="I13" s="151"/>
    </row>
    <row r="14" spans="1:10" x14ac:dyDescent="0.3">
      <c r="A14" s="2" t="s">
        <v>21</v>
      </c>
      <c r="B14" s="152">
        <v>0</v>
      </c>
      <c r="C14" s="153"/>
      <c r="D14" s="153"/>
      <c r="E14" s="153"/>
      <c r="F14" s="153"/>
      <c r="G14" s="153"/>
      <c r="H14" s="153"/>
      <c r="I14" s="154"/>
    </row>
    <row r="15" spans="1:10" ht="15" thickBot="1" x14ac:dyDescent="0.35">
      <c r="A15" s="3" t="s">
        <v>22</v>
      </c>
      <c r="B15" s="156" t="s">
        <v>32</v>
      </c>
      <c r="C15" s="157"/>
      <c r="D15" s="157"/>
      <c r="E15" s="157"/>
      <c r="F15" s="157"/>
      <c r="G15" s="157"/>
      <c r="H15" s="157"/>
      <c r="I15" s="158"/>
    </row>
    <row r="16" spans="1:10" x14ac:dyDescent="0.3">
      <c r="A16" s="1" t="s">
        <v>67</v>
      </c>
      <c r="B16" s="149" t="s">
        <v>68</v>
      </c>
      <c r="C16" s="150"/>
      <c r="D16" s="150"/>
      <c r="E16" s="150"/>
      <c r="F16" s="150"/>
      <c r="G16" s="150"/>
      <c r="H16" s="150"/>
      <c r="I16" s="151"/>
    </row>
    <row r="17" spans="1:9" x14ac:dyDescent="0.3">
      <c r="A17" s="2" t="s">
        <v>21</v>
      </c>
      <c r="B17" s="152">
        <v>0</v>
      </c>
      <c r="C17" s="153"/>
      <c r="D17" s="153"/>
      <c r="E17" s="153"/>
      <c r="F17" s="153"/>
      <c r="G17" s="153"/>
      <c r="H17" s="153"/>
      <c r="I17" s="154"/>
    </row>
    <row r="18" spans="1:9" ht="15" thickBot="1" x14ac:dyDescent="0.35">
      <c r="A18" s="3" t="s">
        <v>30</v>
      </c>
      <c r="B18" s="155" t="s">
        <v>82</v>
      </c>
      <c r="C18" s="147"/>
      <c r="D18" s="147"/>
      <c r="E18" s="147"/>
      <c r="F18" s="147"/>
      <c r="G18" s="147"/>
      <c r="H18" s="147"/>
      <c r="I18" s="148"/>
    </row>
    <row r="19" spans="1:9" ht="28.8" x14ac:dyDescent="0.3">
      <c r="A19" s="4" t="s">
        <v>69</v>
      </c>
      <c r="B19" s="149" t="s">
        <v>70</v>
      </c>
      <c r="C19" s="150"/>
      <c r="D19" s="150"/>
      <c r="E19" s="150"/>
      <c r="F19" s="150"/>
      <c r="G19" s="150"/>
      <c r="H19" s="150"/>
      <c r="I19" s="151"/>
    </row>
    <row r="20" spans="1:9" x14ac:dyDescent="0.3">
      <c r="A20" s="2" t="s">
        <v>21</v>
      </c>
      <c r="B20" s="159" t="s">
        <v>33</v>
      </c>
      <c r="C20" s="159"/>
      <c r="D20" s="159"/>
      <c r="E20" s="159"/>
      <c r="F20" s="159"/>
      <c r="G20" s="159"/>
      <c r="H20" s="159"/>
      <c r="I20" s="160"/>
    </row>
    <row r="21" spans="1:9" x14ac:dyDescent="0.3">
      <c r="A21" s="3" t="s">
        <v>23</v>
      </c>
      <c r="B21" s="146">
        <v>0.9</v>
      </c>
      <c r="C21" s="147"/>
      <c r="D21" s="147"/>
      <c r="E21" s="147"/>
      <c r="F21" s="147"/>
      <c r="G21" s="147"/>
      <c r="H21" s="147"/>
      <c r="I21" s="148"/>
    </row>
    <row r="24" spans="1:9" x14ac:dyDescent="0.3">
      <c r="A24" s="28"/>
    </row>
    <row r="25" spans="1:9" x14ac:dyDescent="0.3">
      <c r="A25" s="28"/>
    </row>
    <row r="26" spans="1:9" x14ac:dyDescent="0.3">
      <c r="A26" s="29"/>
    </row>
  </sheetData>
  <mergeCells count="12">
    <mergeCell ref="B21:I21"/>
    <mergeCell ref="B10:I10"/>
    <mergeCell ref="B11:I11"/>
    <mergeCell ref="B12:I12"/>
    <mergeCell ref="B13:I13"/>
    <mergeCell ref="B14:I14"/>
    <mergeCell ref="B15:I15"/>
    <mergeCell ref="B19:I19"/>
    <mergeCell ref="B20:I20"/>
    <mergeCell ref="B16:I16"/>
    <mergeCell ref="B17:I17"/>
    <mergeCell ref="B18:I18"/>
  </mergeCells>
  <pageMargins left="0.23622047244094491" right="0.23622047244094491" top="0.74803149606299213" bottom="0.74803149606299213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7A850-F237-4F79-89F7-1E502806F4C2}">
  <sheetPr>
    <pageSetUpPr fitToPage="1"/>
  </sheetPr>
  <dimension ref="A2:J25"/>
  <sheetViews>
    <sheetView workbookViewId="0">
      <selection activeCell="C7" sqref="C7"/>
    </sheetView>
  </sheetViews>
  <sheetFormatPr defaultColWidth="8.88671875" defaultRowHeight="14.4" x14ac:dyDescent="0.3"/>
  <cols>
    <col min="1" max="1" width="52.109375" style="8" customWidth="1"/>
    <col min="2" max="2" width="13.88671875" style="8" customWidth="1"/>
    <col min="3" max="3" width="16.88671875" style="8" customWidth="1"/>
    <col min="4" max="6" width="18.33203125" style="8" customWidth="1"/>
    <col min="7" max="8" width="18.44140625" style="8" customWidth="1"/>
    <col min="9" max="9" width="18.6640625" style="8" customWidth="1"/>
    <col min="10" max="10" width="18.5546875" style="8" customWidth="1"/>
    <col min="11" max="16384" width="8.88671875" style="8"/>
  </cols>
  <sheetData>
    <row r="2" spans="1:10" ht="15" thickBot="1" x14ac:dyDescent="0.35"/>
    <row r="3" spans="1:10" ht="198" customHeight="1" thickBot="1" x14ac:dyDescent="0.35">
      <c r="A3" s="56" t="s">
        <v>54</v>
      </c>
      <c r="B3" s="45">
        <v>2023</v>
      </c>
      <c r="C3" s="47">
        <v>2024</v>
      </c>
      <c r="D3" s="35" t="s">
        <v>13</v>
      </c>
      <c r="E3" s="36" t="s">
        <v>40</v>
      </c>
      <c r="F3" s="36" t="s">
        <v>14</v>
      </c>
      <c r="G3" s="36" t="s">
        <v>15</v>
      </c>
      <c r="H3" s="36" t="s">
        <v>16</v>
      </c>
      <c r="I3" s="36" t="s">
        <v>17</v>
      </c>
      <c r="J3" s="37" t="s">
        <v>18</v>
      </c>
    </row>
    <row r="4" spans="1:10" x14ac:dyDescent="0.3">
      <c r="A4" s="46" t="s">
        <v>38</v>
      </c>
      <c r="B4" s="53"/>
      <c r="C4" s="52"/>
      <c r="J4" s="38"/>
    </row>
    <row r="5" spans="1:10" ht="28.8" x14ac:dyDescent="0.3">
      <c r="A5" s="61" t="s">
        <v>10</v>
      </c>
      <c r="B5" s="33">
        <v>0</v>
      </c>
      <c r="C5" s="51">
        <v>1955382</v>
      </c>
      <c r="D5" s="39" t="s">
        <v>20</v>
      </c>
      <c r="E5" s="39" t="s">
        <v>20</v>
      </c>
      <c r="F5" s="39" t="s">
        <v>20</v>
      </c>
      <c r="G5" s="39" t="s">
        <v>20</v>
      </c>
      <c r="H5" s="39" t="s">
        <v>20</v>
      </c>
      <c r="I5" s="39" t="s">
        <v>20</v>
      </c>
      <c r="J5" s="40" t="s">
        <v>20</v>
      </c>
    </row>
    <row r="6" spans="1:10" ht="15" thickBot="1" x14ac:dyDescent="0.35">
      <c r="A6" s="34" t="s">
        <v>12</v>
      </c>
      <c r="B6" s="58">
        <v>0</v>
      </c>
      <c r="C6" s="59">
        <v>416000</v>
      </c>
      <c r="D6" s="39" t="s">
        <v>20</v>
      </c>
      <c r="E6" s="39" t="s">
        <v>20</v>
      </c>
      <c r="F6" s="39" t="s">
        <v>20</v>
      </c>
      <c r="G6" s="39" t="s">
        <v>20</v>
      </c>
      <c r="H6" s="39" t="s">
        <v>20</v>
      </c>
      <c r="I6" s="39" t="s">
        <v>20</v>
      </c>
      <c r="J6" s="40" t="s">
        <v>20</v>
      </c>
    </row>
    <row r="7" spans="1:10" ht="15" thickBot="1" x14ac:dyDescent="0.35">
      <c r="A7" s="30" t="s">
        <v>8</v>
      </c>
      <c r="B7" s="31">
        <f>SUM(B5:B6)</f>
        <v>0</v>
      </c>
      <c r="C7" s="32">
        <f>SUM(C5:C6)</f>
        <v>2371382</v>
      </c>
      <c r="D7" s="41"/>
      <c r="E7" s="42"/>
      <c r="F7" s="42"/>
      <c r="G7" s="42"/>
      <c r="H7" s="42"/>
      <c r="I7" s="42"/>
      <c r="J7" s="43"/>
    </row>
    <row r="8" spans="1:10" ht="15" thickBot="1" x14ac:dyDescent="0.35"/>
    <row r="9" spans="1:10" x14ac:dyDescent="0.3">
      <c r="A9" s="1" t="s">
        <v>66</v>
      </c>
      <c r="B9" s="149" t="s">
        <v>64</v>
      </c>
      <c r="C9" s="150"/>
      <c r="D9" s="150"/>
      <c r="E9" s="150"/>
      <c r="F9" s="150"/>
      <c r="G9" s="150"/>
      <c r="H9" s="150"/>
      <c r="I9" s="151"/>
    </row>
    <row r="10" spans="1:10" x14ac:dyDescent="0.3">
      <c r="A10" s="2" t="s">
        <v>21</v>
      </c>
      <c r="B10" s="152">
        <v>0</v>
      </c>
      <c r="C10" s="153"/>
      <c r="D10" s="153"/>
      <c r="E10" s="153"/>
      <c r="F10" s="153"/>
      <c r="G10" s="153"/>
      <c r="H10" s="153"/>
      <c r="I10" s="154"/>
    </row>
    <row r="11" spans="1:10" x14ac:dyDescent="0.3">
      <c r="A11" s="3" t="s">
        <v>22</v>
      </c>
      <c r="B11" s="155">
        <v>700000</v>
      </c>
      <c r="C11" s="147"/>
      <c r="D11" s="147"/>
      <c r="E11" s="147"/>
      <c r="F11" s="147"/>
      <c r="G11" s="147"/>
      <c r="H11" s="147"/>
      <c r="I11" s="148"/>
    </row>
    <row r="12" spans="1:10" x14ac:dyDescent="0.3">
      <c r="A12" s="1" t="s">
        <v>67</v>
      </c>
      <c r="B12" s="149" t="s">
        <v>65</v>
      </c>
      <c r="C12" s="150"/>
      <c r="D12" s="150"/>
      <c r="E12" s="150"/>
      <c r="F12" s="150"/>
      <c r="G12" s="150"/>
      <c r="H12" s="150"/>
      <c r="I12" s="151"/>
    </row>
    <row r="13" spans="1:10" x14ac:dyDescent="0.3">
      <c r="A13" s="2" t="s">
        <v>21</v>
      </c>
      <c r="B13" s="152">
        <v>0</v>
      </c>
      <c r="C13" s="153"/>
      <c r="D13" s="153"/>
      <c r="E13" s="153"/>
      <c r="F13" s="153"/>
      <c r="G13" s="153"/>
      <c r="H13" s="153"/>
      <c r="I13" s="154"/>
    </row>
    <row r="14" spans="1:10" ht="15" thickBot="1" x14ac:dyDescent="0.35">
      <c r="A14" s="3" t="s">
        <v>22</v>
      </c>
      <c r="B14" s="156" t="s">
        <v>45</v>
      </c>
      <c r="C14" s="157"/>
      <c r="D14" s="157"/>
      <c r="E14" s="157"/>
      <c r="F14" s="157"/>
      <c r="G14" s="157"/>
      <c r="H14" s="157"/>
      <c r="I14" s="158"/>
    </row>
    <row r="15" spans="1:10" x14ac:dyDescent="0.3">
      <c r="A15" s="1" t="s">
        <v>67</v>
      </c>
      <c r="B15" s="149" t="s">
        <v>68</v>
      </c>
      <c r="C15" s="150"/>
      <c r="D15" s="150"/>
      <c r="E15" s="150"/>
      <c r="F15" s="150"/>
      <c r="G15" s="150"/>
      <c r="H15" s="150"/>
      <c r="I15" s="151"/>
    </row>
    <row r="16" spans="1:10" x14ac:dyDescent="0.3">
      <c r="A16" s="2" t="s">
        <v>21</v>
      </c>
      <c r="B16" s="152">
        <v>0</v>
      </c>
      <c r="C16" s="153"/>
      <c r="D16" s="153"/>
      <c r="E16" s="153"/>
      <c r="F16" s="153"/>
      <c r="G16" s="153"/>
      <c r="H16" s="153"/>
      <c r="I16" s="154"/>
    </row>
    <row r="17" spans="1:9" ht="15" thickBot="1" x14ac:dyDescent="0.35">
      <c r="A17" s="3" t="s">
        <v>22</v>
      </c>
      <c r="B17" s="156" t="s">
        <v>44</v>
      </c>
      <c r="C17" s="157"/>
      <c r="D17" s="157"/>
      <c r="E17" s="157"/>
      <c r="F17" s="157"/>
      <c r="G17" s="157"/>
      <c r="H17" s="157"/>
      <c r="I17" s="158"/>
    </row>
    <row r="18" spans="1:9" ht="28.8" x14ac:dyDescent="0.3">
      <c r="A18" s="4" t="s">
        <v>69</v>
      </c>
      <c r="B18" s="149" t="s">
        <v>70</v>
      </c>
      <c r="C18" s="150"/>
      <c r="D18" s="150"/>
      <c r="E18" s="150"/>
      <c r="F18" s="150"/>
      <c r="G18" s="150"/>
      <c r="H18" s="150"/>
      <c r="I18" s="151"/>
    </row>
    <row r="19" spans="1:9" x14ac:dyDescent="0.3">
      <c r="A19" s="2" t="s">
        <v>21</v>
      </c>
      <c r="B19" s="152">
        <v>47</v>
      </c>
      <c r="C19" s="153"/>
      <c r="D19" s="153"/>
      <c r="E19" s="153"/>
      <c r="F19" s="153"/>
      <c r="G19" s="153"/>
      <c r="H19" s="153"/>
      <c r="I19" s="154"/>
    </row>
    <row r="20" spans="1:9" x14ac:dyDescent="0.3">
      <c r="A20" s="3" t="s">
        <v>23</v>
      </c>
      <c r="B20" s="146">
        <v>0.9</v>
      </c>
      <c r="C20" s="147"/>
      <c r="D20" s="147"/>
      <c r="E20" s="147"/>
      <c r="F20" s="147"/>
      <c r="G20" s="147"/>
      <c r="H20" s="147"/>
      <c r="I20" s="148"/>
    </row>
    <row r="23" spans="1:9" x14ac:dyDescent="0.3">
      <c r="A23" s="28"/>
    </row>
    <row r="24" spans="1:9" x14ac:dyDescent="0.3">
      <c r="A24" s="28"/>
    </row>
    <row r="25" spans="1:9" x14ac:dyDescent="0.3">
      <c r="A25" s="29"/>
    </row>
  </sheetData>
  <mergeCells count="12">
    <mergeCell ref="B20:I20"/>
    <mergeCell ref="B9:I9"/>
    <mergeCell ref="B10:I10"/>
    <mergeCell ref="B11:I11"/>
    <mergeCell ref="B12:I12"/>
    <mergeCell ref="B13:I13"/>
    <mergeCell ref="B14:I14"/>
    <mergeCell ref="B18:I18"/>
    <mergeCell ref="B19:I19"/>
    <mergeCell ref="B15:I15"/>
    <mergeCell ref="B16:I16"/>
    <mergeCell ref="B17:I17"/>
  </mergeCells>
  <pageMargins left="0.23622047244094491" right="0.23622047244094491" top="0.74803149606299213" bottom="0.74803149606299213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36B2B-DB2B-472E-A671-BB9620C01541}">
  <sheetPr>
    <pageSetUpPr fitToPage="1"/>
  </sheetPr>
  <dimension ref="A2:J25"/>
  <sheetViews>
    <sheetView workbookViewId="0">
      <selection activeCell="B19" sqref="B19:I19"/>
    </sheetView>
  </sheetViews>
  <sheetFormatPr defaultColWidth="8.88671875" defaultRowHeight="14.4" x14ac:dyDescent="0.3"/>
  <cols>
    <col min="1" max="1" width="52.109375" style="17" customWidth="1"/>
    <col min="2" max="2" width="13.88671875" style="17" customWidth="1"/>
    <col min="3" max="3" width="16.88671875" style="17" customWidth="1"/>
    <col min="4" max="6" width="18.33203125" style="17" customWidth="1"/>
    <col min="7" max="8" width="18.44140625" style="17" customWidth="1"/>
    <col min="9" max="9" width="18.6640625" style="17" customWidth="1"/>
    <col min="10" max="10" width="18.5546875" style="17" customWidth="1"/>
    <col min="11" max="16384" width="8.88671875" style="17"/>
  </cols>
  <sheetData>
    <row r="2" spans="1:10" ht="15" thickBot="1" x14ac:dyDescent="0.35"/>
    <row r="3" spans="1:10" ht="190.2" customHeight="1" thickBot="1" x14ac:dyDescent="0.35">
      <c r="A3" s="56" t="s">
        <v>55</v>
      </c>
      <c r="B3" s="66">
        <v>2023</v>
      </c>
      <c r="C3" s="66">
        <v>2024</v>
      </c>
      <c r="D3" s="35" t="s">
        <v>13</v>
      </c>
      <c r="E3" s="36" t="s">
        <v>40</v>
      </c>
      <c r="F3" s="36" t="s">
        <v>14</v>
      </c>
      <c r="G3" s="36" t="s">
        <v>15</v>
      </c>
      <c r="H3" s="36" t="s">
        <v>16</v>
      </c>
      <c r="I3" s="36" t="s">
        <v>17</v>
      </c>
      <c r="J3" s="37" t="s">
        <v>18</v>
      </c>
    </row>
    <row r="4" spans="1:10" x14ac:dyDescent="0.3">
      <c r="A4" s="62" t="s">
        <v>34</v>
      </c>
      <c r="B4" s="68"/>
      <c r="C4" s="69"/>
      <c r="J4" s="70"/>
    </row>
    <row r="5" spans="1:10" ht="28.8" x14ac:dyDescent="0.3">
      <c r="A5" s="61" t="s">
        <v>10</v>
      </c>
      <c r="B5" s="71">
        <v>0</v>
      </c>
      <c r="C5" s="72">
        <v>7399200</v>
      </c>
      <c r="D5" s="73" t="s">
        <v>20</v>
      </c>
      <c r="E5" s="73" t="s">
        <v>20</v>
      </c>
      <c r="F5" s="73" t="s">
        <v>20</v>
      </c>
      <c r="G5" s="73" t="s">
        <v>20</v>
      </c>
      <c r="H5" s="73" t="s">
        <v>20</v>
      </c>
      <c r="I5" s="73" t="s">
        <v>20</v>
      </c>
      <c r="J5" s="74" t="s">
        <v>20</v>
      </c>
    </row>
    <row r="6" spans="1:10" ht="15" thickBot="1" x14ac:dyDescent="0.35">
      <c r="A6" s="64" t="s">
        <v>43</v>
      </c>
      <c r="B6" s="75">
        <v>0</v>
      </c>
      <c r="C6" s="76">
        <v>71491</v>
      </c>
      <c r="D6" s="73" t="s">
        <v>20</v>
      </c>
      <c r="E6" s="73" t="s">
        <v>20</v>
      </c>
      <c r="F6" s="73" t="s">
        <v>20</v>
      </c>
      <c r="G6" s="73" t="s">
        <v>20</v>
      </c>
      <c r="H6" s="73" t="s">
        <v>20</v>
      </c>
      <c r="I6" s="73" t="s">
        <v>20</v>
      </c>
      <c r="J6" s="74" t="s">
        <v>20</v>
      </c>
    </row>
    <row r="7" spans="1:10" ht="15" thickBot="1" x14ac:dyDescent="0.35">
      <c r="A7" s="65" t="s">
        <v>8</v>
      </c>
      <c r="B7" s="77">
        <f>SUM(B5:B6)</f>
        <v>0</v>
      </c>
      <c r="C7" s="78">
        <f>SUM(C5:C6)</f>
        <v>7470691</v>
      </c>
      <c r="D7" s="79"/>
      <c r="E7" s="80"/>
      <c r="F7" s="80"/>
      <c r="G7" s="80"/>
      <c r="H7" s="80"/>
      <c r="I7" s="80"/>
      <c r="J7" s="81"/>
    </row>
    <row r="8" spans="1:10" ht="15" thickBot="1" x14ac:dyDescent="0.35"/>
    <row r="9" spans="1:10" x14ac:dyDescent="0.3">
      <c r="A9" s="4" t="s">
        <v>66</v>
      </c>
      <c r="B9" s="131" t="s">
        <v>64</v>
      </c>
      <c r="C9" s="132"/>
      <c r="D9" s="132"/>
      <c r="E9" s="132"/>
      <c r="F9" s="132"/>
      <c r="G9" s="132"/>
      <c r="H9" s="132"/>
      <c r="I9" s="133"/>
    </row>
    <row r="10" spans="1:10" x14ac:dyDescent="0.3">
      <c r="A10" s="5" t="s">
        <v>21</v>
      </c>
      <c r="B10" s="126">
        <v>0</v>
      </c>
      <c r="C10" s="127"/>
      <c r="D10" s="127"/>
      <c r="E10" s="127"/>
      <c r="F10" s="127"/>
      <c r="G10" s="127"/>
      <c r="H10" s="127"/>
      <c r="I10" s="128"/>
    </row>
    <row r="11" spans="1:10" ht="15" thickBot="1" x14ac:dyDescent="0.35">
      <c r="A11" s="6" t="s">
        <v>22</v>
      </c>
      <c r="B11" s="129">
        <v>2744036</v>
      </c>
      <c r="C11" s="121"/>
      <c r="D11" s="121"/>
      <c r="E11" s="121"/>
      <c r="F11" s="121"/>
      <c r="G11" s="121"/>
      <c r="H11" s="121"/>
      <c r="I11" s="122"/>
    </row>
    <row r="12" spans="1:10" x14ac:dyDescent="0.3">
      <c r="A12" s="4" t="s">
        <v>67</v>
      </c>
      <c r="B12" s="131" t="s">
        <v>65</v>
      </c>
      <c r="C12" s="132"/>
      <c r="D12" s="132"/>
      <c r="E12" s="132"/>
      <c r="F12" s="132"/>
      <c r="G12" s="132"/>
      <c r="H12" s="132"/>
      <c r="I12" s="133"/>
    </row>
    <row r="13" spans="1:10" x14ac:dyDescent="0.3">
      <c r="A13" s="5" t="s">
        <v>21</v>
      </c>
      <c r="B13" s="126">
        <v>0</v>
      </c>
      <c r="C13" s="127"/>
      <c r="D13" s="127"/>
      <c r="E13" s="127"/>
      <c r="F13" s="127"/>
      <c r="G13" s="127"/>
      <c r="H13" s="127"/>
      <c r="I13" s="128"/>
    </row>
    <row r="14" spans="1:10" ht="15" thickBot="1" x14ac:dyDescent="0.35">
      <c r="A14" s="6" t="s">
        <v>22</v>
      </c>
      <c r="B14" s="130">
        <v>13</v>
      </c>
      <c r="C14" s="121"/>
      <c r="D14" s="121"/>
      <c r="E14" s="121"/>
      <c r="F14" s="121"/>
      <c r="G14" s="121"/>
      <c r="H14" s="121"/>
      <c r="I14" s="122"/>
    </row>
    <row r="15" spans="1:10" x14ac:dyDescent="0.3">
      <c r="A15" s="4" t="s">
        <v>67</v>
      </c>
      <c r="B15" s="131" t="s">
        <v>68</v>
      </c>
      <c r="C15" s="132"/>
      <c r="D15" s="132"/>
      <c r="E15" s="132"/>
      <c r="F15" s="132"/>
      <c r="G15" s="132"/>
      <c r="H15" s="132"/>
      <c r="I15" s="133"/>
    </row>
    <row r="16" spans="1:10" x14ac:dyDescent="0.3">
      <c r="A16" s="5" t="s">
        <v>21</v>
      </c>
      <c r="B16" s="126">
        <v>0</v>
      </c>
      <c r="C16" s="127"/>
      <c r="D16" s="127"/>
      <c r="E16" s="127"/>
      <c r="F16" s="127"/>
      <c r="G16" s="127"/>
      <c r="H16" s="127"/>
      <c r="I16" s="128"/>
    </row>
    <row r="17" spans="1:9" ht="15" thickBot="1" x14ac:dyDescent="0.35">
      <c r="A17" s="6" t="s">
        <v>22</v>
      </c>
      <c r="B17" s="130">
        <v>8</v>
      </c>
      <c r="C17" s="121"/>
      <c r="D17" s="121"/>
      <c r="E17" s="121"/>
      <c r="F17" s="121"/>
      <c r="G17" s="121"/>
      <c r="H17" s="121"/>
      <c r="I17" s="122"/>
    </row>
    <row r="18" spans="1:9" ht="27" customHeight="1" x14ac:dyDescent="0.3">
      <c r="A18" s="4" t="s">
        <v>69</v>
      </c>
      <c r="B18" s="161" t="s">
        <v>70</v>
      </c>
      <c r="C18" s="162"/>
      <c r="D18" s="162"/>
      <c r="E18" s="162"/>
      <c r="F18" s="162"/>
      <c r="G18" s="162"/>
      <c r="H18" s="162"/>
      <c r="I18" s="163"/>
    </row>
    <row r="19" spans="1:9" x14ac:dyDescent="0.3">
      <c r="A19" s="5" t="s">
        <v>21</v>
      </c>
      <c r="B19" s="139" t="s">
        <v>83</v>
      </c>
      <c r="C19" s="140"/>
      <c r="D19" s="140"/>
      <c r="E19" s="140"/>
      <c r="F19" s="140"/>
      <c r="G19" s="140"/>
      <c r="H19" s="140"/>
      <c r="I19" s="141"/>
    </row>
    <row r="20" spans="1:9" ht="15" thickBot="1" x14ac:dyDescent="0.35">
      <c r="A20" s="6" t="s">
        <v>23</v>
      </c>
      <c r="B20" s="120">
        <v>0.9</v>
      </c>
      <c r="C20" s="121"/>
      <c r="D20" s="121"/>
      <c r="E20" s="121"/>
      <c r="F20" s="121"/>
      <c r="G20" s="121"/>
      <c r="H20" s="121"/>
      <c r="I20" s="122"/>
    </row>
    <row r="23" spans="1:9" x14ac:dyDescent="0.3">
      <c r="A23" s="82"/>
    </row>
    <row r="24" spans="1:9" x14ac:dyDescent="0.3">
      <c r="A24" s="82"/>
    </row>
    <row r="25" spans="1:9" x14ac:dyDescent="0.3">
      <c r="A25" s="83"/>
    </row>
  </sheetData>
  <mergeCells count="12">
    <mergeCell ref="B20:I20"/>
    <mergeCell ref="B9:I9"/>
    <mergeCell ref="B10:I10"/>
    <mergeCell ref="B11:I11"/>
    <mergeCell ref="B12:I12"/>
    <mergeCell ref="B13:I13"/>
    <mergeCell ref="B14:I14"/>
    <mergeCell ref="B18:I18"/>
    <mergeCell ref="B19:I19"/>
    <mergeCell ref="B15:I15"/>
    <mergeCell ref="B16:I16"/>
    <mergeCell ref="B17:I17"/>
  </mergeCells>
  <pageMargins left="0.23622047244094491" right="0.23622047244094491" top="0.74803149606299213" bottom="0.74803149606299213" header="0.31496062992125984" footer="0.31496062992125984"/>
  <pageSetup paperSize="9" scale="6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99563-4B28-4C13-91D8-D2359CB40B0B}">
  <sheetPr>
    <pageSetUpPr fitToPage="1"/>
  </sheetPr>
  <dimension ref="A2:J25"/>
  <sheetViews>
    <sheetView workbookViewId="0">
      <selection activeCell="B20" sqref="B20:I20"/>
    </sheetView>
  </sheetViews>
  <sheetFormatPr defaultColWidth="8.88671875" defaultRowHeight="14.4" x14ac:dyDescent="0.3"/>
  <cols>
    <col min="1" max="1" width="52.109375" style="17" customWidth="1"/>
    <col min="2" max="2" width="13.88671875" style="17" customWidth="1"/>
    <col min="3" max="3" width="16.88671875" style="17" customWidth="1"/>
    <col min="4" max="6" width="18.33203125" style="17" customWidth="1"/>
    <col min="7" max="8" width="18.44140625" style="17" customWidth="1"/>
    <col min="9" max="9" width="18.6640625" style="17" customWidth="1"/>
    <col min="10" max="10" width="18.5546875" style="17" customWidth="1"/>
    <col min="11" max="16384" width="8.88671875" style="17"/>
  </cols>
  <sheetData>
    <row r="2" spans="1:10" ht="15" thickBot="1" x14ac:dyDescent="0.35"/>
    <row r="3" spans="1:10" ht="190.2" customHeight="1" thickBot="1" x14ac:dyDescent="0.35">
      <c r="A3" s="56" t="s">
        <v>56</v>
      </c>
      <c r="B3" s="66">
        <v>2023</v>
      </c>
      <c r="C3" s="66">
        <v>2024</v>
      </c>
      <c r="D3" s="35" t="s">
        <v>13</v>
      </c>
      <c r="E3" s="36" t="s">
        <v>40</v>
      </c>
      <c r="F3" s="36" t="s">
        <v>14</v>
      </c>
      <c r="G3" s="36" t="s">
        <v>15</v>
      </c>
      <c r="H3" s="36" t="s">
        <v>16</v>
      </c>
      <c r="I3" s="36" t="s">
        <v>17</v>
      </c>
      <c r="J3" s="37" t="s">
        <v>18</v>
      </c>
    </row>
    <row r="4" spans="1:10" x14ac:dyDescent="0.3">
      <c r="A4" s="62" t="s">
        <v>35</v>
      </c>
      <c r="B4" s="68"/>
      <c r="C4" s="69"/>
      <c r="J4" s="70"/>
    </row>
    <row r="5" spans="1:10" ht="28.8" x14ac:dyDescent="0.3">
      <c r="A5" s="61" t="s">
        <v>10</v>
      </c>
      <c r="B5" s="105">
        <f>597992+0</f>
        <v>597992</v>
      </c>
      <c r="C5" s="106">
        <f>3733581+1258287+181139</f>
        <v>5173007</v>
      </c>
      <c r="D5" s="73" t="s">
        <v>20</v>
      </c>
      <c r="E5" s="73" t="s">
        <v>20</v>
      </c>
      <c r="F5" s="73" t="s">
        <v>20</v>
      </c>
      <c r="G5" s="73" t="s">
        <v>20</v>
      </c>
      <c r="H5" s="73" t="s">
        <v>20</v>
      </c>
      <c r="I5" s="73" t="s">
        <v>20</v>
      </c>
      <c r="J5" s="74" t="s">
        <v>20</v>
      </c>
    </row>
    <row r="6" spans="1:10" x14ac:dyDescent="0.3">
      <c r="A6" s="61" t="s">
        <v>12</v>
      </c>
      <c r="B6" s="107">
        <f>68137+68137</f>
        <v>136274</v>
      </c>
      <c r="C6" s="108">
        <f>97246+97246</f>
        <v>194492</v>
      </c>
      <c r="D6" s="73" t="s">
        <v>20</v>
      </c>
      <c r="E6" s="73" t="s">
        <v>20</v>
      </c>
      <c r="F6" s="73" t="s">
        <v>20</v>
      </c>
      <c r="G6" s="73" t="s">
        <v>20</v>
      </c>
      <c r="H6" s="73" t="s">
        <v>20</v>
      </c>
      <c r="I6" s="73" t="s">
        <v>20</v>
      </c>
      <c r="J6" s="74" t="s">
        <v>20</v>
      </c>
    </row>
    <row r="7" spans="1:10" ht="15" thickBot="1" x14ac:dyDescent="0.35">
      <c r="A7" s="61" t="s">
        <v>43</v>
      </c>
      <c r="B7" s="71">
        <f>51379+0</f>
        <v>51379</v>
      </c>
      <c r="C7" s="72">
        <f>364096+0</f>
        <v>364096</v>
      </c>
      <c r="D7" s="73" t="s">
        <v>20</v>
      </c>
      <c r="E7" s="73" t="s">
        <v>20</v>
      </c>
      <c r="F7" s="73" t="s">
        <v>20</v>
      </c>
      <c r="G7" s="73" t="s">
        <v>20</v>
      </c>
      <c r="H7" s="73" t="s">
        <v>20</v>
      </c>
      <c r="I7" s="73" t="s">
        <v>20</v>
      </c>
      <c r="J7" s="74" t="s">
        <v>20</v>
      </c>
    </row>
    <row r="8" spans="1:10" ht="15" thickBot="1" x14ac:dyDescent="0.35">
      <c r="A8" s="109" t="s">
        <v>8</v>
      </c>
      <c r="B8" s="110">
        <f>SUM(B5:B7)</f>
        <v>785645</v>
      </c>
      <c r="C8" s="111">
        <f>SUM(C5:C7)</f>
        <v>5731595</v>
      </c>
      <c r="D8" s="112"/>
      <c r="E8" s="112"/>
      <c r="F8" s="112"/>
      <c r="G8" s="112"/>
      <c r="H8" s="112"/>
      <c r="I8" s="112"/>
      <c r="J8" s="113"/>
    </row>
    <row r="9" spans="1:10" ht="15" thickBot="1" x14ac:dyDescent="0.35"/>
    <row r="10" spans="1:10" x14ac:dyDescent="0.3">
      <c r="A10" s="4" t="s">
        <v>66</v>
      </c>
      <c r="B10" s="131" t="s">
        <v>64</v>
      </c>
      <c r="C10" s="132"/>
      <c r="D10" s="132"/>
      <c r="E10" s="132"/>
      <c r="F10" s="132"/>
      <c r="G10" s="132"/>
      <c r="H10" s="132"/>
      <c r="I10" s="133"/>
    </row>
    <row r="11" spans="1:10" x14ac:dyDescent="0.3">
      <c r="A11" s="5" t="s">
        <v>21</v>
      </c>
      <c r="B11" s="126">
        <v>0</v>
      </c>
      <c r="C11" s="127"/>
      <c r="D11" s="127"/>
      <c r="E11" s="127"/>
      <c r="F11" s="127"/>
      <c r="G11" s="127"/>
      <c r="H11" s="127"/>
      <c r="I11" s="128"/>
    </row>
    <row r="12" spans="1:10" ht="15" thickBot="1" x14ac:dyDescent="0.35">
      <c r="A12" s="6" t="s">
        <v>22</v>
      </c>
      <c r="B12" s="129">
        <v>1006500</v>
      </c>
      <c r="C12" s="164"/>
      <c r="D12" s="164"/>
      <c r="E12" s="164"/>
      <c r="F12" s="164"/>
      <c r="G12" s="164"/>
      <c r="H12" s="164"/>
      <c r="I12" s="165"/>
    </row>
    <row r="13" spans="1:10" x14ac:dyDescent="0.3">
      <c r="A13" s="4" t="s">
        <v>67</v>
      </c>
      <c r="B13" s="131" t="s">
        <v>65</v>
      </c>
      <c r="C13" s="132"/>
      <c r="D13" s="132"/>
      <c r="E13" s="132"/>
      <c r="F13" s="132"/>
      <c r="G13" s="132"/>
      <c r="H13" s="132"/>
      <c r="I13" s="133"/>
    </row>
    <row r="14" spans="1:10" x14ac:dyDescent="0.3">
      <c r="A14" s="5" t="s">
        <v>21</v>
      </c>
      <c r="B14" s="126">
        <v>0</v>
      </c>
      <c r="C14" s="127"/>
      <c r="D14" s="127"/>
      <c r="E14" s="127"/>
      <c r="F14" s="127"/>
      <c r="G14" s="127"/>
      <c r="H14" s="127"/>
      <c r="I14" s="128"/>
    </row>
    <row r="15" spans="1:10" ht="15" thickBot="1" x14ac:dyDescent="0.35">
      <c r="A15" s="6" t="s">
        <v>22</v>
      </c>
      <c r="B15" s="130">
        <v>7</v>
      </c>
      <c r="C15" s="121"/>
      <c r="D15" s="121"/>
      <c r="E15" s="121"/>
      <c r="F15" s="121"/>
      <c r="G15" s="121"/>
      <c r="H15" s="121"/>
      <c r="I15" s="122"/>
    </row>
    <row r="16" spans="1:10" x14ac:dyDescent="0.3">
      <c r="A16" s="4" t="s">
        <v>67</v>
      </c>
      <c r="B16" s="131" t="s">
        <v>68</v>
      </c>
      <c r="C16" s="132"/>
      <c r="D16" s="132"/>
      <c r="E16" s="132"/>
      <c r="F16" s="132"/>
      <c r="G16" s="132"/>
      <c r="H16" s="132"/>
      <c r="I16" s="133"/>
    </row>
    <row r="17" spans="1:9" x14ac:dyDescent="0.3">
      <c r="A17" s="5" t="s">
        <v>21</v>
      </c>
      <c r="B17" s="126">
        <v>0</v>
      </c>
      <c r="C17" s="127"/>
      <c r="D17" s="127"/>
      <c r="E17" s="127"/>
      <c r="F17" s="127"/>
      <c r="G17" s="127"/>
      <c r="H17" s="127"/>
      <c r="I17" s="128"/>
    </row>
    <row r="18" spans="1:9" ht="15" thickBot="1" x14ac:dyDescent="0.35">
      <c r="A18" s="6" t="s">
        <v>22</v>
      </c>
      <c r="B18" s="130">
        <v>2</v>
      </c>
      <c r="C18" s="121"/>
      <c r="D18" s="121"/>
      <c r="E18" s="121"/>
      <c r="F18" s="121"/>
      <c r="G18" s="121"/>
      <c r="H18" s="121"/>
      <c r="I18" s="122"/>
    </row>
    <row r="19" spans="1:9" ht="28.8" x14ac:dyDescent="0.3">
      <c r="A19" s="4" t="s">
        <v>69</v>
      </c>
      <c r="B19" s="131" t="s">
        <v>70</v>
      </c>
      <c r="C19" s="132"/>
      <c r="D19" s="132"/>
      <c r="E19" s="132"/>
      <c r="F19" s="132"/>
      <c r="G19" s="132"/>
      <c r="H19" s="132"/>
      <c r="I19" s="133"/>
    </row>
    <row r="20" spans="1:9" x14ac:dyDescent="0.3">
      <c r="A20" s="5" t="s">
        <v>21</v>
      </c>
      <c r="B20" s="139" t="s">
        <v>84</v>
      </c>
      <c r="C20" s="140"/>
      <c r="D20" s="140"/>
      <c r="E20" s="140"/>
      <c r="F20" s="140"/>
      <c r="G20" s="140"/>
      <c r="H20" s="140"/>
      <c r="I20" s="141"/>
    </row>
    <row r="21" spans="1:9" ht="15" thickBot="1" x14ac:dyDescent="0.35">
      <c r="A21" s="6" t="s">
        <v>23</v>
      </c>
      <c r="B21" s="120">
        <v>0.9</v>
      </c>
      <c r="C21" s="121"/>
      <c r="D21" s="121"/>
      <c r="E21" s="121"/>
      <c r="F21" s="121"/>
      <c r="G21" s="121"/>
      <c r="H21" s="121"/>
      <c r="I21" s="122"/>
    </row>
    <row r="24" spans="1:9" x14ac:dyDescent="0.3">
      <c r="A24" s="82"/>
    </row>
    <row r="25" spans="1:9" x14ac:dyDescent="0.3">
      <c r="A25" s="82"/>
    </row>
  </sheetData>
  <mergeCells count="12">
    <mergeCell ref="B21:I21"/>
    <mergeCell ref="B10:I10"/>
    <mergeCell ref="B11:I11"/>
    <mergeCell ref="B12:I12"/>
    <mergeCell ref="B13:I13"/>
    <mergeCell ref="B14:I14"/>
    <mergeCell ref="B15:I15"/>
    <mergeCell ref="B19:I19"/>
    <mergeCell ref="B20:I20"/>
    <mergeCell ref="B16:I16"/>
    <mergeCell ref="B17:I17"/>
    <mergeCell ref="B18:I18"/>
  </mergeCells>
  <pageMargins left="0.23622047244094491" right="0.23622047244094491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12</vt:i4>
      </vt:variant>
      <vt:variant>
        <vt:lpstr>Nimega vahemikud</vt:lpstr>
      </vt:variant>
      <vt:variant>
        <vt:i4>8</vt:i4>
      </vt:variant>
    </vt:vector>
  </HeadingPairs>
  <TitlesOfParts>
    <vt:vector size="20" baseType="lpstr">
      <vt:lpstr>KOOND</vt:lpstr>
      <vt:lpstr>JUM</vt:lpstr>
      <vt:lpstr>KLIM</vt:lpstr>
      <vt:lpstr>KUM</vt:lpstr>
      <vt:lpstr>MKM</vt:lpstr>
      <vt:lpstr>RAM</vt:lpstr>
      <vt:lpstr>ReM</vt:lpstr>
      <vt:lpstr>SIM</vt:lpstr>
      <vt:lpstr>SOM</vt:lpstr>
      <vt:lpstr>VÄM</vt:lpstr>
      <vt:lpstr>Riigikantselei</vt:lpstr>
      <vt:lpstr>ELVL</vt:lpstr>
      <vt:lpstr>JUM!Prindiala</vt:lpstr>
      <vt:lpstr>KOOND!Prindiala</vt:lpstr>
      <vt:lpstr>KUM!Prindiala</vt:lpstr>
      <vt:lpstr>MKM!Prindiala</vt:lpstr>
      <vt:lpstr>RAM!Prindiala</vt:lpstr>
      <vt:lpstr>ReM!Prindiala</vt:lpstr>
      <vt:lpstr>SIM!Prindiala</vt:lpstr>
      <vt:lpstr>SOM!Prindiala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Eerik Robert Ots</dc:creator>
  <cp:keywords/>
  <dc:description/>
  <cp:lastModifiedBy>Margo Keerme</cp:lastModifiedBy>
  <cp:revision>1</cp:revision>
  <cp:lastPrinted>2023-11-24T12:15:50Z</cp:lastPrinted>
  <dcterms:created xsi:type="dcterms:W3CDTF">2015-06-05T18:19:34Z</dcterms:created>
  <dcterms:modified xsi:type="dcterms:W3CDTF">2023-12-28T08:22:52Z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0x01010079F7799B0CFE894F884EAB1620C1FEAE</vt:lpwstr>
  </property>
  <property fmtid="{D5CDD505-2E9C-101B-9397-08002B2CF9AE}" pid="4" name="_dlc_DocIdItemGuid">
    <vt:lpwstr>b26fc16d-a645-491c-ad29-1a50edcb880f</vt:lpwstr>
  </property>
</Properties>
</file>