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rkas.sharepoint.com/Kliendisuhted/ri ja halduslepingud/RIIGIMAJADE üürilepingud/Kreutzwaldi 5/Lepingute muudatused/SIM/"/>
    </mc:Choice>
  </mc:AlternateContent>
  <xr:revisionPtr revIDLastSave="184" documentId="13_ncr:1_{9424027A-CF44-418D-A2CA-29C67A4D89C8}" xr6:coauthVersionLast="47" xr6:coauthVersionMax="47" xr10:uidLastSave="{23C81666-0335-42A8-A835-478D6430BFEA}"/>
  <bookViews>
    <workbookView xWindow="-120" yWindow="-120" windowWidth="38640" windowHeight="21240" xr2:uid="{AB75D852-00B0-40AD-BEF2-1019C6680992}"/>
  </bookViews>
  <sheets>
    <sheet name="Lisa 3" sheetId="1" r:id="rId1"/>
    <sheet name="Annuiteedigraafik BIL" sheetId="5" r:id="rId2"/>
    <sheet name="Annuiteedigraafik PT" sheetId="3" r:id="rId3"/>
    <sheet name="Annuiteedigraafik TS"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adress" localSheetId="1">#REF!</definedName>
    <definedName name="Aadress">#REF!</definedName>
    <definedName name="aadress_asukoha_analüüs" localSheetId="1">#REF!</definedName>
    <definedName name="aadress_asukoha_analüüs">#REF!</definedName>
    <definedName name="aadress_asukohahinnang" localSheetId="1">#REF!</definedName>
    <definedName name="aadress_asukohahinnang">#REF!</definedName>
    <definedName name="aeg">OFFSET('[1]Graafiku jaoks'!$B$1,0,'[1]Graafiku jaoks'!$D$17,1,'[1]Graafiku jaoks'!$D$20)</definedName>
    <definedName name="alge">OFFSET('[1]Graafiku jaoks'!$B$3,0,'[1]Graafiku jaoks'!$D$17,1,'[1]Graafiku jaoks'!$D$20)</definedName>
    <definedName name="ALL" localSheetId="1">#REF!</definedName>
    <definedName name="ALL">#REF!</definedName>
    <definedName name="andmed">[2]hinnad!$F$3:$BQ$32</definedName>
    <definedName name="andmed_kogemus">[2]arendaja_haldaja_kogemus!$B$2:$P$16</definedName>
    <definedName name="andmed_ruumide_sobivus">[2]üürniku_hinnangud!$F$2:$L$31</definedName>
    <definedName name="brutopind" localSheetId="1">#REF!</definedName>
    <definedName name="brutopind">#REF!</definedName>
    <definedName name="disk.määr">[2]algandmed!$B$1</definedName>
    <definedName name="eelarve_kokku" localSheetId="1">#REF!</definedName>
    <definedName name="eelarve_kokku">#REF!</definedName>
    <definedName name="erikülgsednurkterased" localSheetId="1">#REF!</definedName>
    <definedName name="erikülgsednurkterased">#REF!</definedName>
    <definedName name="erikülgsednurkterased140" localSheetId="1">#REF!</definedName>
    <definedName name="erikülgsednurkterased140">#REF!</definedName>
    <definedName name="erikülgsednurkterased70" localSheetId="1">#REF!</definedName>
    <definedName name="erikülgsednurkterased70">#REF!</definedName>
    <definedName name="Etapp" localSheetId="1">#REF!</definedName>
    <definedName name="Etapp">#REF!</definedName>
    <definedName name="fi" localSheetId="1">#REF!</definedName>
    <definedName name="fi">#REF!</definedName>
    <definedName name="fiboseinad" localSheetId="1">#REF!</definedName>
    <definedName name="fiboseinad">#REF!</definedName>
    <definedName name="HEA" localSheetId="1">#REF!</definedName>
    <definedName name="HEA">#REF!</definedName>
    <definedName name="HEB" localSheetId="1">#REF!</definedName>
    <definedName name="HEB">#REF!</definedName>
    <definedName name="hind">[3]platsikulud!$C$2</definedName>
    <definedName name="hinnang_asukoha_analüüs" localSheetId="1">#REF!</definedName>
    <definedName name="hinnang_asukoha_analüüs">#REF!</definedName>
    <definedName name="IPE" localSheetId="1">#REF!</definedName>
    <definedName name="IPE">#REF!</definedName>
    <definedName name="karkass" localSheetId="1">#REF!</definedName>
    <definedName name="karkass">#REF!</definedName>
    <definedName name="karkassilisa" localSheetId="1">#REF!</definedName>
    <definedName name="karkassilisa">#REF!</definedName>
    <definedName name="katus" localSheetId="1">#REF!</definedName>
    <definedName name="katus">#REF!</definedName>
    <definedName name="kehtiv_IRR" localSheetId="1">[4]MUDEL!$BA$1</definedName>
    <definedName name="kehtiv_IRR">[5]MUDEL!$BA$1</definedName>
    <definedName name="kestvus">[3]platsikulud!$C$3</definedName>
    <definedName name="kestvus2">[3]platsikulud!$G$7</definedName>
    <definedName name="kipsilisa" localSheetId="1">#REF!</definedName>
    <definedName name="kipsilisa">#REF!</definedName>
    <definedName name="kipsvaheseinad" localSheetId="1">#REF!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[6]Koostamine!$C$2</definedName>
    <definedName name="LISA" localSheetId="1">#REF!</definedName>
    <definedName name="LISA">#REF!</definedName>
    <definedName name="lisakatuslagi" localSheetId="1">#REF!</definedName>
    <definedName name="lisakatuslagi">#REF!</definedName>
    <definedName name="ltasu" localSheetId="1">#REF!</definedName>
    <definedName name="ltasu">#REF!</definedName>
    <definedName name="Maksumus" localSheetId="1">[7]Absoluutaadr1!#REF!</definedName>
    <definedName name="Maksumus">[7]Absoluutaadr1!#REF!</definedName>
    <definedName name="maksuvaba" localSheetId="1">#REF!</definedName>
    <definedName name="maksuvaba">#REF!</definedName>
    <definedName name="max.parkimiskoha_maksumus">[2]algandmed!$B$2</definedName>
    <definedName name="mullatööd" localSheetId="1">#REF!</definedName>
    <definedName name="mullatööd">#REF!</definedName>
    <definedName name="nelikanttoru" localSheetId="1">#REF!</definedName>
    <definedName name="nelikanttoru">#REF!</definedName>
    <definedName name="nelikanttoru150" localSheetId="1">#REF!</definedName>
    <definedName name="nelikanttoru150">#REF!</definedName>
    <definedName name="nelikanttoru30" localSheetId="1">#REF!</definedName>
    <definedName name="nelikanttoru30">#REF!</definedName>
    <definedName name="Number">[6]Koostamine!$G$1</definedName>
    <definedName name="objekt">[2]hinnad!$E$3:$E$32</definedName>
    <definedName name="objekt_ruumide_sobivus">[2]üürniku_hinnangud!$E$2:$E$31</definedName>
    <definedName name="objekti_aadress" localSheetId="1">#REF!</definedName>
    <definedName name="objekti_aadress">#REF!</definedName>
    <definedName name="pakkujad_kogemus">[2]arendaja_haldaja_kogemus!$A$2:$A$16</definedName>
    <definedName name="paneelsein" localSheetId="1">#REF!</definedName>
    <definedName name="paneelsein">#REF!</definedName>
    <definedName name="paneelsein3" localSheetId="1">'[8]muld,vund'!#REF!</definedName>
    <definedName name="paneelsein3">'[8]muld,vund'!#REF!</definedName>
    <definedName name="pealkirjad">[2]hinnad!$F$2:$BQ$2</definedName>
    <definedName name="pealkirjad_kogemus">[2]arendaja_haldaja_kogemus!$B$1:$P$1</definedName>
    <definedName name="pealkirjad_ruumide_sobivus">[2]üürniku_hinnangud!$F$1:$L$1</definedName>
    <definedName name="Periood" localSheetId="1">#REF!</definedName>
    <definedName name="Periood">#REF!</definedName>
    <definedName name="plekkkatus" localSheetId="1">#REF!</definedName>
    <definedName name="plekkkatus">#REF!</definedName>
    <definedName name="plekksein" localSheetId="1">#REF!</definedName>
    <definedName name="plekksein">#REF!</definedName>
    <definedName name="pr_list">OFFSET([1]Kulud_ja_investeeringud!$L$4,0,0,[1]Kulud_ja_investeeringud!$N$1-4,1)</definedName>
    <definedName name="pr_reg">OFFSET([1]pr_reg!$X$1,0,0,[1]pr_reg!$W$1+1,1)</definedName>
    <definedName name="prognoos_ilma_meeskonna_ja_yldkuludeta" localSheetId="1">#REF!</definedName>
    <definedName name="prognoos_ilma_meeskonna_ja_yldkuludeta">#REF!</definedName>
    <definedName name="prognoos_ilma_yldkuludeta" localSheetId="1">#REF!</definedName>
    <definedName name="prognoos_ilma_yldkuludeta">#REF!</definedName>
    <definedName name="prognoos_ilma_yldkuludeta_kokku_rahavoos" localSheetId="1">#REF!</definedName>
    <definedName name="prognoos_ilma_yldkuludeta_kokku_rahavoos">#REF!</definedName>
    <definedName name="prognoos_kokku" localSheetId="1">#REF!</definedName>
    <definedName name="prognoos_kokku">#REF!</definedName>
    <definedName name="prognoos_kokku_koos_sissevool" localSheetId="1">#REF!</definedName>
    <definedName name="prognoos_kokku_koos_sissevool">#REF!</definedName>
    <definedName name="prognoosi_muutmise_aeg" localSheetId="1">#REF!</definedName>
    <definedName name="prognoosi_muutmise_aeg">#REF!</definedName>
    <definedName name="prognoosi_periood" localSheetId="1">#REF!</definedName>
    <definedName name="prognoosi_periood">#REF!</definedName>
    <definedName name="projekti_nimi" localSheetId="1">#REF!</definedName>
    <definedName name="projekti_nimi">#REF!</definedName>
    <definedName name="projekti_nr" localSheetId="1">#REF!</definedName>
    <definedName name="projekti_nr">#REF!</definedName>
    <definedName name="protsent" localSheetId="1">#REF!</definedName>
    <definedName name="protsent">#REF!</definedName>
    <definedName name="punktid_asukohahinnang" localSheetId="1">#REF!</definedName>
    <definedName name="punktid_asukohahinnang">#REF!</definedName>
    <definedName name="põrand" localSheetId="1">#REF!</definedName>
    <definedName name="põrand">#REF!</definedName>
    <definedName name="Reserv" localSheetId="1">#REF!</definedName>
    <definedName name="Reserv">#REF!</definedName>
    <definedName name="seinad" localSheetId="1">#REF!</definedName>
    <definedName name="seinad">#REF!</definedName>
    <definedName name="seintelisa" localSheetId="1">#REF!</definedName>
    <definedName name="seintelisa">#REF!</definedName>
    <definedName name="siseviimistlus" localSheetId="1">#REF!</definedName>
    <definedName name="siseviimistlus">#REF!</definedName>
    <definedName name="sissevool" localSheetId="1">#REF!</definedName>
    <definedName name="sissevool">#REF!</definedName>
    <definedName name="SOTS" localSheetId="1">#REF!</definedName>
    <definedName name="SOTS">#REF!</definedName>
    <definedName name="suletud_netopind" localSheetId="1">#REF!</definedName>
    <definedName name="suletud_netopind">#REF!</definedName>
    <definedName name="Tabel" localSheetId="1">#REF!</definedName>
    <definedName name="Tabel">#REF!</definedName>
    <definedName name="tala" localSheetId="1">#REF!</definedName>
    <definedName name="tala">#REF!</definedName>
    <definedName name="TASU" localSheetId="1">#REF!</definedName>
    <definedName name="TASU">#REF!</definedName>
    <definedName name="teg">OFFSET('[1]Graafiku jaoks'!$B$2,0,'[1]Graafiku jaoks'!$D$17,1,'[1]Graafiku jaoks'!$D$20)</definedName>
    <definedName name="Tehnoloog">[6]Koostamine!$D$3</definedName>
    <definedName name="Tellija">[6]Koostamine!$G$2</definedName>
    <definedName name="tellisseinad" localSheetId="1">#REF!</definedName>
    <definedName name="tellisseinad">#REF!</definedName>
    <definedName name="terastalad" localSheetId="1">#REF!</definedName>
    <definedName name="terastalad">#REF!</definedName>
    <definedName name="Toode">[6]Koostamine!$G$3</definedName>
    <definedName name="TRANS" localSheetId="1">#REF!</definedName>
    <definedName name="TRANS">#REF!</definedName>
    <definedName name="Uus" localSheetId="1">#REF!</definedName>
    <definedName name="Uus">#REF!</definedName>
    <definedName name="v" localSheetId="1">#REF!</definedName>
    <definedName name="v">#REF!</definedName>
    <definedName name="vahelagi" localSheetId="1">#REF!</definedName>
    <definedName name="vahelagi">#REF!</definedName>
    <definedName name="Veel" localSheetId="1">#REF!</definedName>
    <definedName name="Veel">#REF!</definedName>
    <definedName name="vundamendilisa" localSheetId="1">#REF!</definedName>
    <definedName name="vundamendilisa">#REF!</definedName>
    <definedName name="vundament" localSheetId="1">#REF!</definedName>
    <definedName name="vundament">#REF!</definedName>
    <definedName name="vundamentlisa" localSheetId="1">#REF!</definedName>
    <definedName name="vundamentlisa">#REF!</definedName>
    <definedName name="võrdkülgsednurkterased" localSheetId="1">#REF!</definedName>
    <definedName name="võrdkülgsednurkterased">#REF!</definedName>
    <definedName name="võrdkülgsednurkterased50" localSheetId="1">#REF!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6" i="1" l="1"/>
  <c r="H16" i="1" s="1"/>
  <c r="H17" i="1"/>
  <c r="F15" i="1"/>
  <c r="H15" i="1" s="1"/>
  <c r="F14" i="1"/>
  <c r="H14" i="1" s="1"/>
  <c r="H13" i="1"/>
  <c r="E32" i="1"/>
  <c r="G14" i="1" l="1"/>
  <c r="F24" i="1"/>
  <c r="E13" i="1"/>
  <c r="G25" i="1"/>
  <c r="G15" i="1"/>
  <c r="F19" i="1"/>
  <c r="H19" i="1" s="1"/>
  <c r="G13" i="1"/>
  <c r="G30" i="1"/>
  <c r="E15" i="1"/>
  <c r="F30" i="1"/>
  <c r="E17" i="1"/>
  <c r="G27" i="1"/>
  <c r="G16" i="1"/>
  <c r="F25" i="1"/>
  <c r="F20" i="1"/>
  <c r="H20" i="1" s="1"/>
  <c r="G17" i="1"/>
  <c r="F27" i="1"/>
  <c r="F18" i="1"/>
  <c r="H18" i="1" s="1"/>
  <c r="G29" i="1"/>
  <c r="E14" i="1"/>
  <c r="F29" i="1"/>
  <c r="G31" i="1"/>
  <c r="F31" i="1"/>
  <c r="F32" i="1" l="1"/>
  <c r="E21" i="1"/>
  <c r="E34" i="1" s="1"/>
  <c r="E35" i="1" s="1"/>
  <c r="F21" i="1"/>
  <c r="F34" i="1" l="1"/>
  <c r="F37" i="1" s="1"/>
  <c r="E36" i="1"/>
  <c r="F35" i="1" l="1"/>
  <c r="F36" i="1" s="1"/>
  <c r="F38" i="1" s="1"/>
  <c r="G18" i="1" l="1"/>
  <c r="G20" i="1"/>
  <c r="G19" i="1"/>
  <c r="H21" i="1"/>
  <c r="H32" i="1"/>
  <c r="G24" i="1"/>
  <c r="G32" i="1" s="1"/>
  <c r="G21" i="1" l="1"/>
  <c r="G34" i="1" s="1"/>
  <c r="G35" i="1" s="1"/>
  <c r="G36" i="1" s="1"/>
  <c r="H34" i="1"/>
  <c r="H35" i="1" s="1"/>
  <c r="H36" i="1" s="1"/>
  <c r="H38" i="1" s="1"/>
  <c r="H37" i="1" l="1"/>
</calcChain>
</file>

<file path=xl/sharedStrings.xml><?xml version="1.0" encoding="utf-8"?>
<sst xmlns="http://schemas.openxmlformats.org/spreadsheetml/2006/main" count="156" uniqueCount="76">
  <si>
    <t>Üürnik</t>
  </si>
  <si>
    <t>Siseministeerium</t>
  </si>
  <si>
    <t>Üüripinna aadress</t>
  </si>
  <si>
    <t>Fr. R. Kreutzwaldi 5, Rakvere</t>
  </si>
  <si>
    <t>Üüripind (hooned)</t>
  </si>
  <si>
    <t>Territoorium</t>
  </si>
  <si>
    <t>15 811</t>
  </si>
  <si>
    <t xml:space="preserve">Üüriteenused ja üür  </t>
  </si>
  <si>
    <t>summa kuus</t>
  </si>
  <si>
    <t xml:space="preserve">Muutmise alus </t>
  </si>
  <si>
    <t>Märkused</t>
  </si>
  <si>
    <t>Kapitalikomponent (bilansiline)</t>
  </si>
  <si>
    <t>Ei indekseerita</t>
  </si>
  <si>
    <t>Kapitalikomponent (parendustöö)</t>
  </si>
  <si>
    <t>Kapitalikomponent (tavasisustus)</t>
  </si>
  <si>
    <t xml:space="preserve">Remonttööd </t>
  </si>
  <si>
    <t>Remonttööd (tavasisustus)</t>
  </si>
  <si>
    <t>Kinnisvara haldamine (haldusteenus)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</si>
  <si>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</si>
  <si>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</si>
  <si>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</si>
  <si>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</si>
  <si>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</si>
  <si>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</si>
  <si>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</si>
  <si>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</si>
  <si>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</si>
  <si>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</si>
  <si>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</si>
  <si>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</si>
  <si>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</si>
  <si>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</si>
  <si>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(710, 740 - valveteenus, hoone sildid)</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</si>
  <si>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</si>
  <si>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</si>
  <si>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</si>
  <si>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</si>
  <si>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</si>
  <si>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</si>
  <si>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</si>
  <si>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</si>
  <si>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</si>
  <si>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</si>
  <si>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</si>
  <si>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</si>
  <si>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üürnik 1</t>
  </si>
  <si>
    <t>Maksete algus</t>
  </si>
  <si>
    <t>Maksete arv</t>
  </si>
  <si>
    <t>Kinnistu jääkmaksumus</t>
  </si>
  <si>
    <t>EUR (km-ta)</t>
  </si>
  <si>
    <t>Kokku:</t>
  </si>
  <si>
    <t>Üürniku osakaal</t>
  </si>
  <si>
    <t>Kapitali algväärtus</t>
  </si>
  <si>
    <t>Kapitali lõppväärtus</t>
  </si>
  <si>
    <t>Kapitali tulumäär 2020 I pa</t>
  </si>
  <si>
    <t>Kuupäev</t>
  </si>
  <si>
    <t>Jrk nr</t>
  </si>
  <si>
    <t>Algjääk</t>
  </si>
  <si>
    <t>Intress</t>
  </si>
  <si>
    <t>Põhiosa</t>
  </si>
  <si>
    <t>Kap.komponent</t>
  </si>
  <si>
    <t>Lõppjääk</t>
  </si>
  <si>
    <t>Kapitalikomponendi annuiteetmaksegraafik - Fr. R. Kreutzwaldi 5, Rakvere</t>
  </si>
  <si>
    <t>Üürnikuspetsiifilise parendustöö annuiteetmaksegraafik</t>
  </si>
  <si>
    <r>
      <t>m</t>
    </r>
    <r>
      <rPr>
        <b/>
        <vertAlign val="superscript"/>
        <sz val="11"/>
        <color indexed="8"/>
        <rFont val="Times New Roman"/>
        <family val="1"/>
      </rPr>
      <t>2</t>
    </r>
  </si>
  <si>
    <r>
      <t>m</t>
    </r>
    <r>
      <rPr>
        <vertAlign val="superscript"/>
        <sz val="11"/>
        <color indexed="8"/>
        <rFont val="Times New Roman"/>
        <family val="1"/>
        <charset val="186"/>
      </rPr>
      <t>2</t>
    </r>
  </si>
  <si>
    <r>
      <t>EUR/m</t>
    </r>
    <r>
      <rPr>
        <b/>
        <vertAlign val="superscript"/>
        <sz val="11"/>
        <color indexed="8"/>
        <rFont val="Times New Roman"/>
        <family val="1"/>
      </rPr>
      <t>2</t>
    </r>
  </si>
  <si>
    <t>Üür ja kõrvalteenuste tasu  01.02.2020 - 31.12.2022</t>
  </si>
  <si>
    <t xml:space="preserve"> Indekseerimine* alates 01.01.2022.a, 31.dets THI, max 3% aastas</t>
  </si>
  <si>
    <t>23 kuud</t>
  </si>
  <si>
    <t>12 kuud</t>
  </si>
  <si>
    <t>01.02.2020 - 31.12.2021</t>
  </si>
  <si>
    <t>01.01.2022 - 31.12.2022</t>
  </si>
  <si>
    <r>
      <t>EUR/m</t>
    </r>
    <r>
      <rPr>
        <b/>
        <vertAlign val="superscript"/>
        <sz val="11"/>
        <color theme="1" tint="0.499984740745262"/>
        <rFont val="Times New Roman"/>
        <family val="1"/>
      </rPr>
      <t>2</t>
    </r>
  </si>
  <si>
    <t>Lisa 3 üürilepingule nr Ü18008/19</t>
  </si>
  <si>
    <t>Elektriküte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</si>
</sst>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0.00&quot; &quot;;[Red]&quot;-&quot;#,##0.00&quot; &quot;"/>
    <numFmt numFmtId="168" formatCode="d&quot;.&quot;mm&quot;.&quot;yyyy"/>
    <numFmt numFmtId="169" formatCode="#,###"/>
    <numFmt numFmtId="170" formatCode="0.000%"/>
  </numFmts>
  <fonts count="4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b/>
      <sz val="11"/>
      <color theme="1"/>
      <name val="Times New Roman"/>
      <family val="1"/>
      <charset val="186"/>
    </font>
    <font>
      <b/>
      <sz val="14"/>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sz val="11"/>
      <color theme="1"/>
      <name val="Times New Roman"/>
      <family val="1"/>
      <charset val="186"/>
    </font>
    <font>
      <sz val="11"/>
      <name val="Times New Roman"/>
      <family val="1"/>
      <charset val="186"/>
    </font>
    <font>
      <b/>
      <sz val="11"/>
      <color rgb="FFFF0000"/>
      <name val="Times New Roman"/>
      <family val="1"/>
    </font>
    <font>
      <sz val="11"/>
      <name val="Times New Roman"/>
      <family val="1"/>
    </font>
    <font>
      <sz val="11"/>
      <color indexed="8"/>
      <name val="Times New Roman"/>
      <family val="1"/>
    </font>
    <font>
      <b/>
      <sz val="11"/>
      <name val="Times New Roman"/>
      <family val="1"/>
      <charset val="186"/>
    </font>
    <font>
      <sz val="12"/>
      <color theme="1"/>
      <name val="Times New Roman"/>
      <family val="1"/>
      <charset val="186"/>
    </font>
    <font>
      <i/>
      <sz val="10"/>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color theme="1"/>
      <name val="Calibri"/>
      <family val="2"/>
      <scheme val="minor"/>
    </font>
    <font>
      <b/>
      <sz val="16"/>
      <color rgb="FF000000"/>
      <name val="Calibri"/>
      <family val="2"/>
    </font>
    <font>
      <sz val="11"/>
      <color rgb="FFFF0000"/>
      <name val="Calibri"/>
      <family val="2"/>
    </font>
    <font>
      <u/>
      <sz val="11"/>
      <color rgb="FF000000"/>
      <name val="Calibri"/>
      <family val="2"/>
    </font>
    <font>
      <sz val="10"/>
      <name val="Arial"/>
      <family val="2"/>
    </font>
    <font>
      <sz val="11"/>
      <color rgb="FF1F497D"/>
      <name val="Calibri"/>
      <family val="2"/>
    </font>
    <font>
      <b/>
      <i/>
      <sz val="11"/>
      <color rgb="FF000000"/>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b/>
      <i/>
      <sz val="11"/>
      <color theme="0" tint="-0.34998626667073579"/>
      <name val="Calibri"/>
      <family val="2"/>
    </font>
    <font>
      <i/>
      <sz val="9"/>
      <color theme="0" tint="-0.34998626667073579"/>
      <name val="Calibri"/>
      <family val="2"/>
    </font>
    <font>
      <i/>
      <sz val="9"/>
      <name val="Calibri"/>
      <family val="2"/>
    </font>
    <font>
      <b/>
      <vertAlign val="superscript"/>
      <sz val="11"/>
      <color indexed="8"/>
      <name val="Times New Roman"/>
      <family val="1"/>
    </font>
    <font>
      <vertAlign val="superscript"/>
      <sz val="11"/>
      <color indexed="8"/>
      <name val="Times New Roman"/>
      <family val="1"/>
      <charset val="186"/>
    </font>
    <font>
      <i/>
      <sz val="11"/>
      <color theme="1" tint="0.499984740745262"/>
      <name val="Times New Roman"/>
      <family val="1"/>
      <charset val="186"/>
    </font>
    <font>
      <i/>
      <sz val="11"/>
      <color theme="1"/>
      <name val="Times New Roman"/>
      <family val="1"/>
      <charset val="186"/>
    </font>
    <font>
      <b/>
      <sz val="11"/>
      <color theme="1" tint="0.499984740745262"/>
      <name val="Times New Roman"/>
      <family val="1"/>
    </font>
    <font>
      <b/>
      <vertAlign val="superscript"/>
      <sz val="11"/>
      <color theme="1" tint="0.499984740745262"/>
      <name val="Times New Roman"/>
      <family val="1"/>
    </font>
    <font>
      <sz val="11"/>
      <color theme="1" tint="0.49998474074526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right/>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0" fontId="19" fillId="0" borderId="0"/>
    <xf numFmtId="0" fontId="26" fillId="0" borderId="0">
      <alignment vertical="center"/>
    </xf>
  </cellStyleXfs>
  <cellXfs count="204">
    <xf numFmtId="0" fontId="0" fillId="0" borderId="0" xfId="0"/>
    <xf numFmtId="0" fontId="3" fillId="0" borderId="0" xfId="1" applyFont="1"/>
    <xf numFmtId="0" fontId="4" fillId="0" borderId="0" xfId="1" applyFont="1" applyAlignment="1">
      <alignment horizontal="right"/>
    </xf>
    <xf numFmtId="0" fontId="3" fillId="0" borderId="0" xfId="1" applyFont="1" applyAlignment="1">
      <alignment horizontal="right"/>
    </xf>
    <xf numFmtId="0" fontId="6" fillId="0" borderId="1" xfId="1" applyFont="1" applyBorder="1"/>
    <xf numFmtId="9" fontId="3" fillId="0" borderId="0" xfId="2" applyFont="1"/>
    <xf numFmtId="1" fontId="3" fillId="0" borderId="0" xfId="1" applyNumberFormat="1" applyFont="1"/>
    <xf numFmtId="0" fontId="7" fillId="0" borderId="1" xfId="1" applyFont="1" applyBorder="1"/>
    <xf numFmtId="0" fontId="8" fillId="0" borderId="0" xfId="1" applyFont="1" applyAlignment="1">
      <alignment vertical="center"/>
    </xf>
    <xf numFmtId="0" fontId="3" fillId="0" borderId="0" xfId="1" applyFont="1" applyAlignment="1">
      <alignment horizontal="center"/>
    </xf>
    <xf numFmtId="0" fontId="9" fillId="0" borderId="0" xfId="1" applyFont="1"/>
    <xf numFmtId="0" fontId="6" fillId="0" borderId="0" xfId="1" applyFont="1"/>
    <xf numFmtId="0" fontId="6" fillId="0" borderId="1" xfId="1" applyFont="1" applyBorder="1" applyAlignment="1">
      <alignment horizontal="right"/>
    </xf>
    <xf numFmtId="164" fontId="7" fillId="0" borderId="1" xfId="1" applyNumberFormat="1" applyFont="1" applyBorder="1" applyAlignment="1">
      <alignment horizontal="right"/>
    </xf>
    <xf numFmtId="165" fontId="3" fillId="0" borderId="0" xfId="1" applyNumberFormat="1" applyFont="1"/>
    <xf numFmtId="0" fontId="10" fillId="0" borderId="1" xfId="1" applyFont="1" applyBorder="1" applyAlignment="1">
      <alignment horizontal="right"/>
    </xf>
    <xf numFmtId="164" fontId="11" fillId="0" borderId="1" xfId="1" applyNumberFormat="1" applyFont="1" applyBorder="1" applyAlignment="1">
      <alignment horizontal="right"/>
    </xf>
    <xf numFmtId="0" fontId="10" fillId="0" borderId="1" xfId="1" applyFont="1" applyBorder="1"/>
    <xf numFmtId="165" fontId="6" fillId="0" borderId="0" xfId="1" applyNumberFormat="1" applyFont="1"/>
    <xf numFmtId="0" fontId="12" fillId="0" borderId="0" xfId="1" applyFont="1" applyAlignment="1">
      <alignment horizontal="right"/>
    </xf>
    <xf numFmtId="0" fontId="12" fillId="0" borderId="0" xfId="1" applyFont="1"/>
    <xf numFmtId="0" fontId="6" fillId="2" borderId="2" xfId="1" applyFont="1" applyFill="1" applyBorder="1" applyAlignment="1">
      <alignment horizontal="left"/>
    </xf>
    <xf numFmtId="0" fontId="6" fillId="2" borderId="3" xfId="1" applyFont="1" applyFill="1" applyBorder="1"/>
    <xf numFmtId="0" fontId="6" fillId="2" borderId="4" xfId="1" applyFont="1" applyFill="1" applyBorder="1" applyAlignment="1">
      <alignment horizontal="center"/>
    </xf>
    <xf numFmtId="0" fontId="6" fillId="2" borderId="5" xfId="1" applyFont="1" applyFill="1" applyBorder="1" applyAlignment="1">
      <alignment horizontal="center"/>
    </xf>
    <xf numFmtId="0" fontId="6" fillId="2" borderId="6" xfId="1" applyFont="1" applyFill="1" applyBorder="1" applyAlignment="1">
      <alignment horizontal="center" wrapText="1"/>
    </xf>
    <xf numFmtId="0" fontId="6" fillId="2" borderId="7" xfId="1" applyFont="1" applyFill="1" applyBorder="1" applyAlignment="1">
      <alignment horizontal="center"/>
    </xf>
    <xf numFmtId="0" fontId="3" fillId="0" borderId="8" xfId="1" applyFont="1" applyBorder="1" applyAlignment="1">
      <alignment horizontal="center"/>
    </xf>
    <xf numFmtId="0" fontId="3" fillId="3" borderId="9" xfId="1" applyFont="1" applyFill="1" applyBorder="1"/>
    <xf numFmtId="0" fontId="3" fillId="3" borderId="10" xfId="1" applyFont="1" applyFill="1" applyBorder="1"/>
    <xf numFmtId="4" fontId="13" fillId="3" borderId="11" xfId="1" applyNumberFormat="1" applyFont="1" applyFill="1" applyBorder="1" applyAlignment="1">
      <alignment horizontal="right" wrapText="1"/>
    </xf>
    <xf numFmtId="4" fontId="3" fillId="3" borderId="12" xfId="1" applyNumberFormat="1" applyFont="1" applyFill="1" applyBorder="1" applyAlignment="1">
      <alignment wrapText="1"/>
    </xf>
    <xf numFmtId="3" fontId="3" fillId="0" borderId="0" xfId="1" applyNumberFormat="1" applyFont="1"/>
    <xf numFmtId="2" fontId="3" fillId="0" borderId="0" xfId="1" applyNumberFormat="1" applyFont="1"/>
    <xf numFmtId="0" fontId="3" fillId="0" borderId="11" xfId="1" applyFont="1" applyBorder="1" applyAlignment="1">
      <alignment horizontal="center"/>
    </xf>
    <xf numFmtId="0" fontId="3" fillId="0" borderId="17" xfId="1" applyFont="1" applyBorder="1"/>
    <xf numFmtId="0" fontId="3" fillId="0" borderId="18" xfId="1" applyFont="1" applyBorder="1"/>
    <xf numFmtId="4" fontId="3" fillId="0" borderId="12" xfId="1" applyNumberFormat="1" applyFont="1" applyBorder="1" applyAlignment="1">
      <alignment wrapText="1"/>
    </xf>
    <xf numFmtId="4" fontId="3" fillId="0" borderId="11" xfId="1" applyNumberFormat="1" applyFont="1" applyBorder="1" applyAlignment="1">
      <alignment wrapText="1"/>
    </xf>
    <xf numFmtId="0" fontId="3" fillId="0" borderId="1" xfId="1" applyFont="1" applyBorder="1"/>
    <xf numFmtId="0" fontId="3" fillId="0" borderId="9" xfId="1" applyFont="1" applyBorder="1"/>
    <xf numFmtId="0" fontId="6" fillId="2" borderId="8" xfId="1" applyFont="1" applyFill="1" applyBorder="1" applyAlignment="1">
      <alignment horizontal="center"/>
    </xf>
    <xf numFmtId="0" fontId="6" fillId="2" borderId="10" xfId="1" applyFont="1" applyFill="1" applyBorder="1"/>
    <xf numFmtId="4" fontId="7" fillId="2" borderId="8" xfId="1" applyNumberFormat="1" applyFont="1" applyFill="1" applyBorder="1" applyAlignment="1">
      <alignment horizontal="right"/>
    </xf>
    <xf numFmtId="4" fontId="6" fillId="2" borderId="21" xfId="1" applyNumberFormat="1" applyFont="1" applyFill="1" applyBorder="1" applyAlignment="1">
      <alignment horizontal="right"/>
    </xf>
    <xf numFmtId="4" fontId="6" fillId="2" borderId="22" xfId="1" applyNumberFormat="1" applyFont="1" applyFill="1" applyBorder="1" applyAlignment="1">
      <alignment horizontal="right"/>
    </xf>
    <xf numFmtId="0" fontId="3" fillId="2" borderId="21" xfId="1" applyFont="1" applyFill="1" applyBorder="1"/>
    <xf numFmtId="0" fontId="6" fillId="3" borderId="23" xfId="1" applyFont="1" applyFill="1" applyBorder="1" applyAlignment="1">
      <alignment horizontal="center"/>
    </xf>
    <xf numFmtId="0" fontId="6" fillId="3" borderId="0" xfId="1" applyFont="1" applyFill="1"/>
    <xf numFmtId="4" fontId="12" fillId="3" borderId="23" xfId="1" applyNumberFormat="1" applyFont="1" applyFill="1" applyBorder="1" applyAlignment="1">
      <alignment horizontal="right"/>
    </xf>
    <xf numFmtId="4" fontId="6" fillId="3" borderId="21" xfId="1" applyNumberFormat="1" applyFont="1" applyFill="1" applyBorder="1" applyAlignment="1">
      <alignment horizontal="right"/>
    </xf>
    <xf numFmtId="4" fontId="6" fillId="3" borderId="22" xfId="1" applyNumberFormat="1" applyFont="1" applyFill="1" applyBorder="1" applyAlignment="1">
      <alignment horizontal="right"/>
    </xf>
    <xf numFmtId="0" fontId="3" fillId="3" borderId="24" xfId="1" applyFont="1" applyFill="1" applyBorder="1"/>
    <xf numFmtId="0" fontId="6" fillId="2" borderId="8" xfId="1" applyFont="1" applyFill="1" applyBorder="1" applyAlignment="1">
      <alignment horizontal="left"/>
    </xf>
    <xf numFmtId="0" fontId="6" fillId="2" borderId="25" xfId="1" applyFont="1" applyFill="1" applyBorder="1" applyAlignment="1">
      <alignment horizontal="center" wrapText="1"/>
    </xf>
    <xf numFmtId="0" fontId="6" fillId="2" borderId="21" xfId="1" applyFont="1" applyFill="1" applyBorder="1" applyAlignment="1">
      <alignment horizontal="center"/>
    </xf>
    <xf numFmtId="0" fontId="3" fillId="0" borderId="10" xfId="1" applyFont="1" applyBorder="1"/>
    <xf numFmtId="4" fontId="3" fillId="0" borderId="11" xfId="1" applyNumberFormat="1" applyFont="1" applyBorder="1" applyAlignment="1">
      <alignment vertical="center" wrapText="1"/>
    </xf>
    <xf numFmtId="0" fontId="3" fillId="0" borderId="26" xfId="1" applyFont="1" applyBorder="1"/>
    <xf numFmtId="0" fontId="6" fillId="4" borderId="27" xfId="1" applyFont="1" applyFill="1" applyBorder="1" applyAlignment="1">
      <alignment horizontal="left"/>
    </xf>
    <xf numFmtId="0" fontId="6" fillId="4" borderId="28" xfId="1" applyFont="1" applyFill="1" applyBorder="1"/>
    <xf numFmtId="4" fontId="6" fillId="4" borderId="31" xfId="1" applyNumberFormat="1" applyFont="1" applyFill="1" applyBorder="1" applyAlignment="1">
      <alignment horizontal="right"/>
    </xf>
    <xf numFmtId="0" fontId="3" fillId="4" borderId="32" xfId="1" applyFont="1" applyFill="1" applyBorder="1"/>
    <xf numFmtId="0" fontId="6" fillId="0" borderId="0" xfId="1" applyFont="1" applyAlignment="1">
      <alignment horizontal="left"/>
    </xf>
    <xf numFmtId="4" fontId="6" fillId="0" borderId="23" xfId="1" applyNumberFormat="1" applyFont="1" applyBorder="1" applyAlignment="1">
      <alignment horizontal="right"/>
    </xf>
    <xf numFmtId="4" fontId="6" fillId="0" borderId="24" xfId="1" applyNumberFormat="1" applyFont="1" applyBorder="1" applyAlignment="1">
      <alignment horizontal="right"/>
    </xf>
    <xf numFmtId="4" fontId="6" fillId="0" borderId="0" xfId="1" applyNumberFormat="1" applyFont="1" applyAlignment="1">
      <alignment horizontal="right"/>
    </xf>
    <xf numFmtId="0" fontId="6" fillId="0" borderId="0" xfId="1" applyFont="1" applyAlignment="1">
      <alignment horizontal="left" wrapText="1"/>
    </xf>
    <xf numFmtId="9" fontId="7" fillId="0" borderId="0" xfId="1" applyNumberFormat="1" applyFont="1" applyAlignment="1">
      <alignment horizontal="left"/>
    </xf>
    <xf numFmtId="4" fontId="3" fillId="0" borderId="23" xfId="1" applyNumberFormat="1" applyFont="1" applyBorder="1" applyAlignment="1">
      <alignment horizontal="right"/>
    </xf>
    <xf numFmtId="3" fontId="4" fillId="0" borderId="0" xfId="1" applyNumberFormat="1" applyFont="1" applyAlignment="1">
      <alignment horizontal="right"/>
    </xf>
    <xf numFmtId="4" fontId="4" fillId="0" borderId="0" xfId="1" applyNumberFormat="1" applyFont="1" applyAlignment="1">
      <alignment horizontal="left"/>
    </xf>
    <xf numFmtId="3" fontId="15" fillId="0" borderId="0" xfId="1" applyNumberFormat="1" applyFont="1"/>
    <xf numFmtId="4" fontId="15" fillId="0" borderId="0" xfId="1" applyNumberFormat="1" applyFont="1"/>
    <xf numFmtId="0" fontId="16" fillId="0" borderId="0" xfId="1" applyFont="1" applyAlignment="1">
      <alignment horizontal="left" wrapText="1"/>
    </xf>
    <xf numFmtId="0" fontId="16" fillId="0" borderId="0" xfId="1" applyFont="1"/>
    <xf numFmtId="0" fontId="18" fillId="0" borderId="0" xfId="1" applyFont="1"/>
    <xf numFmtId="0" fontId="19" fillId="3" borderId="0" xfId="3" applyFill="1"/>
    <xf numFmtId="0" fontId="20" fillId="5" borderId="0" xfId="3" applyFont="1" applyFill="1" applyAlignment="1">
      <alignment horizontal="right"/>
    </xf>
    <xf numFmtId="0" fontId="1" fillId="3" borderId="0" xfId="1" applyFill="1"/>
    <xf numFmtId="0" fontId="21" fillId="5" borderId="0" xfId="3" applyFont="1" applyFill="1"/>
    <xf numFmtId="0" fontId="21" fillId="5" borderId="0" xfId="3" applyFont="1" applyFill="1" applyAlignment="1">
      <alignment horizontal="right"/>
    </xf>
    <xf numFmtId="0" fontId="22" fillId="6" borderId="0" xfId="1" applyFont="1" applyFill="1" applyProtection="1">
      <protection hidden="1"/>
    </xf>
    <xf numFmtId="0" fontId="1" fillId="6" borderId="0" xfId="1" applyFill="1"/>
    <xf numFmtId="0" fontId="23" fillId="5" borderId="0" xfId="3" applyFont="1" applyFill="1"/>
    <xf numFmtId="0" fontId="24" fillId="5" borderId="0" xfId="3" applyFont="1" applyFill="1"/>
    <xf numFmtId="4" fontId="19" fillId="5" borderId="0" xfId="3" applyNumberFormat="1" applyFill="1"/>
    <xf numFmtId="0" fontId="22" fillId="6" borderId="0" xfId="1" applyFont="1" applyFill="1" applyProtection="1">
      <protection locked="0" hidden="1"/>
    </xf>
    <xf numFmtId="164" fontId="22" fillId="6" borderId="0" xfId="1" applyNumberFormat="1" applyFont="1" applyFill="1" applyProtection="1">
      <protection hidden="1"/>
    </xf>
    <xf numFmtId="166" fontId="1" fillId="6" borderId="0" xfId="2" applyNumberFormat="1" applyFont="1" applyFill="1"/>
    <xf numFmtId="4" fontId="1" fillId="3" borderId="0" xfId="1" applyNumberFormat="1" applyFill="1"/>
    <xf numFmtId="2" fontId="1" fillId="3" borderId="0" xfId="1" applyNumberFormat="1" applyFill="1"/>
    <xf numFmtId="167" fontId="1" fillId="3" borderId="0" xfId="1" applyNumberFormat="1" applyFill="1"/>
    <xf numFmtId="0" fontId="19" fillId="7" borderId="33" xfId="3" applyFill="1" applyBorder="1"/>
    <xf numFmtId="0" fontId="19" fillId="5" borderId="26" xfId="3" applyFill="1" applyBorder="1"/>
    <xf numFmtId="0" fontId="1" fillId="3" borderId="26" xfId="1" applyFill="1" applyBorder="1"/>
    <xf numFmtId="168" fontId="19" fillId="7" borderId="26" xfId="3" applyNumberFormat="1" applyFill="1" applyBorder="1"/>
    <xf numFmtId="0" fontId="19" fillId="7" borderId="34" xfId="3" applyFill="1" applyBorder="1"/>
    <xf numFmtId="0" fontId="25" fillId="3" borderId="0" xfId="3" applyFont="1" applyFill="1"/>
    <xf numFmtId="0" fontId="2" fillId="3" borderId="0" xfId="1" applyFont="1" applyFill="1" applyProtection="1">
      <protection hidden="1"/>
    </xf>
    <xf numFmtId="0" fontId="19" fillId="7" borderId="35" xfId="3" applyFill="1" applyBorder="1"/>
    <xf numFmtId="0" fontId="19" fillId="5" borderId="0" xfId="3" applyFill="1"/>
    <xf numFmtId="0" fontId="19" fillId="7" borderId="0" xfId="3" applyFill="1"/>
    <xf numFmtId="0" fontId="19" fillId="7" borderId="36" xfId="3" applyFill="1" applyBorder="1"/>
    <xf numFmtId="164" fontId="1" fillId="3" borderId="0" xfId="1" applyNumberFormat="1" applyFill="1" applyProtection="1">
      <protection hidden="1"/>
    </xf>
    <xf numFmtId="168" fontId="1" fillId="3" borderId="0" xfId="1" applyNumberFormat="1" applyFill="1"/>
    <xf numFmtId="3" fontId="19" fillId="7" borderId="0" xfId="3" applyNumberFormat="1" applyFill="1"/>
    <xf numFmtId="3" fontId="19" fillId="3" borderId="0" xfId="3" applyNumberFormat="1" applyFill="1"/>
    <xf numFmtId="0" fontId="2" fillId="6" borderId="0" xfId="1" applyFont="1" applyFill="1" applyProtection="1">
      <protection hidden="1"/>
    </xf>
    <xf numFmtId="164" fontId="2" fillId="6" borderId="0" xfId="1" applyNumberFormat="1" applyFont="1" applyFill="1" applyProtection="1">
      <protection hidden="1"/>
    </xf>
    <xf numFmtId="10" fontId="19" fillId="7" borderId="0" xfId="2" applyNumberFormat="1" applyFont="1" applyFill="1" applyBorder="1"/>
    <xf numFmtId="164" fontId="2" fillId="3" borderId="0" xfId="1" applyNumberFormat="1" applyFont="1" applyFill="1" applyProtection="1">
      <protection hidden="1"/>
    </xf>
    <xf numFmtId="169" fontId="26" fillId="0" borderId="0" xfId="4" applyNumberFormat="1">
      <alignment vertical="center"/>
    </xf>
    <xf numFmtId="0" fontId="1" fillId="3" borderId="0" xfId="1" applyFill="1" applyProtection="1">
      <protection locked="0" hidden="1"/>
    </xf>
    <xf numFmtId="0" fontId="19" fillId="7" borderId="18" xfId="3" applyFill="1" applyBorder="1"/>
    <xf numFmtId="0" fontId="19" fillId="5" borderId="37" xfId="3" applyFill="1" applyBorder="1"/>
    <xf numFmtId="0" fontId="1" fillId="3" borderId="37" xfId="1" applyFill="1" applyBorder="1"/>
    <xf numFmtId="170" fontId="19" fillId="0" borderId="37" xfId="3" applyNumberFormat="1" applyBorder="1"/>
    <xf numFmtId="0" fontId="19" fillId="7" borderId="25" xfId="3" applyFill="1" applyBorder="1"/>
    <xf numFmtId="0" fontId="27" fillId="3" borderId="0" xfId="3" applyFont="1" applyFill="1"/>
    <xf numFmtId="170" fontId="19" fillId="7" borderId="0" xfId="3" applyNumberFormat="1" applyFill="1"/>
    <xf numFmtId="0" fontId="28" fillId="5" borderId="38" xfId="3" applyFont="1" applyFill="1" applyBorder="1" applyAlignment="1">
      <alignment horizontal="right"/>
    </xf>
    <xf numFmtId="168" fontId="29" fillId="5" borderId="0" xfId="3" applyNumberFormat="1" applyFont="1" applyFill="1"/>
    <xf numFmtId="167" fontId="19" fillId="5" borderId="0" xfId="3" applyNumberFormat="1" applyFill="1"/>
    <xf numFmtId="0" fontId="30" fillId="3" borderId="0" xfId="3" applyFont="1" applyFill="1"/>
    <xf numFmtId="0" fontId="31" fillId="5" borderId="0" xfId="3" applyFont="1" applyFill="1" applyAlignment="1">
      <alignment horizontal="right"/>
    </xf>
    <xf numFmtId="0" fontId="30" fillId="5" borderId="0" xfId="3" applyFont="1" applyFill="1"/>
    <xf numFmtId="0" fontId="30" fillId="5" borderId="0" xfId="3" applyFont="1" applyFill="1" applyAlignment="1">
      <alignment horizontal="right"/>
    </xf>
    <xf numFmtId="0" fontId="32" fillId="5" borderId="0" xfId="3" applyFont="1" applyFill="1"/>
    <xf numFmtId="4" fontId="30" fillId="5" borderId="0" xfId="3" applyNumberFormat="1" applyFont="1" applyFill="1"/>
    <xf numFmtId="0" fontId="30" fillId="7" borderId="33" xfId="3" applyFont="1" applyFill="1" applyBorder="1"/>
    <xf numFmtId="0" fontId="30" fillId="5" borderId="26" xfId="3" applyFont="1" applyFill="1" applyBorder="1"/>
    <xf numFmtId="0" fontId="33" fillId="3" borderId="26" xfId="1" applyFont="1" applyFill="1" applyBorder="1"/>
    <xf numFmtId="168" fontId="30" fillId="7" borderId="26" xfId="3" applyNumberFormat="1" applyFont="1" applyFill="1" applyBorder="1"/>
    <xf numFmtId="0" fontId="30" fillId="7" borderId="34" xfId="3" applyFont="1" applyFill="1" applyBorder="1"/>
    <xf numFmtId="0" fontId="30" fillId="7" borderId="35" xfId="3" applyFont="1" applyFill="1" applyBorder="1"/>
    <xf numFmtId="0" fontId="33" fillId="3" borderId="0" xfId="1" applyFont="1" applyFill="1"/>
    <xf numFmtId="0" fontId="30" fillId="7" borderId="0" xfId="3" applyFont="1" applyFill="1"/>
    <xf numFmtId="0" fontId="30" fillId="7" borderId="36" xfId="3" applyFont="1" applyFill="1" applyBorder="1"/>
    <xf numFmtId="4" fontId="19" fillId="7" borderId="0" xfId="3" applyNumberFormat="1" applyFill="1"/>
    <xf numFmtId="168" fontId="33" fillId="3" borderId="0" xfId="1" applyNumberFormat="1" applyFont="1" applyFill="1"/>
    <xf numFmtId="4" fontId="30" fillId="7" borderId="0" xfId="3" applyNumberFormat="1" applyFont="1" applyFill="1"/>
    <xf numFmtId="169" fontId="34" fillId="0" borderId="0" xfId="4" applyNumberFormat="1" applyFont="1">
      <alignment vertical="center"/>
    </xf>
    <xf numFmtId="0" fontId="30" fillId="7" borderId="18" xfId="3" applyFont="1" applyFill="1" applyBorder="1"/>
    <xf numFmtId="0" fontId="30" fillId="5" borderId="37" xfId="3" applyFont="1" applyFill="1" applyBorder="1"/>
    <xf numFmtId="0" fontId="33" fillId="3" borderId="37" xfId="1" applyFont="1" applyFill="1" applyBorder="1"/>
    <xf numFmtId="170" fontId="30" fillId="3" borderId="37" xfId="3" applyNumberFormat="1" applyFont="1" applyFill="1" applyBorder="1"/>
    <xf numFmtId="0" fontId="30" fillId="7" borderId="25" xfId="3" applyFont="1" applyFill="1" applyBorder="1"/>
    <xf numFmtId="170" fontId="30" fillId="7" borderId="0" xfId="3" applyNumberFormat="1" applyFont="1" applyFill="1"/>
    <xf numFmtId="0" fontId="35" fillId="5" borderId="38" xfId="3" applyFont="1" applyFill="1" applyBorder="1" applyAlignment="1">
      <alignment horizontal="right"/>
    </xf>
    <xf numFmtId="168" fontId="36" fillId="5" borderId="0" xfId="3" applyNumberFormat="1" applyFont="1" applyFill="1"/>
    <xf numFmtId="167" fontId="30" fillId="5" borderId="0" xfId="3" applyNumberFormat="1" applyFont="1" applyFill="1"/>
    <xf numFmtId="168" fontId="37" fillId="5" borderId="0" xfId="3" applyNumberFormat="1" applyFont="1" applyFill="1"/>
    <xf numFmtId="4" fontId="21" fillId="5" borderId="0" xfId="3" applyNumberFormat="1" applyFont="1" applyFill="1"/>
    <xf numFmtId="167" fontId="21" fillId="5" borderId="0" xfId="3" applyNumberFormat="1" applyFont="1" applyFill="1"/>
    <xf numFmtId="14" fontId="1" fillId="3" borderId="0" xfId="1" applyNumberFormat="1" applyFill="1"/>
    <xf numFmtId="14" fontId="33" fillId="3" borderId="0" xfId="1" applyNumberFormat="1" applyFont="1" applyFill="1"/>
    <xf numFmtId="170" fontId="19" fillId="3" borderId="37" xfId="3" applyNumberFormat="1" applyFill="1" applyBorder="1"/>
    <xf numFmtId="0" fontId="10" fillId="0" borderId="0" xfId="1" applyFont="1" applyBorder="1"/>
    <xf numFmtId="0" fontId="10" fillId="0" borderId="0" xfId="1" applyFont="1" applyBorder="1" applyAlignment="1">
      <alignment horizontal="right"/>
    </xf>
    <xf numFmtId="164" fontId="11" fillId="0" borderId="0" xfId="1" applyNumberFormat="1" applyFont="1" applyBorder="1" applyAlignment="1">
      <alignment horizontal="right"/>
    </xf>
    <xf numFmtId="4" fontId="15" fillId="0" borderId="23" xfId="1" applyNumberFormat="1" applyFont="1" applyBorder="1"/>
    <xf numFmtId="4" fontId="15" fillId="0" borderId="24" xfId="1" applyNumberFormat="1" applyFont="1" applyBorder="1" applyAlignment="1">
      <alignment horizontal="right"/>
    </xf>
    <xf numFmtId="4" fontId="15" fillId="0" borderId="29" xfId="1" applyNumberFormat="1" applyFont="1" applyBorder="1"/>
    <xf numFmtId="4" fontId="15" fillId="0" borderId="30" xfId="1" applyNumberFormat="1" applyFont="1" applyBorder="1"/>
    <xf numFmtId="0" fontId="40" fillId="0" borderId="0" xfId="1" applyFont="1"/>
    <xf numFmtId="0" fontId="41" fillId="0" borderId="0" xfId="1" applyFont="1"/>
    <xf numFmtId="4" fontId="42" fillId="2" borderId="11" xfId="1" applyNumberFormat="1" applyFont="1" applyFill="1" applyBorder="1" applyAlignment="1">
      <alignment horizontal="center"/>
    </xf>
    <xf numFmtId="0" fontId="42" fillId="2" borderId="20" xfId="1" applyFont="1" applyFill="1" applyBorder="1" applyAlignment="1">
      <alignment horizontal="center"/>
    </xf>
    <xf numFmtId="4" fontId="44" fillId="3" borderId="11" xfId="1" applyNumberFormat="1" applyFont="1" applyFill="1" applyBorder="1" applyAlignment="1">
      <alignment vertical="center" wrapText="1"/>
    </xf>
    <xf numFmtId="4" fontId="44" fillId="3" borderId="12" xfId="1" applyNumberFormat="1" applyFont="1" applyFill="1" applyBorder="1" applyAlignment="1">
      <alignment vertical="center" wrapText="1"/>
    </xf>
    <xf numFmtId="4" fontId="44" fillId="0" borderId="11" xfId="1" applyNumberFormat="1" applyFont="1" applyBorder="1"/>
    <xf numFmtId="4" fontId="42" fillId="4" borderId="29" xfId="1" applyNumberFormat="1" applyFont="1" applyFill="1" applyBorder="1" applyAlignment="1">
      <alignment horizontal="right"/>
    </xf>
    <xf numFmtId="4" fontId="42" fillId="4" borderId="30" xfId="1" applyNumberFormat="1" applyFont="1" applyFill="1" applyBorder="1" applyAlignment="1">
      <alignment horizontal="right"/>
    </xf>
    <xf numFmtId="4" fontId="3" fillId="0" borderId="13" xfId="1" applyNumberFormat="1" applyFont="1" applyBorder="1" applyAlignment="1">
      <alignment horizontal="center" vertical="center" wrapText="1"/>
    </xf>
    <xf numFmtId="4" fontId="3" fillId="0" borderId="0" xfId="1" applyNumberFormat="1" applyFont="1"/>
    <xf numFmtId="4" fontId="3" fillId="0" borderId="11" xfId="1" applyNumberFormat="1" applyFont="1" applyBorder="1" applyAlignment="1">
      <alignment horizontal="center" vertical="center" wrapText="1"/>
    </xf>
    <xf numFmtId="0" fontId="5" fillId="0" borderId="0" xfId="1" applyFont="1" applyAlignment="1">
      <alignment wrapText="1"/>
    </xf>
    <xf numFmtId="0" fontId="9" fillId="0" borderId="0" xfId="1" applyFont="1" applyAlignment="1">
      <alignment horizontal="left" wrapText="1"/>
    </xf>
    <xf numFmtId="0" fontId="17" fillId="0" borderId="0" xfId="1" applyFont="1" applyAlignment="1">
      <alignment wrapText="1"/>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19" xfId="1" applyFont="1" applyBorder="1" applyAlignment="1">
      <alignment horizontal="center" vertical="center"/>
    </xf>
    <xf numFmtId="0" fontId="3" fillId="0" borderId="14"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 xfId="1" applyFont="1" applyBorder="1"/>
    <xf numFmtId="0" fontId="3" fillId="0" borderId="9" xfId="1" applyFont="1" applyBorder="1"/>
    <xf numFmtId="4" fontId="14" fillId="0" borderId="13" xfId="1" applyNumberFormat="1" applyFont="1" applyBorder="1" applyAlignment="1">
      <alignment horizontal="center" vertical="center" wrapText="1"/>
    </xf>
    <xf numFmtId="4" fontId="14" fillId="0" borderId="15" xfId="1" applyNumberFormat="1" applyFont="1" applyBorder="1" applyAlignment="1">
      <alignment horizontal="center" vertical="center" wrapText="1"/>
    </xf>
    <xf numFmtId="4" fontId="14" fillId="0" borderId="19" xfId="1" applyNumberFormat="1" applyFont="1" applyBorder="1" applyAlignment="1">
      <alignment horizontal="center" vertical="center" wrapText="1"/>
    </xf>
    <xf numFmtId="0" fontId="3" fillId="0" borderId="10" xfId="1" applyFont="1" applyBorder="1"/>
    <xf numFmtId="0" fontId="3" fillId="3" borderId="14"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20" xfId="1" applyFont="1" applyFill="1" applyBorder="1" applyAlignment="1">
      <alignment horizontal="center" vertical="center" wrapText="1"/>
    </xf>
    <xf numFmtId="4" fontId="3" fillId="0" borderId="13" xfId="1" applyNumberFormat="1" applyFont="1" applyBorder="1" applyAlignment="1">
      <alignment horizontal="center" vertical="center" wrapText="1"/>
    </xf>
    <xf numFmtId="4" fontId="3" fillId="0" borderId="19" xfId="1" applyNumberFormat="1" applyFont="1" applyBorder="1" applyAlignment="1">
      <alignment horizontal="center" vertical="center" wrapText="1"/>
    </xf>
    <xf numFmtId="0" fontId="5" fillId="0" borderId="0" xfId="1" applyFont="1" applyAlignment="1">
      <alignment horizontal="center" wrapText="1"/>
    </xf>
    <xf numFmtId="0" fontId="3" fillId="0" borderId="39" xfId="1" applyFont="1" applyBorder="1" applyAlignment="1">
      <alignment horizontal="center"/>
    </xf>
    <xf numFmtId="0" fontId="6" fillId="0" borderId="0" xfId="1" applyFont="1" applyAlignment="1">
      <alignment horizontal="left" wrapText="1"/>
    </xf>
    <xf numFmtId="4" fontId="44" fillId="3" borderId="8" xfId="1" applyNumberFormat="1" applyFont="1" applyFill="1" applyBorder="1" applyAlignment="1">
      <alignment horizontal="center" vertical="center" wrapText="1"/>
    </xf>
    <xf numFmtId="4" fontId="44" fillId="3" borderId="21" xfId="1" applyNumberFormat="1" applyFont="1" applyFill="1" applyBorder="1" applyAlignment="1">
      <alignment horizontal="center" vertical="center" wrapText="1"/>
    </xf>
    <xf numFmtId="4" fontId="13" fillId="0" borderId="11" xfId="1" applyNumberFormat="1" applyFont="1" applyFill="1" applyBorder="1" applyAlignment="1">
      <alignment horizontal="right" wrapText="1"/>
    </xf>
    <xf numFmtId="4" fontId="3" fillId="0" borderId="12" xfId="1" applyNumberFormat="1" applyFont="1" applyFill="1" applyBorder="1" applyAlignment="1">
      <alignment wrapText="1"/>
    </xf>
  </cellXfs>
  <cellStyles count="5">
    <cellStyle name="Normaallaad 4 2" xfId="3" xr:uid="{83853608-81CA-4FE0-BE25-DCFD752BE824}"/>
    <cellStyle name="Normal" xfId="0" builtinId="0"/>
    <cellStyle name="Normal 2" xfId="1" xr:uid="{8BE7EB07-76E6-4B62-9469-39CAB00D6573}"/>
    <cellStyle name="Normal 2 2" xfId="4" xr:uid="{64E97F08-7285-4228-A1CB-F4EB00E22B3E}"/>
    <cellStyle name="Percent 2" xfId="2" xr:uid="{9C2C145D-961D-4CB0-B61B-128001595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Finantsosakond/12_Projektianal&#252;&#252;s/Projektid/Henri/L&#245;ppraportid/Tegemisel/900532/900532%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reutwaldi%205%20TM%20arendus%2026.11.2019%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enriT/RKAS%20Pilv/FAO/LEPINGUD/RIIGIMAJADE%20&#252;&#252;rilepingud/Kreutzwaldi%205/Kreutwaldi%205%20TM%20arendus%2026.11.2019%20v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15B8-3C1F-48D7-A855-A4F39711EBD7}">
  <sheetPr codeName="Sheet44"/>
  <dimension ref="A1:Q46"/>
  <sheetViews>
    <sheetView tabSelected="1" zoomScale="85" zoomScaleNormal="85" workbookViewId="0">
      <selection activeCell="L20" sqref="L20"/>
    </sheetView>
  </sheetViews>
  <sheetFormatPr defaultColWidth="9.140625" defaultRowHeight="15" x14ac:dyDescent="0.25"/>
  <cols>
    <col min="1" max="1" width="5.42578125" style="1" customWidth="1"/>
    <col min="2" max="2" width="7.7109375" style="1" customWidth="1"/>
    <col min="3" max="3" width="7.85546875" style="1" customWidth="1"/>
    <col min="4" max="4" width="51.28515625" style="1" customWidth="1"/>
    <col min="5" max="8" width="16.42578125" style="1" customWidth="1"/>
    <col min="9" max="9" width="28.85546875" style="1" customWidth="1"/>
    <col min="10" max="10" width="29.85546875" style="1" customWidth="1"/>
    <col min="11" max="11" width="31" style="1" customWidth="1"/>
    <col min="12" max="12" width="36.5703125" style="1" customWidth="1"/>
    <col min="13" max="13" width="9.140625" style="1"/>
    <col min="14" max="14" width="11.28515625" style="1" bestFit="1" customWidth="1"/>
    <col min="15" max="15" width="10.140625" style="1" bestFit="1" customWidth="1"/>
    <col min="16" max="256" width="9.140625" style="1"/>
    <col min="257" max="257" width="5.42578125" style="1" customWidth="1"/>
    <col min="258" max="258" width="7.7109375" style="1" customWidth="1"/>
    <col min="259" max="259" width="7.85546875" style="1" customWidth="1"/>
    <col min="260" max="260" width="51.28515625" style="1" customWidth="1"/>
    <col min="261" max="261" width="16.42578125" style="1" customWidth="1"/>
    <col min="262" max="262" width="16.5703125" style="1" customWidth="1"/>
    <col min="263" max="263" width="25.85546875" style="1" customWidth="1"/>
    <col min="264" max="264" width="35" style="1" customWidth="1"/>
    <col min="265" max="265" width="16.28515625" style="1" customWidth="1"/>
    <col min="266" max="266" width="9.140625" style="1"/>
    <col min="267" max="268" width="0" style="1" hidden="1" customWidth="1"/>
    <col min="269" max="269" width="9.140625" style="1"/>
    <col min="270" max="270" width="11.28515625" style="1" bestFit="1" customWidth="1"/>
    <col min="271" max="271" width="10.140625" style="1" bestFit="1" customWidth="1"/>
    <col min="272" max="512" width="9.140625" style="1"/>
    <col min="513" max="513" width="5.42578125" style="1" customWidth="1"/>
    <col min="514" max="514" width="7.7109375" style="1" customWidth="1"/>
    <col min="515" max="515" width="7.85546875" style="1" customWidth="1"/>
    <col min="516" max="516" width="51.28515625" style="1" customWidth="1"/>
    <col min="517" max="517" width="16.42578125" style="1" customWidth="1"/>
    <col min="518" max="518" width="16.5703125" style="1" customWidth="1"/>
    <col min="519" max="519" width="25.85546875" style="1" customWidth="1"/>
    <col min="520" max="520" width="35" style="1" customWidth="1"/>
    <col min="521" max="521" width="16.28515625" style="1" customWidth="1"/>
    <col min="522" max="522" width="9.140625" style="1"/>
    <col min="523" max="524" width="0" style="1" hidden="1" customWidth="1"/>
    <col min="525" max="525" width="9.140625" style="1"/>
    <col min="526" max="526" width="11.28515625" style="1" bestFit="1" customWidth="1"/>
    <col min="527" max="527" width="10.140625" style="1" bestFit="1" customWidth="1"/>
    <col min="528" max="768" width="9.140625" style="1"/>
    <col min="769" max="769" width="5.42578125" style="1" customWidth="1"/>
    <col min="770" max="770" width="7.7109375" style="1" customWidth="1"/>
    <col min="771" max="771" width="7.85546875" style="1" customWidth="1"/>
    <col min="772" max="772" width="51.28515625" style="1" customWidth="1"/>
    <col min="773" max="773" width="16.42578125" style="1" customWidth="1"/>
    <col min="774" max="774" width="16.5703125" style="1" customWidth="1"/>
    <col min="775" max="775" width="25.85546875" style="1" customWidth="1"/>
    <col min="776" max="776" width="35" style="1" customWidth="1"/>
    <col min="777" max="777" width="16.28515625" style="1" customWidth="1"/>
    <col min="778" max="778" width="9.140625" style="1"/>
    <col min="779" max="780" width="0" style="1" hidden="1" customWidth="1"/>
    <col min="781" max="781" width="9.140625" style="1"/>
    <col min="782" max="782" width="11.28515625" style="1" bestFit="1" customWidth="1"/>
    <col min="783" max="783" width="10.140625" style="1" bestFit="1" customWidth="1"/>
    <col min="784" max="1024" width="9.140625" style="1"/>
    <col min="1025" max="1025" width="5.42578125" style="1" customWidth="1"/>
    <col min="1026" max="1026" width="7.7109375" style="1" customWidth="1"/>
    <col min="1027" max="1027" width="7.85546875" style="1" customWidth="1"/>
    <col min="1028" max="1028" width="51.28515625" style="1" customWidth="1"/>
    <col min="1029" max="1029" width="16.42578125" style="1" customWidth="1"/>
    <col min="1030" max="1030" width="16.5703125" style="1" customWidth="1"/>
    <col min="1031" max="1031" width="25.85546875" style="1" customWidth="1"/>
    <col min="1032" max="1032" width="35" style="1" customWidth="1"/>
    <col min="1033" max="1033" width="16.28515625" style="1" customWidth="1"/>
    <col min="1034" max="1034" width="9.140625" style="1"/>
    <col min="1035" max="1036" width="0" style="1" hidden="1" customWidth="1"/>
    <col min="1037" max="1037" width="9.140625" style="1"/>
    <col min="1038" max="1038" width="11.28515625" style="1" bestFit="1" customWidth="1"/>
    <col min="1039" max="1039" width="10.140625" style="1" bestFit="1" customWidth="1"/>
    <col min="1040" max="1280" width="9.140625" style="1"/>
    <col min="1281" max="1281" width="5.42578125" style="1" customWidth="1"/>
    <col min="1282" max="1282" width="7.7109375" style="1" customWidth="1"/>
    <col min="1283" max="1283" width="7.85546875" style="1" customWidth="1"/>
    <col min="1284" max="1284" width="51.28515625" style="1" customWidth="1"/>
    <col min="1285" max="1285" width="16.42578125" style="1" customWidth="1"/>
    <col min="1286" max="1286" width="16.5703125" style="1" customWidth="1"/>
    <col min="1287" max="1287" width="25.85546875" style="1" customWidth="1"/>
    <col min="1288" max="1288" width="35" style="1" customWidth="1"/>
    <col min="1289" max="1289" width="16.28515625" style="1" customWidth="1"/>
    <col min="1290" max="1290" width="9.140625" style="1"/>
    <col min="1291" max="1292" width="0" style="1" hidden="1" customWidth="1"/>
    <col min="1293" max="1293" width="9.140625" style="1"/>
    <col min="1294" max="1294" width="11.28515625" style="1" bestFit="1" customWidth="1"/>
    <col min="1295" max="1295" width="10.140625" style="1" bestFit="1" customWidth="1"/>
    <col min="1296" max="1536" width="9.140625" style="1"/>
    <col min="1537" max="1537" width="5.42578125" style="1" customWidth="1"/>
    <col min="1538" max="1538" width="7.7109375" style="1" customWidth="1"/>
    <col min="1539" max="1539" width="7.85546875" style="1" customWidth="1"/>
    <col min="1540" max="1540" width="51.28515625" style="1" customWidth="1"/>
    <col min="1541" max="1541" width="16.42578125" style="1" customWidth="1"/>
    <col min="1542" max="1542" width="16.5703125" style="1" customWidth="1"/>
    <col min="1543" max="1543" width="25.85546875" style="1" customWidth="1"/>
    <col min="1544" max="1544" width="35" style="1" customWidth="1"/>
    <col min="1545" max="1545" width="16.28515625" style="1" customWidth="1"/>
    <col min="1546" max="1546" width="9.140625" style="1"/>
    <col min="1547" max="1548" width="0" style="1" hidden="1" customWidth="1"/>
    <col min="1549" max="1549" width="9.140625" style="1"/>
    <col min="1550" max="1550" width="11.28515625" style="1" bestFit="1" customWidth="1"/>
    <col min="1551" max="1551" width="10.140625" style="1" bestFit="1" customWidth="1"/>
    <col min="1552" max="1792" width="9.140625" style="1"/>
    <col min="1793" max="1793" width="5.42578125" style="1" customWidth="1"/>
    <col min="1794" max="1794" width="7.7109375" style="1" customWidth="1"/>
    <col min="1795" max="1795" width="7.85546875" style="1" customWidth="1"/>
    <col min="1796" max="1796" width="51.28515625" style="1" customWidth="1"/>
    <col min="1797" max="1797" width="16.42578125" style="1" customWidth="1"/>
    <col min="1798" max="1798" width="16.5703125" style="1" customWidth="1"/>
    <col min="1799" max="1799" width="25.85546875" style="1" customWidth="1"/>
    <col min="1800" max="1800" width="35" style="1" customWidth="1"/>
    <col min="1801" max="1801" width="16.28515625" style="1" customWidth="1"/>
    <col min="1802" max="1802" width="9.140625" style="1"/>
    <col min="1803" max="1804" width="0" style="1" hidden="1" customWidth="1"/>
    <col min="1805" max="1805" width="9.140625" style="1"/>
    <col min="1806" max="1806" width="11.28515625" style="1" bestFit="1" customWidth="1"/>
    <col min="1807" max="1807" width="10.140625" style="1" bestFit="1" customWidth="1"/>
    <col min="1808" max="2048" width="9.140625" style="1"/>
    <col min="2049" max="2049" width="5.42578125" style="1" customWidth="1"/>
    <col min="2050" max="2050" width="7.7109375" style="1" customWidth="1"/>
    <col min="2051" max="2051" width="7.85546875" style="1" customWidth="1"/>
    <col min="2052" max="2052" width="51.28515625" style="1" customWidth="1"/>
    <col min="2053" max="2053" width="16.42578125" style="1" customWidth="1"/>
    <col min="2054" max="2054" width="16.5703125" style="1" customWidth="1"/>
    <col min="2055" max="2055" width="25.85546875" style="1" customWidth="1"/>
    <col min="2056" max="2056" width="35" style="1" customWidth="1"/>
    <col min="2057" max="2057" width="16.28515625" style="1" customWidth="1"/>
    <col min="2058" max="2058" width="9.140625" style="1"/>
    <col min="2059" max="2060" width="0" style="1" hidden="1" customWidth="1"/>
    <col min="2061" max="2061" width="9.140625" style="1"/>
    <col min="2062" max="2062" width="11.28515625" style="1" bestFit="1" customWidth="1"/>
    <col min="2063" max="2063" width="10.140625" style="1" bestFit="1" customWidth="1"/>
    <col min="2064" max="2304" width="9.140625" style="1"/>
    <col min="2305" max="2305" width="5.42578125" style="1" customWidth="1"/>
    <col min="2306" max="2306" width="7.7109375" style="1" customWidth="1"/>
    <col min="2307" max="2307" width="7.85546875" style="1" customWidth="1"/>
    <col min="2308" max="2308" width="51.28515625" style="1" customWidth="1"/>
    <col min="2309" max="2309" width="16.42578125" style="1" customWidth="1"/>
    <col min="2310" max="2310" width="16.5703125" style="1" customWidth="1"/>
    <col min="2311" max="2311" width="25.85546875" style="1" customWidth="1"/>
    <col min="2312" max="2312" width="35" style="1" customWidth="1"/>
    <col min="2313" max="2313" width="16.28515625" style="1" customWidth="1"/>
    <col min="2314" max="2314" width="9.140625" style="1"/>
    <col min="2315" max="2316" width="0" style="1" hidden="1" customWidth="1"/>
    <col min="2317" max="2317" width="9.140625" style="1"/>
    <col min="2318" max="2318" width="11.28515625" style="1" bestFit="1" customWidth="1"/>
    <col min="2319" max="2319" width="10.140625" style="1" bestFit="1" customWidth="1"/>
    <col min="2320" max="2560" width="9.140625" style="1"/>
    <col min="2561" max="2561" width="5.42578125" style="1" customWidth="1"/>
    <col min="2562" max="2562" width="7.7109375" style="1" customWidth="1"/>
    <col min="2563" max="2563" width="7.85546875" style="1" customWidth="1"/>
    <col min="2564" max="2564" width="51.28515625" style="1" customWidth="1"/>
    <col min="2565" max="2565" width="16.42578125" style="1" customWidth="1"/>
    <col min="2566" max="2566" width="16.5703125" style="1" customWidth="1"/>
    <col min="2567" max="2567" width="25.85546875" style="1" customWidth="1"/>
    <col min="2568" max="2568" width="35" style="1" customWidth="1"/>
    <col min="2569" max="2569" width="16.28515625" style="1" customWidth="1"/>
    <col min="2570" max="2570" width="9.140625" style="1"/>
    <col min="2571" max="2572" width="0" style="1" hidden="1" customWidth="1"/>
    <col min="2573" max="2573" width="9.140625" style="1"/>
    <col min="2574" max="2574" width="11.28515625" style="1" bestFit="1" customWidth="1"/>
    <col min="2575" max="2575" width="10.140625" style="1" bestFit="1" customWidth="1"/>
    <col min="2576" max="2816" width="9.140625" style="1"/>
    <col min="2817" max="2817" width="5.42578125" style="1" customWidth="1"/>
    <col min="2818" max="2818" width="7.7109375" style="1" customWidth="1"/>
    <col min="2819" max="2819" width="7.85546875" style="1" customWidth="1"/>
    <col min="2820" max="2820" width="51.28515625" style="1" customWidth="1"/>
    <col min="2821" max="2821" width="16.42578125" style="1" customWidth="1"/>
    <col min="2822" max="2822" width="16.5703125" style="1" customWidth="1"/>
    <col min="2823" max="2823" width="25.85546875" style="1" customWidth="1"/>
    <col min="2824" max="2824" width="35" style="1" customWidth="1"/>
    <col min="2825" max="2825" width="16.28515625" style="1" customWidth="1"/>
    <col min="2826" max="2826" width="9.140625" style="1"/>
    <col min="2827" max="2828" width="0" style="1" hidden="1" customWidth="1"/>
    <col min="2829" max="2829" width="9.140625" style="1"/>
    <col min="2830" max="2830" width="11.28515625" style="1" bestFit="1" customWidth="1"/>
    <col min="2831" max="2831" width="10.140625" style="1" bestFit="1" customWidth="1"/>
    <col min="2832" max="3072" width="9.140625" style="1"/>
    <col min="3073" max="3073" width="5.42578125" style="1" customWidth="1"/>
    <col min="3074" max="3074" width="7.7109375" style="1" customWidth="1"/>
    <col min="3075" max="3075" width="7.85546875" style="1" customWidth="1"/>
    <col min="3076" max="3076" width="51.28515625" style="1" customWidth="1"/>
    <col min="3077" max="3077" width="16.42578125" style="1" customWidth="1"/>
    <col min="3078" max="3078" width="16.5703125" style="1" customWidth="1"/>
    <col min="3079" max="3079" width="25.85546875" style="1" customWidth="1"/>
    <col min="3080" max="3080" width="35" style="1" customWidth="1"/>
    <col min="3081" max="3081" width="16.28515625" style="1" customWidth="1"/>
    <col min="3082" max="3082" width="9.140625" style="1"/>
    <col min="3083" max="3084" width="0" style="1" hidden="1" customWidth="1"/>
    <col min="3085" max="3085" width="9.140625" style="1"/>
    <col min="3086" max="3086" width="11.28515625" style="1" bestFit="1" customWidth="1"/>
    <col min="3087" max="3087" width="10.140625" style="1" bestFit="1" customWidth="1"/>
    <col min="3088" max="3328" width="9.140625" style="1"/>
    <col min="3329" max="3329" width="5.42578125" style="1" customWidth="1"/>
    <col min="3330" max="3330" width="7.7109375" style="1" customWidth="1"/>
    <col min="3331" max="3331" width="7.85546875" style="1" customWidth="1"/>
    <col min="3332" max="3332" width="51.28515625" style="1" customWidth="1"/>
    <col min="3333" max="3333" width="16.42578125" style="1" customWidth="1"/>
    <col min="3334" max="3334" width="16.5703125" style="1" customWidth="1"/>
    <col min="3335" max="3335" width="25.85546875" style="1" customWidth="1"/>
    <col min="3336" max="3336" width="35" style="1" customWidth="1"/>
    <col min="3337" max="3337" width="16.28515625" style="1" customWidth="1"/>
    <col min="3338" max="3338" width="9.140625" style="1"/>
    <col min="3339" max="3340" width="0" style="1" hidden="1" customWidth="1"/>
    <col min="3341" max="3341" width="9.140625" style="1"/>
    <col min="3342" max="3342" width="11.28515625" style="1" bestFit="1" customWidth="1"/>
    <col min="3343" max="3343" width="10.140625" style="1" bestFit="1" customWidth="1"/>
    <col min="3344" max="3584" width="9.140625" style="1"/>
    <col min="3585" max="3585" width="5.42578125" style="1" customWidth="1"/>
    <col min="3586" max="3586" width="7.7109375" style="1" customWidth="1"/>
    <col min="3587" max="3587" width="7.85546875" style="1" customWidth="1"/>
    <col min="3588" max="3588" width="51.28515625" style="1" customWidth="1"/>
    <col min="3589" max="3589" width="16.42578125" style="1" customWidth="1"/>
    <col min="3590" max="3590" width="16.5703125" style="1" customWidth="1"/>
    <col min="3591" max="3591" width="25.85546875" style="1" customWidth="1"/>
    <col min="3592" max="3592" width="35" style="1" customWidth="1"/>
    <col min="3593" max="3593" width="16.28515625" style="1" customWidth="1"/>
    <col min="3594" max="3594" width="9.140625" style="1"/>
    <col min="3595" max="3596" width="0" style="1" hidden="1" customWidth="1"/>
    <col min="3597" max="3597" width="9.140625" style="1"/>
    <col min="3598" max="3598" width="11.28515625" style="1" bestFit="1" customWidth="1"/>
    <col min="3599" max="3599" width="10.140625" style="1" bestFit="1" customWidth="1"/>
    <col min="3600" max="3840" width="9.140625" style="1"/>
    <col min="3841" max="3841" width="5.42578125" style="1" customWidth="1"/>
    <col min="3842" max="3842" width="7.7109375" style="1" customWidth="1"/>
    <col min="3843" max="3843" width="7.85546875" style="1" customWidth="1"/>
    <col min="3844" max="3844" width="51.28515625" style="1" customWidth="1"/>
    <col min="3845" max="3845" width="16.42578125" style="1" customWidth="1"/>
    <col min="3846" max="3846" width="16.5703125" style="1" customWidth="1"/>
    <col min="3847" max="3847" width="25.85546875" style="1" customWidth="1"/>
    <col min="3848" max="3848" width="35" style="1" customWidth="1"/>
    <col min="3849" max="3849" width="16.28515625" style="1" customWidth="1"/>
    <col min="3850" max="3850" width="9.140625" style="1"/>
    <col min="3851" max="3852" width="0" style="1" hidden="1" customWidth="1"/>
    <col min="3853" max="3853" width="9.140625" style="1"/>
    <col min="3854" max="3854" width="11.28515625" style="1" bestFit="1" customWidth="1"/>
    <col min="3855" max="3855" width="10.140625" style="1" bestFit="1" customWidth="1"/>
    <col min="3856" max="4096" width="9.140625" style="1"/>
    <col min="4097" max="4097" width="5.42578125" style="1" customWidth="1"/>
    <col min="4098" max="4098" width="7.7109375" style="1" customWidth="1"/>
    <col min="4099" max="4099" width="7.85546875" style="1" customWidth="1"/>
    <col min="4100" max="4100" width="51.28515625" style="1" customWidth="1"/>
    <col min="4101" max="4101" width="16.42578125" style="1" customWidth="1"/>
    <col min="4102" max="4102" width="16.5703125" style="1" customWidth="1"/>
    <col min="4103" max="4103" width="25.85546875" style="1" customWidth="1"/>
    <col min="4104" max="4104" width="35" style="1" customWidth="1"/>
    <col min="4105" max="4105" width="16.28515625" style="1" customWidth="1"/>
    <col min="4106" max="4106" width="9.140625" style="1"/>
    <col min="4107" max="4108" width="0" style="1" hidden="1" customWidth="1"/>
    <col min="4109" max="4109" width="9.140625" style="1"/>
    <col min="4110" max="4110" width="11.28515625" style="1" bestFit="1" customWidth="1"/>
    <col min="4111" max="4111" width="10.140625" style="1" bestFit="1" customWidth="1"/>
    <col min="4112" max="4352" width="9.140625" style="1"/>
    <col min="4353" max="4353" width="5.42578125" style="1" customWidth="1"/>
    <col min="4354" max="4354" width="7.7109375" style="1" customWidth="1"/>
    <col min="4355" max="4355" width="7.85546875" style="1" customWidth="1"/>
    <col min="4356" max="4356" width="51.28515625" style="1" customWidth="1"/>
    <col min="4357" max="4357" width="16.42578125" style="1" customWidth="1"/>
    <col min="4358" max="4358" width="16.5703125" style="1" customWidth="1"/>
    <col min="4359" max="4359" width="25.85546875" style="1" customWidth="1"/>
    <col min="4360" max="4360" width="35" style="1" customWidth="1"/>
    <col min="4361" max="4361" width="16.28515625" style="1" customWidth="1"/>
    <col min="4362" max="4362" width="9.140625" style="1"/>
    <col min="4363" max="4364" width="0" style="1" hidden="1" customWidth="1"/>
    <col min="4365" max="4365" width="9.140625" style="1"/>
    <col min="4366" max="4366" width="11.28515625" style="1" bestFit="1" customWidth="1"/>
    <col min="4367" max="4367" width="10.140625" style="1" bestFit="1" customWidth="1"/>
    <col min="4368" max="4608" width="9.140625" style="1"/>
    <col min="4609" max="4609" width="5.42578125" style="1" customWidth="1"/>
    <col min="4610" max="4610" width="7.7109375" style="1" customWidth="1"/>
    <col min="4611" max="4611" width="7.85546875" style="1" customWidth="1"/>
    <col min="4612" max="4612" width="51.28515625" style="1" customWidth="1"/>
    <col min="4613" max="4613" width="16.42578125" style="1" customWidth="1"/>
    <col min="4614" max="4614" width="16.5703125" style="1" customWidth="1"/>
    <col min="4615" max="4615" width="25.85546875" style="1" customWidth="1"/>
    <col min="4616" max="4616" width="35" style="1" customWidth="1"/>
    <col min="4617" max="4617" width="16.28515625" style="1" customWidth="1"/>
    <col min="4618" max="4618" width="9.140625" style="1"/>
    <col min="4619" max="4620" width="0" style="1" hidden="1" customWidth="1"/>
    <col min="4621" max="4621" width="9.140625" style="1"/>
    <col min="4622" max="4622" width="11.28515625" style="1" bestFit="1" customWidth="1"/>
    <col min="4623" max="4623" width="10.140625" style="1" bestFit="1" customWidth="1"/>
    <col min="4624" max="4864" width="9.140625" style="1"/>
    <col min="4865" max="4865" width="5.42578125" style="1" customWidth="1"/>
    <col min="4866" max="4866" width="7.7109375" style="1" customWidth="1"/>
    <col min="4867" max="4867" width="7.85546875" style="1" customWidth="1"/>
    <col min="4868" max="4868" width="51.28515625" style="1" customWidth="1"/>
    <col min="4869" max="4869" width="16.42578125" style="1" customWidth="1"/>
    <col min="4870" max="4870" width="16.5703125" style="1" customWidth="1"/>
    <col min="4871" max="4871" width="25.85546875" style="1" customWidth="1"/>
    <col min="4872" max="4872" width="35" style="1" customWidth="1"/>
    <col min="4873" max="4873" width="16.28515625" style="1" customWidth="1"/>
    <col min="4874" max="4874" width="9.140625" style="1"/>
    <col min="4875" max="4876" width="0" style="1" hidden="1" customWidth="1"/>
    <col min="4877" max="4877" width="9.140625" style="1"/>
    <col min="4878" max="4878" width="11.28515625" style="1" bestFit="1" customWidth="1"/>
    <col min="4879" max="4879" width="10.140625" style="1" bestFit="1" customWidth="1"/>
    <col min="4880" max="5120" width="9.140625" style="1"/>
    <col min="5121" max="5121" width="5.42578125" style="1" customWidth="1"/>
    <col min="5122" max="5122" width="7.7109375" style="1" customWidth="1"/>
    <col min="5123" max="5123" width="7.85546875" style="1" customWidth="1"/>
    <col min="5124" max="5124" width="51.28515625" style="1" customWidth="1"/>
    <col min="5125" max="5125" width="16.42578125" style="1" customWidth="1"/>
    <col min="5126" max="5126" width="16.5703125" style="1" customWidth="1"/>
    <col min="5127" max="5127" width="25.85546875" style="1" customWidth="1"/>
    <col min="5128" max="5128" width="35" style="1" customWidth="1"/>
    <col min="5129" max="5129" width="16.28515625" style="1" customWidth="1"/>
    <col min="5130" max="5130" width="9.140625" style="1"/>
    <col min="5131" max="5132" width="0" style="1" hidden="1" customWidth="1"/>
    <col min="5133" max="5133" width="9.140625" style="1"/>
    <col min="5134" max="5134" width="11.28515625" style="1" bestFit="1" customWidth="1"/>
    <col min="5135" max="5135" width="10.140625" style="1" bestFit="1" customWidth="1"/>
    <col min="5136" max="5376" width="9.140625" style="1"/>
    <col min="5377" max="5377" width="5.42578125" style="1" customWidth="1"/>
    <col min="5378" max="5378" width="7.7109375" style="1" customWidth="1"/>
    <col min="5379" max="5379" width="7.85546875" style="1" customWidth="1"/>
    <col min="5380" max="5380" width="51.28515625" style="1" customWidth="1"/>
    <col min="5381" max="5381" width="16.42578125" style="1" customWidth="1"/>
    <col min="5382" max="5382" width="16.5703125" style="1" customWidth="1"/>
    <col min="5383" max="5383" width="25.85546875" style="1" customWidth="1"/>
    <col min="5384" max="5384" width="35" style="1" customWidth="1"/>
    <col min="5385" max="5385" width="16.28515625" style="1" customWidth="1"/>
    <col min="5386" max="5386" width="9.140625" style="1"/>
    <col min="5387" max="5388" width="0" style="1" hidden="1" customWidth="1"/>
    <col min="5389" max="5389" width="9.140625" style="1"/>
    <col min="5390" max="5390" width="11.28515625" style="1" bestFit="1" customWidth="1"/>
    <col min="5391" max="5391" width="10.140625" style="1" bestFit="1" customWidth="1"/>
    <col min="5392" max="5632" width="9.140625" style="1"/>
    <col min="5633" max="5633" width="5.42578125" style="1" customWidth="1"/>
    <col min="5634" max="5634" width="7.7109375" style="1" customWidth="1"/>
    <col min="5635" max="5635" width="7.85546875" style="1" customWidth="1"/>
    <col min="5636" max="5636" width="51.28515625" style="1" customWidth="1"/>
    <col min="5637" max="5637" width="16.42578125" style="1" customWidth="1"/>
    <col min="5638" max="5638" width="16.5703125" style="1" customWidth="1"/>
    <col min="5639" max="5639" width="25.85546875" style="1" customWidth="1"/>
    <col min="5640" max="5640" width="35" style="1" customWidth="1"/>
    <col min="5641" max="5641" width="16.28515625" style="1" customWidth="1"/>
    <col min="5642" max="5642" width="9.140625" style="1"/>
    <col min="5643" max="5644" width="0" style="1" hidden="1" customWidth="1"/>
    <col min="5645" max="5645" width="9.140625" style="1"/>
    <col min="5646" max="5646" width="11.28515625" style="1" bestFit="1" customWidth="1"/>
    <col min="5647" max="5647" width="10.140625" style="1" bestFit="1" customWidth="1"/>
    <col min="5648" max="5888" width="9.140625" style="1"/>
    <col min="5889" max="5889" width="5.42578125" style="1" customWidth="1"/>
    <col min="5890" max="5890" width="7.7109375" style="1" customWidth="1"/>
    <col min="5891" max="5891" width="7.85546875" style="1" customWidth="1"/>
    <col min="5892" max="5892" width="51.28515625" style="1" customWidth="1"/>
    <col min="5893" max="5893" width="16.42578125" style="1" customWidth="1"/>
    <col min="5894" max="5894" width="16.5703125" style="1" customWidth="1"/>
    <col min="5895" max="5895" width="25.85546875" style="1" customWidth="1"/>
    <col min="5896" max="5896" width="35" style="1" customWidth="1"/>
    <col min="5897" max="5897" width="16.28515625" style="1" customWidth="1"/>
    <col min="5898" max="5898" width="9.140625" style="1"/>
    <col min="5899" max="5900" width="0" style="1" hidden="1" customWidth="1"/>
    <col min="5901" max="5901" width="9.140625" style="1"/>
    <col min="5902" max="5902" width="11.28515625" style="1" bestFit="1" customWidth="1"/>
    <col min="5903" max="5903" width="10.140625" style="1" bestFit="1" customWidth="1"/>
    <col min="5904" max="6144" width="9.140625" style="1"/>
    <col min="6145" max="6145" width="5.42578125" style="1" customWidth="1"/>
    <col min="6146" max="6146" width="7.7109375" style="1" customWidth="1"/>
    <col min="6147" max="6147" width="7.85546875" style="1" customWidth="1"/>
    <col min="6148" max="6148" width="51.28515625" style="1" customWidth="1"/>
    <col min="6149" max="6149" width="16.42578125" style="1" customWidth="1"/>
    <col min="6150" max="6150" width="16.5703125" style="1" customWidth="1"/>
    <col min="6151" max="6151" width="25.85546875" style="1" customWidth="1"/>
    <col min="6152" max="6152" width="35" style="1" customWidth="1"/>
    <col min="6153" max="6153" width="16.28515625" style="1" customWidth="1"/>
    <col min="6154" max="6154" width="9.140625" style="1"/>
    <col min="6155" max="6156" width="0" style="1" hidden="1" customWidth="1"/>
    <col min="6157" max="6157" width="9.140625" style="1"/>
    <col min="6158" max="6158" width="11.28515625" style="1" bestFit="1" customWidth="1"/>
    <col min="6159" max="6159" width="10.140625" style="1" bestFit="1" customWidth="1"/>
    <col min="6160" max="6400" width="9.140625" style="1"/>
    <col min="6401" max="6401" width="5.42578125" style="1" customWidth="1"/>
    <col min="6402" max="6402" width="7.7109375" style="1" customWidth="1"/>
    <col min="6403" max="6403" width="7.85546875" style="1" customWidth="1"/>
    <col min="6404" max="6404" width="51.28515625" style="1" customWidth="1"/>
    <col min="6405" max="6405" width="16.42578125" style="1" customWidth="1"/>
    <col min="6406" max="6406" width="16.5703125" style="1" customWidth="1"/>
    <col min="6407" max="6407" width="25.85546875" style="1" customWidth="1"/>
    <col min="6408" max="6408" width="35" style="1" customWidth="1"/>
    <col min="6409" max="6409" width="16.28515625" style="1" customWidth="1"/>
    <col min="6410" max="6410" width="9.140625" style="1"/>
    <col min="6411" max="6412" width="0" style="1" hidden="1" customWidth="1"/>
    <col min="6413" max="6413" width="9.140625" style="1"/>
    <col min="6414" max="6414" width="11.28515625" style="1" bestFit="1" customWidth="1"/>
    <col min="6415" max="6415" width="10.140625" style="1" bestFit="1" customWidth="1"/>
    <col min="6416" max="6656" width="9.140625" style="1"/>
    <col min="6657" max="6657" width="5.42578125" style="1" customWidth="1"/>
    <col min="6658" max="6658" width="7.7109375" style="1" customWidth="1"/>
    <col min="6659" max="6659" width="7.85546875" style="1" customWidth="1"/>
    <col min="6660" max="6660" width="51.28515625" style="1" customWidth="1"/>
    <col min="6661" max="6661" width="16.42578125" style="1" customWidth="1"/>
    <col min="6662" max="6662" width="16.5703125" style="1" customWidth="1"/>
    <col min="6663" max="6663" width="25.85546875" style="1" customWidth="1"/>
    <col min="6664" max="6664" width="35" style="1" customWidth="1"/>
    <col min="6665" max="6665" width="16.28515625" style="1" customWidth="1"/>
    <col min="6666" max="6666" width="9.140625" style="1"/>
    <col min="6667" max="6668" width="0" style="1" hidden="1" customWidth="1"/>
    <col min="6669" max="6669" width="9.140625" style="1"/>
    <col min="6670" max="6670" width="11.28515625" style="1" bestFit="1" customWidth="1"/>
    <col min="6671" max="6671" width="10.140625" style="1" bestFit="1" customWidth="1"/>
    <col min="6672" max="6912" width="9.140625" style="1"/>
    <col min="6913" max="6913" width="5.42578125" style="1" customWidth="1"/>
    <col min="6914" max="6914" width="7.7109375" style="1" customWidth="1"/>
    <col min="6915" max="6915" width="7.85546875" style="1" customWidth="1"/>
    <col min="6916" max="6916" width="51.28515625" style="1" customWidth="1"/>
    <col min="6917" max="6917" width="16.42578125" style="1" customWidth="1"/>
    <col min="6918" max="6918" width="16.5703125" style="1" customWidth="1"/>
    <col min="6919" max="6919" width="25.85546875" style="1" customWidth="1"/>
    <col min="6920" max="6920" width="35" style="1" customWidth="1"/>
    <col min="6921" max="6921" width="16.28515625" style="1" customWidth="1"/>
    <col min="6922" max="6922" width="9.140625" style="1"/>
    <col min="6923" max="6924" width="0" style="1" hidden="1" customWidth="1"/>
    <col min="6925" max="6925" width="9.140625" style="1"/>
    <col min="6926" max="6926" width="11.28515625" style="1" bestFit="1" customWidth="1"/>
    <col min="6927" max="6927" width="10.140625" style="1" bestFit="1" customWidth="1"/>
    <col min="6928" max="7168" width="9.140625" style="1"/>
    <col min="7169" max="7169" width="5.42578125" style="1" customWidth="1"/>
    <col min="7170" max="7170" width="7.7109375" style="1" customWidth="1"/>
    <col min="7171" max="7171" width="7.85546875" style="1" customWidth="1"/>
    <col min="7172" max="7172" width="51.28515625" style="1" customWidth="1"/>
    <col min="7173" max="7173" width="16.42578125" style="1" customWidth="1"/>
    <col min="7174" max="7174" width="16.5703125" style="1" customWidth="1"/>
    <col min="7175" max="7175" width="25.85546875" style="1" customWidth="1"/>
    <col min="7176" max="7176" width="35" style="1" customWidth="1"/>
    <col min="7177" max="7177" width="16.28515625" style="1" customWidth="1"/>
    <col min="7178" max="7178" width="9.140625" style="1"/>
    <col min="7179" max="7180" width="0" style="1" hidden="1" customWidth="1"/>
    <col min="7181" max="7181" width="9.140625" style="1"/>
    <col min="7182" max="7182" width="11.28515625" style="1" bestFit="1" customWidth="1"/>
    <col min="7183" max="7183" width="10.140625" style="1" bestFit="1" customWidth="1"/>
    <col min="7184" max="7424" width="9.140625" style="1"/>
    <col min="7425" max="7425" width="5.42578125" style="1" customWidth="1"/>
    <col min="7426" max="7426" width="7.7109375" style="1" customWidth="1"/>
    <col min="7427" max="7427" width="7.85546875" style="1" customWidth="1"/>
    <col min="7428" max="7428" width="51.28515625" style="1" customWidth="1"/>
    <col min="7429" max="7429" width="16.42578125" style="1" customWidth="1"/>
    <col min="7430" max="7430" width="16.5703125" style="1" customWidth="1"/>
    <col min="7431" max="7431" width="25.85546875" style="1" customWidth="1"/>
    <col min="7432" max="7432" width="35" style="1" customWidth="1"/>
    <col min="7433" max="7433" width="16.28515625" style="1" customWidth="1"/>
    <col min="7434" max="7434" width="9.140625" style="1"/>
    <col min="7435" max="7436" width="0" style="1" hidden="1" customWidth="1"/>
    <col min="7437" max="7437" width="9.140625" style="1"/>
    <col min="7438" max="7438" width="11.28515625" style="1" bestFit="1" customWidth="1"/>
    <col min="7439" max="7439" width="10.140625" style="1" bestFit="1" customWidth="1"/>
    <col min="7440" max="7680" width="9.140625" style="1"/>
    <col min="7681" max="7681" width="5.42578125" style="1" customWidth="1"/>
    <col min="7682" max="7682" width="7.7109375" style="1" customWidth="1"/>
    <col min="7683" max="7683" width="7.85546875" style="1" customWidth="1"/>
    <col min="7684" max="7684" width="51.28515625" style="1" customWidth="1"/>
    <col min="7685" max="7685" width="16.42578125" style="1" customWidth="1"/>
    <col min="7686" max="7686" width="16.5703125" style="1" customWidth="1"/>
    <col min="7687" max="7687" width="25.85546875" style="1" customWidth="1"/>
    <col min="7688" max="7688" width="35" style="1" customWidth="1"/>
    <col min="7689" max="7689" width="16.28515625" style="1" customWidth="1"/>
    <col min="7690" max="7690" width="9.140625" style="1"/>
    <col min="7691" max="7692" width="0" style="1" hidden="1" customWidth="1"/>
    <col min="7693" max="7693" width="9.140625" style="1"/>
    <col min="7694" max="7694" width="11.28515625" style="1" bestFit="1" customWidth="1"/>
    <col min="7695" max="7695" width="10.140625" style="1" bestFit="1" customWidth="1"/>
    <col min="7696" max="7936" width="9.140625" style="1"/>
    <col min="7937" max="7937" width="5.42578125" style="1" customWidth="1"/>
    <col min="7938" max="7938" width="7.7109375" style="1" customWidth="1"/>
    <col min="7939" max="7939" width="7.85546875" style="1" customWidth="1"/>
    <col min="7940" max="7940" width="51.28515625" style="1" customWidth="1"/>
    <col min="7941" max="7941" width="16.42578125" style="1" customWidth="1"/>
    <col min="7942" max="7942" width="16.5703125" style="1" customWidth="1"/>
    <col min="7943" max="7943" width="25.85546875" style="1" customWidth="1"/>
    <col min="7944" max="7944" width="35" style="1" customWidth="1"/>
    <col min="7945" max="7945" width="16.28515625" style="1" customWidth="1"/>
    <col min="7946" max="7946" width="9.140625" style="1"/>
    <col min="7947" max="7948" width="0" style="1" hidden="1" customWidth="1"/>
    <col min="7949" max="7949" width="9.140625" style="1"/>
    <col min="7950" max="7950" width="11.28515625" style="1" bestFit="1" customWidth="1"/>
    <col min="7951" max="7951" width="10.140625" style="1" bestFit="1" customWidth="1"/>
    <col min="7952" max="8192" width="9.140625" style="1"/>
    <col min="8193" max="8193" width="5.42578125" style="1" customWidth="1"/>
    <col min="8194" max="8194" width="7.7109375" style="1" customWidth="1"/>
    <col min="8195" max="8195" width="7.85546875" style="1" customWidth="1"/>
    <col min="8196" max="8196" width="51.28515625" style="1" customWidth="1"/>
    <col min="8197" max="8197" width="16.42578125" style="1" customWidth="1"/>
    <col min="8198" max="8198" width="16.5703125" style="1" customWidth="1"/>
    <col min="8199" max="8199" width="25.85546875" style="1" customWidth="1"/>
    <col min="8200" max="8200" width="35" style="1" customWidth="1"/>
    <col min="8201" max="8201" width="16.28515625" style="1" customWidth="1"/>
    <col min="8202" max="8202" width="9.140625" style="1"/>
    <col min="8203" max="8204" width="0" style="1" hidden="1" customWidth="1"/>
    <col min="8205" max="8205" width="9.140625" style="1"/>
    <col min="8206" max="8206" width="11.28515625" style="1" bestFit="1" customWidth="1"/>
    <col min="8207" max="8207" width="10.140625" style="1" bestFit="1" customWidth="1"/>
    <col min="8208" max="8448" width="9.140625" style="1"/>
    <col min="8449" max="8449" width="5.42578125" style="1" customWidth="1"/>
    <col min="8450" max="8450" width="7.7109375" style="1" customWidth="1"/>
    <col min="8451" max="8451" width="7.85546875" style="1" customWidth="1"/>
    <col min="8452" max="8452" width="51.28515625" style="1" customWidth="1"/>
    <col min="8453" max="8453" width="16.42578125" style="1" customWidth="1"/>
    <col min="8454" max="8454" width="16.5703125" style="1" customWidth="1"/>
    <col min="8455" max="8455" width="25.85546875" style="1" customWidth="1"/>
    <col min="8456" max="8456" width="35" style="1" customWidth="1"/>
    <col min="8457" max="8457" width="16.28515625" style="1" customWidth="1"/>
    <col min="8458" max="8458" width="9.140625" style="1"/>
    <col min="8459" max="8460" width="0" style="1" hidden="1" customWidth="1"/>
    <col min="8461" max="8461" width="9.140625" style="1"/>
    <col min="8462" max="8462" width="11.28515625" style="1" bestFit="1" customWidth="1"/>
    <col min="8463" max="8463" width="10.140625" style="1" bestFit="1" customWidth="1"/>
    <col min="8464" max="8704" width="9.140625" style="1"/>
    <col min="8705" max="8705" width="5.42578125" style="1" customWidth="1"/>
    <col min="8706" max="8706" width="7.7109375" style="1" customWidth="1"/>
    <col min="8707" max="8707" width="7.85546875" style="1" customWidth="1"/>
    <col min="8708" max="8708" width="51.28515625" style="1" customWidth="1"/>
    <col min="8709" max="8709" width="16.42578125" style="1" customWidth="1"/>
    <col min="8710" max="8710" width="16.5703125" style="1" customWidth="1"/>
    <col min="8711" max="8711" width="25.85546875" style="1" customWidth="1"/>
    <col min="8712" max="8712" width="35" style="1" customWidth="1"/>
    <col min="8713" max="8713" width="16.28515625" style="1" customWidth="1"/>
    <col min="8714" max="8714" width="9.140625" style="1"/>
    <col min="8715" max="8716" width="0" style="1" hidden="1" customWidth="1"/>
    <col min="8717" max="8717" width="9.140625" style="1"/>
    <col min="8718" max="8718" width="11.28515625" style="1" bestFit="1" customWidth="1"/>
    <col min="8719" max="8719" width="10.140625" style="1" bestFit="1" customWidth="1"/>
    <col min="8720" max="8960" width="9.140625" style="1"/>
    <col min="8961" max="8961" width="5.42578125" style="1" customWidth="1"/>
    <col min="8962" max="8962" width="7.7109375" style="1" customWidth="1"/>
    <col min="8963" max="8963" width="7.85546875" style="1" customWidth="1"/>
    <col min="8964" max="8964" width="51.28515625" style="1" customWidth="1"/>
    <col min="8965" max="8965" width="16.42578125" style="1" customWidth="1"/>
    <col min="8966" max="8966" width="16.5703125" style="1" customWidth="1"/>
    <col min="8967" max="8967" width="25.85546875" style="1" customWidth="1"/>
    <col min="8968" max="8968" width="35" style="1" customWidth="1"/>
    <col min="8969" max="8969" width="16.28515625" style="1" customWidth="1"/>
    <col min="8970" max="8970" width="9.140625" style="1"/>
    <col min="8971" max="8972" width="0" style="1" hidden="1" customWidth="1"/>
    <col min="8973" max="8973" width="9.140625" style="1"/>
    <col min="8974" max="8974" width="11.28515625" style="1" bestFit="1" customWidth="1"/>
    <col min="8975" max="8975" width="10.140625" style="1" bestFit="1" customWidth="1"/>
    <col min="8976" max="9216" width="9.140625" style="1"/>
    <col min="9217" max="9217" width="5.42578125" style="1" customWidth="1"/>
    <col min="9218" max="9218" width="7.7109375" style="1" customWidth="1"/>
    <col min="9219" max="9219" width="7.85546875" style="1" customWidth="1"/>
    <col min="9220" max="9220" width="51.28515625" style="1" customWidth="1"/>
    <col min="9221" max="9221" width="16.42578125" style="1" customWidth="1"/>
    <col min="9222" max="9222" width="16.5703125" style="1" customWidth="1"/>
    <col min="9223" max="9223" width="25.85546875" style="1" customWidth="1"/>
    <col min="9224" max="9224" width="35" style="1" customWidth="1"/>
    <col min="9225" max="9225" width="16.28515625" style="1" customWidth="1"/>
    <col min="9226" max="9226" width="9.140625" style="1"/>
    <col min="9227" max="9228" width="0" style="1" hidden="1" customWidth="1"/>
    <col min="9229" max="9229" width="9.140625" style="1"/>
    <col min="9230" max="9230" width="11.28515625" style="1" bestFit="1" customWidth="1"/>
    <col min="9231" max="9231" width="10.140625" style="1" bestFit="1" customWidth="1"/>
    <col min="9232" max="9472" width="9.140625" style="1"/>
    <col min="9473" max="9473" width="5.42578125" style="1" customWidth="1"/>
    <col min="9474" max="9474" width="7.7109375" style="1" customWidth="1"/>
    <col min="9475" max="9475" width="7.85546875" style="1" customWidth="1"/>
    <col min="9476" max="9476" width="51.28515625" style="1" customWidth="1"/>
    <col min="9477" max="9477" width="16.42578125" style="1" customWidth="1"/>
    <col min="9478" max="9478" width="16.5703125" style="1" customWidth="1"/>
    <col min="9479" max="9479" width="25.85546875" style="1" customWidth="1"/>
    <col min="9480" max="9480" width="35" style="1" customWidth="1"/>
    <col min="9481" max="9481" width="16.28515625" style="1" customWidth="1"/>
    <col min="9482" max="9482" width="9.140625" style="1"/>
    <col min="9483" max="9484" width="0" style="1" hidden="1" customWidth="1"/>
    <col min="9485" max="9485" width="9.140625" style="1"/>
    <col min="9486" max="9486" width="11.28515625" style="1" bestFit="1" customWidth="1"/>
    <col min="9487" max="9487" width="10.140625" style="1" bestFit="1" customWidth="1"/>
    <col min="9488" max="9728" width="9.140625" style="1"/>
    <col min="9729" max="9729" width="5.42578125" style="1" customWidth="1"/>
    <col min="9730" max="9730" width="7.7109375" style="1" customWidth="1"/>
    <col min="9731" max="9731" width="7.85546875" style="1" customWidth="1"/>
    <col min="9732" max="9732" width="51.28515625" style="1" customWidth="1"/>
    <col min="9733" max="9733" width="16.42578125" style="1" customWidth="1"/>
    <col min="9734" max="9734" width="16.5703125" style="1" customWidth="1"/>
    <col min="9735" max="9735" width="25.85546875" style="1" customWidth="1"/>
    <col min="9736" max="9736" width="35" style="1" customWidth="1"/>
    <col min="9737" max="9737" width="16.28515625" style="1" customWidth="1"/>
    <col min="9738" max="9738" width="9.140625" style="1"/>
    <col min="9739" max="9740" width="0" style="1" hidden="1" customWidth="1"/>
    <col min="9741" max="9741" width="9.140625" style="1"/>
    <col min="9742" max="9742" width="11.28515625" style="1" bestFit="1" customWidth="1"/>
    <col min="9743" max="9743" width="10.140625" style="1" bestFit="1" customWidth="1"/>
    <col min="9744" max="9984" width="9.140625" style="1"/>
    <col min="9985" max="9985" width="5.42578125" style="1" customWidth="1"/>
    <col min="9986" max="9986" width="7.7109375" style="1" customWidth="1"/>
    <col min="9987" max="9987" width="7.85546875" style="1" customWidth="1"/>
    <col min="9988" max="9988" width="51.28515625" style="1" customWidth="1"/>
    <col min="9989" max="9989" width="16.42578125" style="1" customWidth="1"/>
    <col min="9990" max="9990" width="16.5703125" style="1" customWidth="1"/>
    <col min="9991" max="9991" width="25.85546875" style="1" customWidth="1"/>
    <col min="9992" max="9992" width="35" style="1" customWidth="1"/>
    <col min="9993" max="9993" width="16.28515625" style="1" customWidth="1"/>
    <col min="9994" max="9994" width="9.140625" style="1"/>
    <col min="9995" max="9996" width="0" style="1" hidden="1" customWidth="1"/>
    <col min="9997" max="9997" width="9.140625" style="1"/>
    <col min="9998" max="9998" width="11.28515625" style="1" bestFit="1" customWidth="1"/>
    <col min="9999" max="9999" width="10.140625" style="1" bestFit="1" customWidth="1"/>
    <col min="10000" max="10240" width="9.140625" style="1"/>
    <col min="10241" max="10241" width="5.42578125" style="1" customWidth="1"/>
    <col min="10242" max="10242" width="7.7109375" style="1" customWidth="1"/>
    <col min="10243" max="10243" width="7.85546875" style="1" customWidth="1"/>
    <col min="10244" max="10244" width="51.28515625" style="1" customWidth="1"/>
    <col min="10245" max="10245" width="16.42578125" style="1" customWidth="1"/>
    <col min="10246" max="10246" width="16.5703125" style="1" customWidth="1"/>
    <col min="10247" max="10247" width="25.85546875" style="1" customWidth="1"/>
    <col min="10248" max="10248" width="35" style="1" customWidth="1"/>
    <col min="10249" max="10249" width="16.28515625" style="1" customWidth="1"/>
    <col min="10250" max="10250" width="9.140625" style="1"/>
    <col min="10251" max="10252" width="0" style="1" hidden="1" customWidth="1"/>
    <col min="10253" max="10253" width="9.140625" style="1"/>
    <col min="10254" max="10254" width="11.28515625" style="1" bestFit="1" customWidth="1"/>
    <col min="10255" max="10255" width="10.140625" style="1" bestFit="1" customWidth="1"/>
    <col min="10256" max="10496" width="9.140625" style="1"/>
    <col min="10497" max="10497" width="5.42578125" style="1" customWidth="1"/>
    <col min="10498" max="10498" width="7.7109375" style="1" customWidth="1"/>
    <col min="10499" max="10499" width="7.85546875" style="1" customWidth="1"/>
    <col min="10500" max="10500" width="51.28515625" style="1" customWidth="1"/>
    <col min="10501" max="10501" width="16.42578125" style="1" customWidth="1"/>
    <col min="10502" max="10502" width="16.5703125" style="1" customWidth="1"/>
    <col min="10503" max="10503" width="25.85546875" style="1" customWidth="1"/>
    <col min="10504" max="10504" width="35" style="1" customWidth="1"/>
    <col min="10505" max="10505" width="16.28515625" style="1" customWidth="1"/>
    <col min="10506" max="10506" width="9.140625" style="1"/>
    <col min="10507" max="10508" width="0" style="1" hidden="1" customWidth="1"/>
    <col min="10509" max="10509" width="9.140625" style="1"/>
    <col min="10510" max="10510" width="11.28515625" style="1" bestFit="1" customWidth="1"/>
    <col min="10511" max="10511" width="10.140625" style="1" bestFit="1" customWidth="1"/>
    <col min="10512" max="10752" width="9.140625" style="1"/>
    <col min="10753" max="10753" width="5.42578125" style="1" customWidth="1"/>
    <col min="10754" max="10754" width="7.7109375" style="1" customWidth="1"/>
    <col min="10755" max="10755" width="7.85546875" style="1" customWidth="1"/>
    <col min="10756" max="10756" width="51.28515625" style="1" customWidth="1"/>
    <col min="10757" max="10757" width="16.42578125" style="1" customWidth="1"/>
    <col min="10758" max="10758" width="16.5703125" style="1" customWidth="1"/>
    <col min="10759" max="10759" width="25.85546875" style="1" customWidth="1"/>
    <col min="10760" max="10760" width="35" style="1" customWidth="1"/>
    <col min="10761" max="10761" width="16.28515625" style="1" customWidth="1"/>
    <col min="10762" max="10762" width="9.140625" style="1"/>
    <col min="10763" max="10764" width="0" style="1" hidden="1" customWidth="1"/>
    <col min="10765" max="10765" width="9.140625" style="1"/>
    <col min="10766" max="10766" width="11.28515625" style="1" bestFit="1" customWidth="1"/>
    <col min="10767" max="10767" width="10.140625" style="1" bestFit="1" customWidth="1"/>
    <col min="10768" max="11008" width="9.140625" style="1"/>
    <col min="11009" max="11009" width="5.42578125" style="1" customWidth="1"/>
    <col min="11010" max="11010" width="7.7109375" style="1" customWidth="1"/>
    <col min="11011" max="11011" width="7.85546875" style="1" customWidth="1"/>
    <col min="11012" max="11012" width="51.28515625" style="1" customWidth="1"/>
    <col min="11013" max="11013" width="16.42578125" style="1" customWidth="1"/>
    <col min="11014" max="11014" width="16.5703125" style="1" customWidth="1"/>
    <col min="11015" max="11015" width="25.85546875" style="1" customWidth="1"/>
    <col min="11016" max="11016" width="35" style="1" customWidth="1"/>
    <col min="11017" max="11017" width="16.28515625" style="1" customWidth="1"/>
    <col min="11018" max="11018" width="9.140625" style="1"/>
    <col min="11019" max="11020" width="0" style="1" hidden="1" customWidth="1"/>
    <col min="11021" max="11021" width="9.140625" style="1"/>
    <col min="11022" max="11022" width="11.28515625" style="1" bestFit="1" customWidth="1"/>
    <col min="11023" max="11023" width="10.140625" style="1" bestFit="1" customWidth="1"/>
    <col min="11024" max="11264" width="9.140625" style="1"/>
    <col min="11265" max="11265" width="5.42578125" style="1" customWidth="1"/>
    <col min="11266" max="11266" width="7.7109375" style="1" customWidth="1"/>
    <col min="11267" max="11267" width="7.85546875" style="1" customWidth="1"/>
    <col min="11268" max="11268" width="51.28515625" style="1" customWidth="1"/>
    <col min="11269" max="11269" width="16.42578125" style="1" customWidth="1"/>
    <col min="11270" max="11270" width="16.5703125" style="1" customWidth="1"/>
    <col min="11271" max="11271" width="25.85546875" style="1" customWidth="1"/>
    <col min="11272" max="11272" width="35" style="1" customWidth="1"/>
    <col min="11273" max="11273" width="16.28515625" style="1" customWidth="1"/>
    <col min="11274" max="11274" width="9.140625" style="1"/>
    <col min="11275" max="11276" width="0" style="1" hidden="1" customWidth="1"/>
    <col min="11277" max="11277" width="9.140625" style="1"/>
    <col min="11278" max="11278" width="11.28515625" style="1" bestFit="1" customWidth="1"/>
    <col min="11279" max="11279" width="10.140625" style="1" bestFit="1" customWidth="1"/>
    <col min="11280" max="11520" width="9.140625" style="1"/>
    <col min="11521" max="11521" width="5.42578125" style="1" customWidth="1"/>
    <col min="11522" max="11522" width="7.7109375" style="1" customWidth="1"/>
    <col min="11523" max="11523" width="7.85546875" style="1" customWidth="1"/>
    <col min="11524" max="11524" width="51.28515625" style="1" customWidth="1"/>
    <col min="11525" max="11525" width="16.42578125" style="1" customWidth="1"/>
    <col min="11526" max="11526" width="16.5703125" style="1" customWidth="1"/>
    <col min="11527" max="11527" width="25.85546875" style="1" customWidth="1"/>
    <col min="11528" max="11528" width="35" style="1" customWidth="1"/>
    <col min="11529" max="11529" width="16.28515625" style="1" customWidth="1"/>
    <col min="11530" max="11530" width="9.140625" style="1"/>
    <col min="11531" max="11532" width="0" style="1" hidden="1" customWidth="1"/>
    <col min="11533" max="11533" width="9.140625" style="1"/>
    <col min="11534" max="11534" width="11.28515625" style="1" bestFit="1" customWidth="1"/>
    <col min="11535" max="11535" width="10.140625" style="1" bestFit="1" customWidth="1"/>
    <col min="11536" max="11776" width="9.140625" style="1"/>
    <col min="11777" max="11777" width="5.42578125" style="1" customWidth="1"/>
    <col min="11778" max="11778" width="7.7109375" style="1" customWidth="1"/>
    <col min="11779" max="11779" width="7.85546875" style="1" customWidth="1"/>
    <col min="11780" max="11780" width="51.28515625" style="1" customWidth="1"/>
    <col min="11781" max="11781" width="16.42578125" style="1" customWidth="1"/>
    <col min="11782" max="11782" width="16.5703125" style="1" customWidth="1"/>
    <col min="11783" max="11783" width="25.85546875" style="1" customWidth="1"/>
    <col min="11784" max="11784" width="35" style="1" customWidth="1"/>
    <col min="11785" max="11785" width="16.28515625" style="1" customWidth="1"/>
    <col min="11786" max="11786" width="9.140625" style="1"/>
    <col min="11787" max="11788" width="0" style="1" hidden="1" customWidth="1"/>
    <col min="11789" max="11789" width="9.140625" style="1"/>
    <col min="11790" max="11790" width="11.28515625" style="1" bestFit="1" customWidth="1"/>
    <col min="11791" max="11791" width="10.140625" style="1" bestFit="1" customWidth="1"/>
    <col min="11792" max="12032" width="9.140625" style="1"/>
    <col min="12033" max="12033" width="5.42578125" style="1" customWidth="1"/>
    <col min="12034" max="12034" width="7.7109375" style="1" customWidth="1"/>
    <col min="12035" max="12035" width="7.85546875" style="1" customWidth="1"/>
    <col min="12036" max="12036" width="51.28515625" style="1" customWidth="1"/>
    <col min="12037" max="12037" width="16.42578125" style="1" customWidth="1"/>
    <col min="12038" max="12038" width="16.5703125" style="1" customWidth="1"/>
    <col min="12039" max="12039" width="25.85546875" style="1" customWidth="1"/>
    <col min="12040" max="12040" width="35" style="1" customWidth="1"/>
    <col min="12041" max="12041" width="16.28515625" style="1" customWidth="1"/>
    <col min="12042" max="12042" width="9.140625" style="1"/>
    <col min="12043" max="12044" width="0" style="1" hidden="1" customWidth="1"/>
    <col min="12045" max="12045" width="9.140625" style="1"/>
    <col min="12046" max="12046" width="11.28515625" style="1" bestFit="1" customWidth="1"/>
    <col min="12047" max="12047" width="10.140625" style="1" bestFit="1" customWidth="1"/>
    <col min="12048" max="12288" width="9.140625" style="1"/>
    <col min="12289" max="12289" width="5.42578125" style="1" customWidth="1"/>
    <col min="12290" max="12290" width="7.7109375" style="1" customWidth="1"/>
    <col min="12291" max="12291" width="7.85546875" style="1" customWidth="1"/>
    <col min="12292" max="12292" width="51.28515625" style="1" customWidth="1"/>
    <col min="12293" max="12293" width="16.42578125" style="1" customWidth="1"/>
    <col min="12294" max="12294" width="16.5703125" style="1" customWidth="1"/>
    <col min="12295" max="12295" width="25.85546875" style="1" customWidth="1"/>
    <col min="12296" max="12296" width="35" style="1" customWidth="1"/>
    <col min="12297" max="12297" width="16.28515625" style="1" customWidth="1"/>
    <col min="12298" max="12298" width="9.140625" style="1"/>
    <col min="12299" max="12300" width="0" style="1" hidden="1" customWidth="1"/>
    <col min="12301" max="12301" width="9.140625" style="1"/>
    <col min="12302" max="12302" width="11.28515625" style="1" bestFit="1" customWidth="1"/>
    <col min="12303" max="12303" width="10.140625" style="1" bestFit="1" customWidth="1"/>
    <col min="12304" max="12544" width="9.140625" style="1"/>
    <col min="12545" max="12545" width="5.42578125" style="1" customWidth="1"/>
    <col min="12546" max="12546" width="7.7109375" style="1" customWidth="1"/>
    <col min="12547" max="12547" width="7.85546875" style="1" customWidth="1"/>
    <col min="12548" max="12548" width="51.28515625" style="1" customWidth="1"/>
    <col min="12549" max="12549" width="16.42578125" style="1" customWidth="1"/>
    <col min="12550" max="12550" width="16.5703125" style="1" customWidth="1"/>
    <col min="12551" max="12551" width="25.85546875" style="1" customWidth="1"/>
    <col min="12552" max="12552" width="35" style="1" customWidth="1"/>
    <col min="12553" max="12553" width="16.28515625" style="1" customWidth="1"/>
    <col min="12554" max="12554" width="9.140625" style="1"/>
    <col min="12555" max="12556" width="0" style="1" hidden="1" customWidth="1"/>
    <col min="12557" max="12557" width="9.140625" style="1"/>
    <col min="12558" max="12558" width="11.28515625" style="1" bestFit="1" customWidth="1"/>
    <col min="12559" max="12559" width="10.140625" style="1" bestFit="1" customWidth="1"/>
    <col min="12560" max="12800" width="9.140625" style="1"/>
    <col min="12801" max="12801" width="5.42578125" style="1" customWidth="1"/>
    <col min="12802" max="12802" width="7.7109375" style="1" customWidth="1"/>
    <col min="12803" max="12803" width="7.85546875" style="1" customWidth="1"/>
    <col min="12804" max="12804" width="51.28515625" style="1" customWidth="1"/>
    <col min="12805" max="12805" width="16.42578125" style="1" customWidth="1"/>
    <col min="12806" max="12806" width="16.5703125" style="1" customWidth="1"/>
    <col min="12807" max="12807" width="25.85546875" style="1" customWidth="1"/>
    <col min="12808" max="12808" width="35" style="1" customWidth="1"/>
    <col min="12809" max="12809" width="16.28515625" style="1" customWidth="1"/>
    <col min="12810" max="12810" width="9.140625" style="1"/>
    <col min="12811" max="12812" width="0" style="1" hidden="1" customWidth="1"/>
    <col min="12813" max="12813" width="9.140625" style="1"/>
    <col min="12814" max="12814" width="11.28515625" style="1" bestFit="1" customWidth="1"/>
    <col min="12815" max="12815" width="10.140625" style="1" bestFit="1" customWidth="1"/>
    <col min="12816" max="13056" width="9.140625" style="1"/>
    <col min="13057" max="13057" width="5.42578125" style="1" customWidth="1"/>
    <col min="13058" max="13058" width="7.7109375" style="1" customWidth="1"/>
    <col min="13059" max="13059" width="7.85546875" style="1" customWidth="1"/>
    <col min="13060" max="13060" width="51.28515625" style="1" customWidth="1"/>
    <col min="13061" max="13061" width="16.42578125" style="1" customWidth="1"/>
    <col min="13062" max="13062" width="16.5703125" style="1" customWidth="1"/>
    <col min="13063" max="13063" width="25.85546875" style="1" customWidth="1"/>
    <col min="13064" max="13064" width="35" style="1" customWidth="1"/>
    <col min="13065" max="13065" width="16.28515625" style="1" customWidth="1"/>
    <col min="13066" max="13066" width="9.140625" style="1"/>
    <col min="13067" max="13068" width="0" style="1" hidden="1" customWidth="1"/>
    <col min="13069" max="13069" width="9.140625" style="1"/>
    <col min="13070" max="13070" width="11.28515625" style="1" bestFit="1" customWidth="1"/>
    <col min="13071" max="13071" width="10.140625" style="1" bestFit="1" customWidth="1"/>
    <col min="13072" max="13312" width="9.140625" style="1"/>
    <col min="13313" max="13313" width="5.42578125" style="1" customWidth="1"/>
    <col min="13314" max="13314" width="7.7109375" style="1" customWidth="1"/>
    <col min="13315" max="13315" width="7.85546875" style="1" customWidth="1"/>
    <col min="13316" max="13316" width="51.28515625" style="1" customWidth="1"/>
    <col min="13317" max="13317" width="16.42578125" style="1" customWidth="1"/>
    <col min="13318" max="13318" width="16.5703125" style="1" customWidth="1"/>
    <col min="13319" max="13319" width="25.85546875" style="1" customWidth="1"/>
    <col min="13320" max="13320" width="35" style="1" customWidth="1"/>
    <col min="13321" max="13321" width="16.28515625" style="1" customWidth="1"/>
    <col min="13322" max="13322" width="9.140625" style="1"/>
    <col min="13323" max="13324" width="0" style="1" hidden="1" customWidth="1"/>
    <col min="13325" max="13325" width="9.140625" style="1"/>
    <col min="13326" max="13326" width="11.28515625" style="1" bestFit="1" customWidth="1"/>
    <col min="13327" max="13327" width="10.140625" style="1" bestFit="1" customWidth="1"/>
    <col min="13328" max="13568" width="9.140625" style="1"/>
    <col min="13569" max="13569" width="5.42578125" style="1" customWidth="1"/>
    <col min="13570" max="13570" width="7.7109375" style="1" customWidth="1"/>
    <col min="13571" max="13571" width="7.85546875" style="1" customWidth="1"/>
    <col min="13572" max="13572" width="51.28515625" style="1" customWidth="1"/>
    <col min="13573" max="13573" width="16.42578125" style="1" customWidth="1"/>
    <col min="13574" max="13574" width="16.5703125" style="1" customWidth="1"/>
    <col min="13575" max="13575" width="25.85546875" style="1" customWidth="1"/>
    <col min="13576" max="13576" width="35" style="1" customWidth="1"/>
    <col min="13577" max="13577" width="16.28515625" style="1" customWidth="1"/>
    <col min="13578" max="13578" width="9.140625" style="1"/>
    <col min="13579" max="13580" width="0" style="1" hidden="1" customWidth="1"/>
    <col min="13581" max="13581" width="9.140625" style="1"/>
    <col min="13582" max="13582" width="11.28515625" style="1" bestFit="1" customWidth="1"/>
    <col min="13583" max="13583" width="10.140625" style="1" bestFit="1" customWidth="1"/>
    <col min="13584" max="13824" width="9.140625" style="1"/>
    <col min="13825" max="13825" width="5.42578125" style="1" customWidth="1"/>
    <col min="13826" max="13826" width="7.7109375" style="1" customWidth="1"/>
    <col min="13827" max="13827" width="7.85546875" style="1" customWidth="1"/>
    <col min="13828" max="13828" width="51.28515625" style="1" customWidth="1"/>
    <col min="13829" max="13829" width="16.42578125" style="1" customWidth="1"/>
    <col min="13830" max="13830" width="16.5703125" style="1" customWidth="1"/>
    <col min="13831" max="13831" width="25.85546875" style="1" customWidth="1"/>
    <col min="13832" max="13832" width="35" style="1" customWidth="1"/>
    <col min="13833" max="13833" width="16.28515625" style="1" customWidth="1"/>
    <col min="13834" max="13834" width="9.140625" style="1"/>
    <col min="13835" max="13836" width="0" style="1" hidden="1" customWidth="1"/>
    <col min="13837" max="13837" width="9.140625" style="1"/>
    <col min="13838" max="13838" width="11.28515625" style="1" bestFit="1" customWidth="1"/>
    <col min="13839" max="13839" width="10.140625" style="1" bestFit="1" customWidth="1"/>
    <col min="13840" max="14080" width="9.140625" style="1"/>
    <col min="14081" max="14081" width="5.42578125" style="1" customWidth="1"/>
    <col min="14082" max="14082" width="7.7109375" style="1" customWidth="1"/>
    <col min="14083" max="14083" width="7.85546875" style="1" customWidth="1"/>
    <col min="14084" max="14084" width="51.28515625" style="1" customWidth="1"/>
    <col min="14085" max="14085" width="16.42578125" style="1" customWidth="1"/>
    <col min="14086" max="14086" width="16.5703125" style="1" customWidth="1"/>
    <col min="14087" max="14087" width="25.85546875" style="1" customWidth="1"/>
    <col min="14088" max="14088" width="35" style="1" customWidth="1"/>
    <col min="14089" max="14089" width="16.28515625" style="1" customWidth="1"/>
    <col min="14090" max="14090" width="9.140625" style="1"/>
    <col min="14091" max="14092" width="0" style="1" hidden="1" customWidth="1"/>
    <col min="14093" max="14093" width="9.140625" style="1"/>
    <col min="14094" max="14094" width="11.28515625" style="1" bestFit="1" customWidth="1"/>
    <col min="14095" max="14095" width="10.140625" style="1" bestFit="1" customWidth="1"/>
    <col min="14096" max="14336" width="9.140625" style="1"/>
    <col min="14337" max="14337" width="5.42578125" style="1" customWidth="1"/>
    <col min="14338" max="14338" width="7.7109375" style="1" customWidth="1"/>
    <col min="14339" max="14339" width="7.85546875" style="1" customWidth="1"/>
    <col min="14340" max="14340" width="51.28515625" style="1" customWidth="1"/>
    <col min="14341" max="14341" width="16.42578125" style="1" customWidth="1"/>
    <col min="14342" max="14342" width="16.5703125" style="1" customWidth="1"/>
    <col min="14343" max="14343" width="25.85546875" style="1" customWidth="1"/>
    <col min="14344" max="14344" width="35" style="1" customWidth="1"/>
    <col min="14345" max="14345" width="16.28515625" style="1" customWidth="1"/>
    <col min="14346" max="14346" width="9.140625" style="1"/>
    <col min="14347" max="14348" width="0" style="1" hidden="1" customWidth="1"/>
    <col min="14349" max="14349" width="9.140625" style="1"/>
    <col min="14350" max="14350" width="11.28515625" style="1" bestFit="1" customWidth="1"/>
    <col min="14351" max="14351" width="10.140625" style="1" bestFit="1" customWidth="1"/>
    <col min="14352" max="14592" width="9.140625" style="1"/>
    <col min="14593" max="14593" width="5.42578125" style="1" customWidth="1"/>
    <col min="14594" max="14594" width="7.7109375" style="1" customWidth="1"/>
    <col min="14595" max="14595" width="7.85546875" style="1" customWidth="1"/>
    <col min="14596" max="14596" width="51.28515625" style="1" customWidth="1"/>
    <col min="14597" max="14597" width="16.42578125" style="1" customWidth="1"/>
    <col min="14598" max="14598" width="16.5703125" style="1" customWidth="1"/>
    <col min="14599" max="14599" width="25.85546875" style="1" customWidth="1"/>
    <col min="14600" max="14600" width="35" style="1" customWidth="1"/>
    <col min="14601" max="14601" width="16.28515625" style="1" customWidth="1"/>
    <col min="14602" max="14602" width="9.140625" style="1"/>
    <col min="14603" max="14604" width="0" style="1" hidden="1" customWidth="1"/>
    <col min="14605" max="14605" width="9.140625" style="1"/>
    <col min="14606" max="14606" width="11.28515625" style="1" bestFit="1" customWidth="1"/>
    <col min="14607" max="14607" width="10.140625" style="1" bestFit="1" customWidth="1"/>
    <col min="14608" max="14848" width="9.140625" style="1"/>
    <col min="14849" max="14849" width="5.42578125" style="1" customWidth="1"/>
    <col min="14850" max="14850" width="7.7109375" style="1" customWidth="1"/>
    <col min="14851" max="14851" width="7.85546875" style="1" customWidth="1"/>
    <col min="14852" max="14852" width="51.28515625" style="1" customWidth="1"/>
    <col min="14853" max="14853" width="16.42578125" style="1" customWidth="1"/>
    <col min="14854" max="14854" width="16.5703125" style="1" customWidth="1"/>
    <col min="14855" max="14855" width="25.85546875" style="1" customWidth="1"/>
    <col min="14856" max="14856" width="35" style="1" customWidth="1"/>
    <col min="14857" max="14857" width="16.28515625" style="1" customWidth="1"/>
    <col min="14858" max="14858" width="9.140625" style="1"/>
    <col min="14859" max="14860" width="0" style="1" hidden="1" customWidth="1"/>
    <col min="14861" max="14861" width="9.140625" style="1"/>
    <col min="14862" max="14862" width="11.28515625" style="1" bestFit="1" customWidth="1"/>
    <col min="14863" max="14863" width="10.140625" style="1" bestFit="1" customWidth="1"/>
    <col min="14864" max="15104" width="9.140625" style="1"/>
    <col min="15105" max="15105" width="5.42578125" style="1" customWidth="1"/>
    <col min="15106" max="15106" width="7.7109375" style="1" customWidth="1"/>
    <col min="15107" max="15107" width="7.85546875" style="1" customWidth="1"/>
    <col min="15108" max="15108" width="51.28515625" style="1" customWidth="1"/>
    <col min="15109" max="15109" width="16.42578125" style="1" customWidth="1"/>
    <col min="15110" max="15110" width="16.5703125" style="1" customWidth="1"/>
    <col min="15111" max="15111" width="25.85546875" style="1" customWidth="1"/>
    <col min="15112" max="15112" width="35" style="1" customWidth="1"/>
    <col min="15113" max="15113" width="16.28515625" style="1" customWidth="1"/>
    <col min="15114" max="15114" width="9.140625" style="1"/>
    <col min="15115" max="15116" width="0" style="1" hidden="1" customWidth="1"/>
    <col min="15117" max="15117" width="9.140625" style="1"/>
    <col min="15118" max="15118" width="11.28515625" style="1" bestFit="1" customWidth="1"/>
    <col min="15119" max="15119" width="10.140625" style="1" bestFit="1" customWidth="1"/>
    <col min="15120" max="15360" width="9.140625" style="1"/>
    <col min="15361" max="15361" width="5.42578125" style="1" customWidth="1"/>
    <col min="15362" max="15362" width="7.7109375" style="1" customWidth="1"/>
    <col min="15363" max="15363" width="7.85546875" style="1" customWidth="1"/>
    <col min="15364" max="15364" width="51.28515625" style="1" customWidth="1"/>
    <col min="15365" max="15365" width="16.42578125" style="1" customWidth="1"/>
    <col min="15366" max="15366" width="16.5703125" style="1" customWidth="1"/>
    <col min="15367" max="15367" width="25.85546875" style="1" customWidth="1"/>
    <col min="15368" max="15368" width="35" style="1" customWidth="1"/>
    <col min="15369" max="15369" width="16.28515625" style="1" customWidth="1"/>
    <col min="15370" max="15370" width="9.140625" style="1"/>
    <col min="15371" max="15372" width="0" style="1" hidden="1" customWidth="1"/>
    <col min="15373" max="15373" width="9.140625" style="1"/>
    <col min="15374" max="15374" width="11.28515625" style="1" bestFit="1" customWidth="1"/>
    <col min="15375" max="15375" width="10.140625" style="1" bestFit="1" customWidth="1"/>
    <col min="15376" max="15616" width="9.140625" style="1"/>
    <col min="15617" max="15617" width="5.42578125" style="1" customWidth="1"/>
    <col min="15618" max="15618" width="7.7109375" style="1" customWidth="1"/>
    <col min="15619" max="15619" width="7.85546875" style="1" customWidth="1"/>
    <col min="15620" max="15620" width="51.28515625" style="1" customWidth="1"/>
    <col min="15621" max="15621" width="16.42578125" style="1" customWidth="1"/>
    <col min="15622" max="15622" width="16.5703125" style="1" customWidth="1"/>
    <col min="15623" max="15623" width="25.85546875" style="1" customWidth="1"/>
    <col min="15624" max="15624" width="35" style="1" customWidth="1"/>
    <col min="15625" max="15625" width="16.28515625" style="1" customWidth="1"/>
    <col min="15626" max="15626" width="9.140625" style="1"/>
    <col min="15627" max="15628" width="0" style="1" hidden="1" customWidth="1"/>
    <col min="15629" max="15629" width="9.140625" style="1"/>
    <col min="15630" max="15630" width="11.28515625" style="1" bestFit="1" customWidth="1"/>
    <col min="15631" max="15631" width="10.140625" style="1" bestFit="1" customWidth="1"/>
    <col min="15632" max="15872" width="9.140625" style="1"/>
    <col min="15873" max="15873" width="5.42578125" style="1" customWidth="1"/>
    <col min="15874" max="15874" width="7.7109375" style="1" customWidth="1"/>
    <col min="15875" max="15875" width="7.85546875" style="1" customWidth="1"/>
    <col min="15876" max="15876" width="51.28515625" style="1" customWidth="1"/>
    <col min="15877" max="15877" width="16.42578125" style="1" customWidth="1"/>
    <col min="15878" max="15878" width="16.5703125" style="1" customWidth="1"/>
    <col min="15879" max="15879" width="25.85546875" style="1" customWidth="1"/>
    <col min="15880" max="15880" width="35" style="1" customWidth="1"/>
    <col min="15881" max="15881" width="16.28515625" style="1" customWidth="1"/>
    <col min="15882" max="15882" width="9.140625" style="1"/>
    <col min="15883" max="15884" width="0" style="1" hidden="1" customWidth="1"/>
    <col min="15885" max="15885" width="9.140625" style="1"/>
    <col min="15886" max="15886" width="11.28515625" style="1" bestFit="1" customWidth="1"/>
    <col min="15887" max="15887" width="10.140625" style="1" bestFit="1" customWidth="1"/>
    <col min="15888" max="16128" width="9.140625" style="1"/>
    <col min="16129" max="16129" width="5.42578125" style="1" customWidth="1"/>
    <col min="16130" max="16130" width="7.7109375" style="1" customWidth="1"/>
    <col min="16131" max="16131" width="7.85546875" style="1" customWidth="1"/>
    <col min="16132" max="16132" width="51.28515625" style="1" customWidth="1"/>
    <col min="16133" max="16133" width="16.42578125" style="1" customWidth="1"/>
    <col min="16134" max="16134" width="16.5703125" style="1" customWidth="1"/>
    <col min="16135" max="16135" width="25.85546875" style="1" customWidth="1"/>
    <col min="16136" max="16136" width="35" style="1" customWidth="1"/>
    <col min="16137" max="16137" width="16.28515625" style="1" customWidth="1"/>
    <col min="16138" max="16138" width="9.140625" style="1"/>
    <col min="16139" max="16140" width="0" style="1" hidden="1" customWidth="1"/>
    <col min="16141" max="16141" width="9.140625" style="1"/>
    <col min="16142" max="16142" width="11.28515625" style="1" bestFit="1" customWidth="1"/>
    <col min="16143" max="16143" width="10.140625" style="1" bestFit="1" customWidth="1"/>
    <col min="16144" max="16384" width="9.140625" style="1"/>
  </cols>
  <sheetData>
    <row r="1" spans="1:17" x14ac:dyDescent="0.25">
      <c r="H1" s="2"/>
      <c r="J1" s="2" t="s">
        <v>74</v>
      </c>
    </row>
    <row r="2" spans="1:17" ht="15" customHeight="1" x14ac:dyDescent="0.25"/>
    <row r="3" spans="1:17" ht="18.75" customHeight="1" x14ac:dyDescent="0.3">
      <c r="A3" s="197" t="s">
        <v>67</v>
      </c>
      <c r="B3" s="197"/>
      <c r="C3" s="197"/>
      <c r="D3" s="197"/>
      <c r="E3" s="197"/>
      <c r="F3" s="197"/>
      <c r="G3" s="197"/>
      <c r="H3" s="197"/>
      <c r="I3" s="197"/>
      <c r="J3" s="197"/>
      <c r="K3" s="177"/>
      <c r="L3" s="177"/>
    </row>
    <row r="4" spans="1:17" ht="16.5" customHeight="1" x14ac:dyDescent="0.25"/>
    <row r="5" spans="1:17" x14ac:dyDescent="0.25">
      <c r="C5" s="3" t="s">
        <v>0</v>
      </c>
      <c r="D5" s="4" t="s">
        <v>1</v>
      </c>
      <c r="K5" s="5"/>
      <c r="L5" s="6"/>
    </row>
    <row r="6" spans="1:17" x14ac:dyDescent="0.25">
      <c r="C6" s="3" t="s">
        <v>2</v>
      </c>
      <c r="D6" s="7" t="s">
        <v>3</v>
      </c>
      <c r="H6" s="8"/>
      <c r="I6" s="175"/>
      <c r="K6" s="5"/>
      <c r="L6" s="6"/>
      <c r="N6" s="9"/>
    </row>
    <row r="7" spans="1:17" ht="15.75" x14ac:dyDescent="0.25">
      <c r="E7" s="165"/>
      <c r="F7" s="165"/>
      <c r="G7" s="166"/>
      <c r="H7" s="10"/>
      <c r="I7" s="11"/>
      <c r="J7" s="11"/>
      <c r="K7" s="5"/>
      <c r="L7" s="6"/>
      <c r="M7" s="3"/>
      <c r="N7" s="9"/>
    </row>
    <row r="8" spans="1:17" ht="14.25" customHeight="1" x14ac:dyDescent="0.25">
      <c r="D8" s="12" t="s">
        <v>4</v>
      </c>
      <c r="E8" s="13">
        <v>33</v>
      </c>
      <c r="F8" s="4" t="s">
        <v>64</v>
      </c>
      <c r="G8" s="11"/>
      <c r="J8" s="14"/>
    </row>
    <row r="9" spans="1:17" ht="14.25" customHeight="1" x14ac:dyDescent="0.25">
      <c r="D9" s="15" t="s">
        <v>5</v>
      </c>
      <c r="E9" s="16" t="s">
        <v>6</v>
      </c>
      <c r="F9" s="17" t="s">
        <v>65</v>
      </c>
      <c r="G9" s="11"/>
      <c r="I9" s="11"/>
      <c r="J9" s="18"/>
      <c r="M9" s="11"/>
    </row>
    <row r="10" spans="1:17" ht="14.25" customHeight="1" x14ac:dyDescent="0.25">
      <c r="D10" s="159"/>
      <c r="E10" s="160"/>
      <c r="F10" s="158"/>
      <c r="G10" s="11"/>
      <c r="I10" s="11"/>
      <c r="J10" s="18"/>
      <c r="M10" s="11"/>
    </row>
    <row r="11" spans="1:17" ht="15.75" thickBot="1" x14ac:dyDescent="0.3">
      <c r="D11" s="11"/>
      <c r="E11" s="198" t="s">
        <v>71</v>
      </c>
      <c r="F11" s="198"/>
      <c r="G11" s="198" t="s">
        <v>72</v>
      </c>
      <c r="H11" s="198"/>
      <c r="M11" s="19"/>
      <c r="N11" s="20"/>
    </row>
    <row r="12" spans="1:17" ht="17.25" x14ac:dyDescent="0.25">
      <c r="B12" s="21" t="s">
        <v>7</v>
      </c>
      <c r="C12" s="22"/>
      <c r="D12" s="22"/>
      <c r="E12" s="23" t="s">
        <v>66</v>
      </c>
      <c r="F12" s="24" t="s">
        <v>8</v>
      </c>
      <c r="G12" s="23" t="s">
        <v>66</v>
      </c>
      <c r="H12" s="24" t="s">
        <v>8</v>
      </c>
      <c r="I12" s="25" t="s">
        <v>9</v>
      </c>
      <c r="J12" s="26" t="s">
        <v>10</v>
      </c>
    </row>
    <row r="13" spans="1:17" x14ac:dyDescent="0.25">
      <c r="B13" s="27"/>
      <c r="C13" s="28" t="s">
        <v>11</v>
      </c>
      <c r="D13" s="29"/>
      <c r="E13" s="202">
        <f>F13/$E$8</f>
        <v>1.1854545454545453</v>
      </c>
      <c r="F13" s="203">
        <f>'Annuiteedigraafik BIL'!F17</f>
        <v>39.119999999999997</v>
      </c>
      <c r="G13" s="30">
        <f>H13/$E$8</f>
        <v>1.1854545454545453</v>
      </c>
      <c r="H13" s="31">
        <f>F13</f>
        <v>39.119999999999997</v>
      </c>
      <c r="I13" s="180" t="s">
        <v>12</v>
      </c>
      <c r="J13" s="183"/>
      <c r="K13" s="32"/>
      <c r="O13" s="3"/>
      <c r="P13" s="32"/>
      <c r="Q13" s="33"/>
    </row>
    <row r="14" spans="1:17" x14ac:dyDescent="0.25">
      <c r="B14" s="27"/>
      <c r="C14" s="28" t="s">
        <v>13</v>
      </c>
      <c r="D14" s="29"/>
      <c r="E14" s="202">
        <f t="shared" ref="E14:E17" si="0">F14/$E$8</f>
        <v>2.2530303030303029</v>
      </c>
      <c r="F14" s="203">
        <f>'Annuiteedigraafik PT'!F14</f>
        <v>74.349999999999994</v>
      </c>
      <c r="G14" s="30">
        <f t="shared" ref="G14:G20" si="1">H14/$E$8</f>
        <v>2.2530303030303029</v>
      </c>
      <c r="H14" s="31">
        <f t="shared" ref="H14:H17" si="2">F14</f>
        <v>74.349999999999994</v>
      </c>
      <c r="I14" s="181"/>
      <c r="J14" s="184"/>
      <c r="K14" s="32"/>
      <c r="O14" s="3"/>
      <c r="P14" s="32"/>
      <c r="Q14" s="33"/>
    </row>
    <row r="15" spans="1:17" x14ac:dyDescent="0.25">
      <c r="B15" s="27"/>
      <c r="C15" s="28" t="s">
        <v>14</v>
      </c>
      <c r="D15" s="29"/>
      <c r="E15" s="202">
        <f t="shared" si="0"/>
        <v>1.2121212121212121E-2</v>
      </c>
      <c r="F15" s="203">
        <f>'Annuiteedigraafik TS'!F14</f>
        <v>0.4</v>
      </c>
      <c r="G15" s="30">
        <f t="shared" si="1"/>
        <v>1.2121212121212121E-2</v>
      </c>
      <c r="H15" s="31">
        <f t="shared" si="2"/>
        <v>0.4</v>
      </c>
      <c r="I15" s="181"/>
      <c r="J15" s="184"/>
      <c r="K15" s="32"/>
      <c r="O15" s="3"/>
      <c r="P15" s="32"/>
      <c r="Q15" s="33"/>
    </row>
    <row r="16" spans="1:17" x14ac:dyDescent="0.25">
      <c r="B16" s="34">
        <v>400</v>
      </c>
      <c r="C16" s="186" t="s">
        <v>15</v>
      </c>
      <c r="D16" s="187"/>
      <c r="E16" s="202">
        <v>1.67</v>
      </c>
      <c r="F16" s="203">
        <f>E16*E8</f>
        <v>55.11</v>
      </c>
      <c r="G16" s="30">
        <f t="shared" si="1"/>
        <v>1.67</v>
      </c>
      <c r="H16" s="31">
        <f t="shared" si="2"/>
        <v>55.11</v>
      </c>
      <c r="I16" s="181"/>
      <c r="J16" s="184"/>
      <c r="O16" s="3"/>
      <c r="P16" s="32"/>
      <c r="Q16" s="33"/>
    </row>
    <row r="17" spans="2:17" x14ac:dyDescent="0.25">
      <c r="B17" s="34">
        <v>400</v>
      </c>
      <c r="C17" s="35" t="s">
        <v>16</v>
      </c>
      <c r="D17" s="36"/>
      <c r="E17" s="202">
        <f t="shared" si="0"/>
        <v>3.3918329037519387E-3</v>
      </c>
      <c r="F17" s="203">
        <v>0.11193048582381399</v>
      </c>
      <c r="G17" s="30">
        <f t="shared" si="1"/>
        <v>3.3918329037519387E-3</v>
      </c>
      <c r="H17" s="31">
        <f t="shared" si="2"/>
        <v>0.11193048582381399</v>
      </c>
      <c r="I17" s="182"/>
      <c r="J17" s="184"/>
      <c r="O17" s="3"/>
      <c r="P17" s="32"/>
      <c r="Q17" s="33"/>
    </row>
    <row r="18" spans="2:17" x14ac:dyDescent="0.25">
      <c r="B18" s="34">
        <v>100</v>
      </c>
      <c r="C18" s="35" t="s">
        <v>17</v>
      </c>
      <c r="D18" s="36"/>
      <c r="E18" s="38">
        <v>0.3</v>
      </c>
      <c r="F18" s="37">
        <f>E18*$E$8</f>
        <v>9.9</v>
      </c>
      <c r="G18" s="30">
        <f t="shared" si="1"/>
        <v>0.29760000000000003</v>
      </c>
      <c r="H18" s="37">
        <f>F18-(F18*0.008)</f>
        <v>9.8208000000000002</v>
      </c>
      <c r="I18" s="188" t="s">
        <v>68</v>
      </c>
      <c r="J18" s="184"/>
      <c r="K18" s="32"/>
      <c r="O18" s="3"/>
      <c r="P18" s="32"/>
      <c r="Q18" s="33"/>
    </row>
    <row r="19" spans="2:17" x14ac:dyDescent="0.25">
      <c r="B19" s="34">
        <v>200</v>
      </c>
      <c r="C19" s="39" t="s">
        <v>18</v>
      </c>
      <c r="D19" s="40"/>
      <c r="E19" s="38">
        <v>0.45323999999999998</v>
      </c>
      <c r="F19" s="37">
        <f t="shared" ref="F19:F20" si="3">E19*$E$8</f>
        <v>14.956919999999998</v>
      </c>
      <c r="G19" s="30">
        <f t="shared" si="1"/>
        <v>0.44961407999999997</v>
      </c>
      <c r="H19" s="37">
        <f t="shared" ref="H19:H20" si="4">F19-(F19*0.008)</f>
        <v>14.837264639999999</v>
      </c>
      <c r="I19" s="189"/>
      <c r="J19" s="184"/>
      <c r="K19" s="32"/>
      <c r="O19" s="3"/>
      <c r="P19" s="32"/>
      <c r="Q19" s="33"/>
    </row>
    <row r="20" spans="2:17" x14ac:dyDescent="0.25">
      <c r="B20" s="34">
        <v>500</v>
      </c>
      <c r="C20" s="39" t="s">
        <v>19</v>
      </c>
      <c r="D20" s="40"/>
      <c r="E20" s="38">
        <v>1.1480000000000001E-2</v>
      </c>
      <c r="F20" s="37">
        <f t="shared" si="3"/>
        <v>0.37884000000000001</v>
      </c>
      <c r="G20" s="30">
        <f t="shared" si="1"/>
        <v>1.1388160000000001E-2</v>
      </c>
      <c r="H20" s="37">
        <f t="shared" si="4"/>
        <v>0.37580928000000002</v>
      </c>
      <c r="I20" s="190"/>
      <c r="J20" s="185"/>
      <c r="K20" s="32"/>
      <c r="O20" s="3"/>
      <c r="P20" s="32"/>
      <c r="Q20" s="33"/>
    </row>
    <row r="21" spans="2:17" x14ac:dyDescent="0.25">
      <c r="B21" s="41"/>
      <c r="C21" s="42" t="s">
        <v>20</v>
      </c>
      <c r="D21" s="42"/>
      <c r="E21" s="43">
        <f t="shared" ref="E21:H21" si="5">SUM(E13:E20)</f>
        <v>5.8887178935098126</v>
      </c>
      <c r="F21" s="44">
        <f t="shared" si="5"/>
        <v>194.32769048582384</v>
      </c>
      <c r="G21" s="43">
        <f t="shared" si="5"/>
        <v>5.882600133509813</v>
      </c>
      <c r="H21" s="44">
        <f t="shared" si="5"/>
        <v>194.12580440582383</v>
      </c>
      <c r="I21" s="45"/>
      <c r="J21" s="46"/>
      <c r="K21" s="32"/>
      <c r="P21" s="32"/>
      <c r="Q21" s="33"/>
    </row>
    <row r="22" spans="2:17" x14ac:dyDescent="0.25">
      <c r="B22" s="47"/>
      <c r="C22" s="48"/>
      <c r="D22" s="48"/>
      <c r="E22" s="49"/>
      <c r="F22" s="50"/>
      <c r="G22" s="49"/>
      <c r="H22" s="50"/>
      <c r="I22" s="51"/>
      <c r="J22" s="52"/>
      <c r="K22" s="32"/>
      <c r="P22" s="32"/>
      <c r="Q22" s="33"/>
    </row>
    <row r="23" spans="2:17" ht="17.25" x14ac:dyDescent="0.25">
      <c r="B23" s="53" t="s">
        <v>21</v>
      </c>
      <c r="C23" s="42"/>
      <c r="D23" s="42"/>
      <c r="E23" s="167" t="s">
        <v>73</v>
      </c>
      <c r="F23" s="168" t="s">
        <v>8</v>
      </c>
      <c r="G23" s="167" t="s">
        <v>73</v>
      </c>
      <c r="H23" s="168" t="s">
        <v>8</v>
      </c>
      <c r="I23" s="54" t="s">
        <v>9</v>
      </c>
      <c r="J23" s="55" t="s">
        <v>10</v>
      </c>
      <c r="K23" s="32"/>
      <c r="P23" s="32"/>
      <c r="Q23" s="33"/>
    </row>
    <row r="24" spans="2:17" ht="15.75" customHeight="1" x14ac:dyDescent="0.25">
      <c r="B24" s="34">
        <v>300</v>
      </c>
      <c r="C24" s="187" t="s">
        <v>22</v>
      </c>
      <c r="D24" s="191"/>
      <c r="E24" s="169">
        <v>0.64373199999999997</v>
      </c>
      <c r="F24" s="170">
        <f>E24*$E$8</f>
        <v>21.243155999999999</v>
      </c>
      <c r="G24" s="169">
        <f t="shared" ref="G24:G31" si="6">H24/$E$8</f>
        <v>1.0350646006060604</v>
      </c>
      <c r="H24" s="170">
        <v>34.157131819999996</v>
      </c>
      <c r="I24" s="195" t="s">
        <v>23</v>
      </c>
      <c r="J24" s="192" t="s">
        <v>24</v>
      </c>
      <c r="O24" s="3"/>
      <c r="P24" s="32"/>
      <c r="Q24" s="33"/>
    </row>
    <row r="25" spans="2:17" ht="15.75" customHeight="1" x14ac:dyDescent="0.25">
      <c r="B25" s="34">
        <v>300</v>
      </c>
      <c r="C25" s="40" t="s">
        <v>25</v>
      </c>
      <c r="D25" s="56"/>
      <c r="E25" s="169">
        <v>0.87334400000000001</v>
      </c>
      <c r="F25" s="170">
        <f t="shared" ref="F25:F31" si="7">E25*$E$8</f>
        <v>28.820352</v>
      </c>
      <c r="G25" s="169">
        <f t="shared" si="6"/>
        <v>0.83602687890909089</v>
      </c>
      <c r="H25" s="170">
        <v>27.588887004</v>
      </c>
      <c r="I25" s="196"/>
      <c r="J25" s="193"/>
      <c r="O25" s="3"/>
      <c r="P25" s="32"/>
      <c r="Q25" s="33"/>
    </row>
    <row r="26" spans="2:17" x14ac:dyDescent="0.25">
      <c r="B26" s="34">
        <v>600</v>
      </c>
      <c r="C26" s="39" t="s">
        <v>26</v>
      </c>
      <c r="D26" s="40"/>
      <c r="E26" s="169"/>
      <c r="F26" s="170"/>
      <c r="G26" s="169"/>
      <c r="H26" s="170"/>
      <c r="I26" s="57"/>
      <c r="J26" s="193"/>
      <c r="K26" s="32"/>
      <c r="O26" s="3"/>
      <c r="P26" s="32"/>
      <c r="Q26" s="33"/>
    </row>
    <row r="27" spans="2:17" x14ac:dyDescent="0.25">
      <c r="B27" s="34"/>
      <c r="C27" s="39">
        <v>610</v>
      </c>
      <c r="D27" s="40" t="s">
        <v>27</v>
      </c>
      <c r="E27" s="169">
        <v>1.2198119999999999</v>
      </c>
      <c r="F27" s="170">
        <f t="shared" si="7"/>
        <v>40.253795999999994</v>
      </c>
      <c r="G27" s="169">
        <f t="shared" si="6"/>
        <v>0.89598663445454552</v>
      </c>
      <c r="H27" s="170">
        <v>29.567558937000001</v>
      </c>
      <c r="I27" s="176" t="s">
        <v>28</v>
      </c>
      <c r="J27" s="193"/>
      <c r="K27" s="32"/>
      <c r="O27" s="3"/>
      <c r="P27" s="32"/>
      <c r="Q27" s="33"/>
    </row>
    <row r="28" spans="2:17" x14ac:dyDescent="0.25">
      <c r="B28" s="34"/>
      <c r="C28" s="39">
        <v>620</v>
      </c>
      <c r="D28" s="40" t="s">
        <v>29</v>
      </c>
      <c r="E28" s="200"/>
      <c r="F28" s="201"/>
      <c r="G28" s="200"/>
      <c r="H28" s="201"/>
      <c r="I28" s="176" t="s">
        <v>75</v>
      </c>
      <c r="J28" s="193"/>
      <c r="K28" s="32"/>
      <c r="O28" s="3"/>
      <c r="P28" s="32"/>
      <c r="Q28" s="33"/>
    </row>
    <row r="29" spans="2:17" x14ac:dyDescent="0.25">
      <c r="B29" s="34"/>
      <c r="C29" s="39">
        <v>630</v>
      </c>
      <c r="D29" s="40" t="s">
        <v>30</v>
      </c>
      <c r="E29" s="169">
        <v>0.21362</v>
      </c>
      <c r="F29" s="170">
        <f t="shared" si="7"/>
        <v>7.0494599999999998</v>
      </c>
      <c r="G29" s="169">
        <f t="shared" si="6"/>
        <v>2.4780753424242422E-2</v>
      </c>
      <c r="H29" s="170">
        <v>0.81776486299999995</v>
      </c>
      <c r="I29" s="174" t="s">
        <v>28</v>
      </c>
      <c r="J29" s="193"/>
      <c r="K29" s="32"/>
      <c r="O29" s="3"/>
      <c r="P29" s="32"/>
      <c r="Q29" s="33"/>
    </row>
    <row r="30" spans="2:17" ht="15.75" customHeight="1" x14ac:dyDescent="0.25">
      <c r="B30" s="34">
        <v>700</v>
      </c>
      <c r="C30" s="187" t="s">
        <v>31</v>
      </c>
      <c r="D30" s="191"/>
      <c r="E30" s="169">
        <v>0</v>
      </c>
      <c r="F30" s="170">
        <f t="shared" si="7"/>
        <v>0</v>
      </c>
      <c r="G30" s="169">
        <f t="shared" si="6"/>
        <v>0</v>
      </c>
      <c r="H30" s="170">
        <v>0</v>
      </c>
      <c r="I30" s="195" t="s">
        <v>23</v>
      </c>
      <c r="J30" s="193"/>
      <c r="K30" s="32"/>
      <c r="O30" s="3"/>
      <c r="P30" s="32"/>
      <c r="Q30" s="33"/>
    </row>
    <row r="31" spans="2:17" ht="15.75" customHeight="1" x14ac:dyDescent="0.25">
      <c r="B31" s="34">
        <v>700</v>
      </c>
      <c r="C31" s="58" t="s">
        <v>32</v>
      </c>
      <c r="D31" s="58"/>
      <c r="E31" s="171">
        <v>7.3800000000000003E-3</v>
      </c>
      <c r="F31" s="170">
        <f t="shared" si="7"/>
        <v>0.24354000000000001</v>
      </c>
      <c r="G31" s="169">
        <f t="shared" si="6"/>
        <v>1.0117172787878789E-2</v>
      </c>
      <c r="H31" s="170">
        <v>0.33386670200000002</v>
      </c>
      <c r="I31" s="196"/>
      <c r="J31" s="194"/>
      <c r="K31" s="32"/>
      <c r="P31" s="32"/>
      <c r="Q31" s="33"/>
    </row>
    <row r="32" spans="2:17" ht="15" customHeight="1" thickBot="1" x14ac:dyDescent="0.3">
      <c r="B32" s="59"/>
      <c r="C32" s="60" t="s">
        <v>33</v>
      </c>
      <c r="D32" s="60"/>
      <c r="E32" s="172">
        <f t="shared" ref="E32:H32" si="8">SUM(E24:E31)</f>
        <v>2.9578879999999996</v>
      </c>
      <c r="F32" s="173">
        <f t="shared" si="8"/>
        <v>97.610303999999985</v>
      </c>
      <c r="G32" s="172">
        <f t="shared" si="8"/>
        <v>2.8019760401818181</v>
      </c>
      <c r="H32" s="173">
        <f t="shared" si="8"/>
        <v>92.465209325999993</v>
      </c>
      <c r="I32" s="61"/>
      <c r="J32" s="62"/>
      <c r="K32" s="32"/>
      <c r="P32" s="32"/>
      <c r="Q32" s="33"/>
    </row>
    <row r="33" spans="2:11" ht="17.25" customHeight="1" x14ac:dyDescent="0.25">
      <c r="B33" s="63"/>
      <c r="C33" s="11"/>
      <c r="D33" s="11"/>
      <c r="E33" s="64"/>
      <c r="F33" s="65"/>
      <c r="G33" s="64"/>
      <c r="H33" s="65"/>
      <c r="I33" s="66"/>
      <c r="K33" s="32"/>
    </row>
    <row r="34" spans="2:11" x14ac:dyDescent="0.25">
      <c r="B34" s="199" t="s">
        <v>34</v>
      </c>
      <c r="C34" s="199"/>
      <c r="D34" s="199"/>
      <c r="E34" s="64">
        <f>E32+E21</f>
        <v>8.8466058935098122</v>
      </c>
      <c r="F34" s="65">
        <f>ROUND(F32+F21,2)</f>
        <v>291.94</v>
      </c>
      <c r="G34" s="64">
        <f>G32+G21</f>
        <v>8.6845761736916316</v>
      </c>
      <c r="H34" s="65">
        <f>ROUND(H32+H21,2)</f>
        <v>286.58999999999997</v>
      </c>
      <c r="I34" s="66"/>
    </row>
    <row r="35" spans="2:11" x14ac:dyDescent="0.25">
      <c r="B35" s="63" t="s">
        <v>35</v>
      </c>
      <c r="C35" s="67"/>
      <c r="D35" s="68">
        <v>0.2</v>
      </c>
      <c r="E35" s="69">
        <f>E34*D35</f>
        <v>1.7693211787019625</v>
      </c>
      <c r="F35" s="65">
        <f>ROUND(F34*D35,2)</f>
        <v>58.39</v>
      </c>
      <c r="G35" s="69">
        <f>G34*D35</f>
        <v>1.7369152347383263</v>
      </c>
      <c r="H35" s="65">
        <f>ROUND(H34*D35,2)</f>
        <v>57.32</v>
      </c>
    </row>
    <row r="36" spans="2:11" x14ac:dyDescent="0.25">
      <c r="B36" s="11" t="s">
        <v>36</v>
      </c>
      <c r="C36" s="11"/>
      <c r="D36" s="11"/>
      <c r="E36" s="64">
        <f t="shared" ref="E36:H36" si="9">E35+E34</f>
        <v>10.615927072211775</v>
      </c>
      <c r="F36" s="65">
        <f t="shared" si="9"/>
        <v>350.33</v>
      </c>
      <c r="G36" s="64">
        <f t="shared" si="9"/>
        <v>10.421491408429958</v>
      </c>
      <c r="H36" s="65">
        <f t="shared" si="9"/>
        <v>343.90999999999997</v>
      </c>
      <c r="I36" s="66"/>
    </row>
    <row r="37" spans="2:11" x14ac:dyDescent="0.25">
      <c r="B37" s="11" t="s">
        <v>37</v>
      </c>
      <c r="C37" s="11"/>
      <c r="D37" s="11"/>
      <c r="E37" s="161" t="s">
        <v>69</v>
      </c>
      <c r="F37" s="162">
        <f>F34*23</f>
        <v>6714.62</v>
      </c>
      <c r="G37" s="161" t="s">
        <v>70</v>
      </c>
      <c r="H37" s="162">
        <f>H34*12</f>
        <v>3439.08</v>
      </c>
      <c r="I37" s="70"/>
      <c r="J37" s="71"/>
    </row>
    <row r="38" spans="2:11" ht="15.75" thickBot="1" x14ac:dyDescent="0.3">
      <c r="B38" s="11" t="s">
        <v>39</v>
      </c>
      <c r="C38" s="11"/>
      <c r="D38" s="11"/>
      <c r="E38" s="163" t="s">
        <v>69</v>
      </c>
      <c r="F38" s="164">
        <f>F36*23</f>
        <v>8057.5899999999992</v>
      </c>
      <c r="G38" s="163" t="s">
        <v>70</v>
      </c>
      <c r="H38" s="164">
        <f>H36*12</f>
        <v>4126.92</v>
      </c>
      <c r="I38" s="72"/>
      <c r="J38" s="73"/>
    </row>
    <row r="39" spans="2:11" ht="15.75" x14ac:dyDescent="0.25">
      <c r="B39" s="178"/>
      <c r="C39" s="178"/>
      <c r="D39" s="178"/>
      <c r="E39" s="178"/>
      <c r="F39" s="178"/>
      <c r="G39" s="74"/>
      <c r="H39" s="75"/>
    </row>
    <row r="40" spans="2:11" ht="64.5" customHeight="1" x14ac:dyDescent="0.25">
      <c r="B40" s="179" t="s">
        <v>40</v>
      </c>
      <c r="C40" s="179"/>
      <c r="D40" s="179"/>
      <c r="E40" s="179"/>
      <c r="F40" s="179"/>
      <c r="G40" s="179"/>
      <c r="H40" s="179"/>
    </row>
    <row r="41" spans="2:11" ht="15.75" x14ac:dyDescent="0.25">
      <c r="B41" s="10"/>
      <c r="C41" s="10"/>
      <c r="D41" s="10"/>
      <c r="E41" s="10"/>
      <c r="F41" s="10"/>
      <c r="G41" s="10"/>
      <c r="H41" s="10"/>
    </row>
    <row r="42" spans="2:11" ht="15.75" x14ac:dyDescent="0.25">
      <c r="B42" s="10"/>
      <c r="C42" s="10"/>
      <c r="D42" s="10"/>
      <c r="E42" s="10"/>
      <c r="F42" s="10"/>
      <c r="G42" s="10"/>
      <c r="H42" s="10"/>
    </row>
    <row r="43" spans="2:11" x14ac:dyDescent="0.25">
      <c r="B43" s="11" t="s">
        <v>41</v>
      </c>
      <c r="C43" s="11"/>
      <c r="D43" s="11"/>
      <c r="E43" s="11" t="s">
        <v>42</v>
      </c>
    </row>
    <row r="45" spans="2:11" x14ac:dyDescent="0.25">
      <c r="B45" s="76" t="s">
        <v>43</v>
      </c>
      <c r="C45" s="76"/>
      <c r="D45" s="76"/>
      <c r="E45" s="76" t="s">
        <v>43</v>
      </c>
      <c r="F45" s="76"/>
      <c r="G45" s="76"/>
    </row>
    <row r="46" spans="2:11" ht="15.75" x14ac:dyDescent="0.25">
      <c r="B46" s="10"/>
      <c r="C46" s="10"/>
      <c r="D46" s="10"/>
      <c r="E46" s="10"/>
      <c r="F46" s="10"/>
      <c r="G46" s="10"/>
      <c r="H46" s="10"/>
    </row>
  </sheetData>
  <mergeCells count="17">
    <mergeCell ref="A3:J3"/>
    <mergeCell ref="E11:F11"/>
    <mergeCell ref="G11:H11"/>
    <mergeCell ref="B34:D34"/>
    <mergeCell ref="G28:H28"/>
    <mergeCell ref="E28:F28"/>
    <mergeCell ref="B39:F39"/>
    <mergeCell ref="B40:H40"/>
    <mergeCell ref="I13:I17"/>
    <mergeCell ref="J13:J20"/>
    <mergeCell ref="C16:D16"/>
    <mergeCell ref="I18:I20"/>
    <mergeCell ref="C24:D24"/>
    <mergeCell ref="J24:J31"/>
    <mergeCell ref="C30:D30"/>
    <mergeCell ref="I24:I25"/>
    <mergeCell ref="I30:I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877A-4CC6-4848-92E6-64E8CEBB58F1}">
  <sheetPr codeName="Sheet45"/>
  <dimension ref="A1:P136"/>
  <sheetViews>
    <sheetView workbookViewId="0"/>
  </sheetViews>
  <sheetFormatPr defaultColWidth="9.140625" defaultRowHeight="15" x14ac:dyDescent="0.25"/>
  <cols>
    <col min="1" max="1" width="9.140625" style="79" customWidth="1"/>
    <col min="2" max="2" width="7.85546875" style="79" customWidth="1"/>
    <col min="3" max="3" width="14.7109375" style="79" customWidth="1"/>
    <col min="4" max="4" width="14.28515625" style="79" customWidth="1"/>
    <col min="5" max="7" width="14.7109375" style="79" customWidth="1"/>
    <col min="8" max="10" width="9.140625" style="79"/>
    <col min="11" max="11" width="11" style="79" customWidth="1"/>
    <col min="12" max="257" width="9.140625" style="79"/>
    <col min="258" max="258" width="7.85546875" style="79" customWidth="1"/>
    <col min="259" max="259" width="14.7109375" style="79" customWidth="1"/>
    <col min="260" max="260" width="14.28515625" style="79" customWidth="1"/>
    <col min="261" max="263" width="14.7109375" style="79" customWidth="1"/>
    <col min="264" max="266" width="9.140625" style="79"/>
    <col min="267" max="267" width="11" style="79" customWidth="1"/>
    <col min="268" max="513" width="9.140625" style="79"/>
    <col min="514" max="514" width="7.85546875" style="79" customWidth="1"/>
    <col min="515" max="515" width="14.7109375" style="79" customWidth="1"/>
    <col min="516" max="516" width="14.28515625" style="79" customWidth="1"/>
    <col min="517" max="519" width="14.7109375" style="79" customWidth="1"/>
    <col min="520" max="522" width="9.140625" style="79"/>
    <col min="523" max="523" width="11" style="79" customWidth="1"/>
    <col min="524" max="769" width="9.140625" style="79"/>
    <col min="770" max="770" width="7.85546875" style="79" customWidth="1"/>
    <col min="771" max="771" width="14.7109375" style="79" customWidth="1"/>
    <col min="772" max="772" width="14.28515625" style="79" customWidth="1"/>
    <col min="773" max="775" width="14.7109375" style="79" customWidth="1"/>
    <col min="776" max="778" width="9.140625" style="79"/>
    <col min="779" max="779" width="11" style="79" customWidth="1"/>
    <col min="780" max="1025" width="9.140625" style="79"/>
    <col min="1026" max="1026" width="7.85546875" style="79" customWidth="1"/>
    <col min="1027" max="1027" width="14.7109375" style="79" customWidth="1"/>
    <col min="1028" max="1028" width="14.28515625" style="79" customWidth="1"/>
    <col min="1029" max="1031" width="14.7109375" style="79" customWidth="1"/>
    <col min="1032" max="1034" width="9.140625" style="79"/>
    <col min="1035" max="1035" width="11" style="79" customWidth="1"/>
    <col min="1036" max="1281" width="9.140625" style="79"/>
    <col min="1282" max="1282" width="7.85546875" style="79" customWidth="1"/>
    <col min="1283" max="1283" width="14.7109375" style="79" customWidth="1"/>
    <col min="1284" max="1284" width="14.28515625" style="79" customWidth="1"/>
    <col min="1285" max="1287" width="14.7109375" style="79" customWidth="1"/>
    <col min="1288" max="1290" width="9.140625" style="79"/>
    <col min="1291" max="1291" width="11" style="79" customWidth="1"/>
    <col min="1292" max="1537" width="9.140625" style="79"/>
    <col min="1538" max="1538" width="7.85546875" style="79" customWidth="1"/>
    <col min="1539" max="1539" width="14.7109375" style="79" customWidth="1"/>
    <col min="1540" max="1540" width="14.28515625" style="79" customWidth="1"/>
    <col min="1541" max="1543" width="14.7109375" style="79" customWidth="1"/>
    <col min="1544" max="1546" width="9.140625" style="79"/>
    <col min="1547" max="1547" width="11" style="79" customWidth="1"/>
    <col min="1548" max="1793" width="9.140625" style="79"/>
    <col min="1794" max="1794" width="7.85546875" style="79" customWidth="1"/>
    <col min="1795" max="1795" width="14.7109375" style="79" customWidth="1"/>
    <col min="1796" max="1796" width="14.28515625" style="79" customWidth="1"/>
    <col min="1797" max="1799" width="14.7109375" style="79" customWidth="1"/>
    <col min="1800" max="1802" width="9.140625" style="79"/>
    <col min="1803" max="1803" width="11" style="79" customWidth="1"/>
    <col min="1804" max="2049" width="9.140625" style="79"/>
    <col min="2050" max="2050" width="7.85546875" style="79" customWidth="1"/>
    <col min="2051" max="2051" width="14.7109375" style="79" customWidth="1"/>
    <col min="2052" max="2052" width="14.28515625" style="79" customWidth="1"/>
    <col min="2053" max="2055" width="14.7109375" style="79" customWidth="1"/>
    <col min="2056" max="2058" width="9.140625" style="79"/>
    <col min="2059" max="2059" width="11" style="79" customWidth="1"/>
    <col min="2060" max="2305" width="9.140625" style="79"/>
    <col min="2306" max="2306" width="7.85546875" style="79" customWidth="1"/>
    <col min="2307" max="2307" width="14.7109375" style="79" customWidth="1"/>
    <col min="2308" max="2308" width="14.28515625" style="79" customWidth="1"/>
    <col min="2309" max="2311" width="14.7109375" style="79" customWidth="1"/>
    <col min="2312" max="2314" width="9.140625" style="79"/>
    <col min="2315" max="2315" width="11" style="79" customWidth="1"/>
    <col min="2316" max="2561" width="9.140625" style="79"/>
    <col min="2562" max="2562" width="7.85546875" style="79" customWidth="1"/>
    <col min="2563" max="2563" width="14.7109375" style="79" customWidth="1"/>
    <col min="2564" max="2564" width="14.28515625" style="79" customWidth="1"/>
    <col min="2565" max="2567" width="14.7109375" style="79" customWidth="1"/>
    <col min="2568" max="2570" width="9.140625" style="79"/>
    <col min="2571" max="2571" width="11" style="79" customWidth="1"/>
    <col min="2572" max="2817" width="9.140625" style="79"/>
    <col min="2818" max="2818" width="7.85546875" style="79" customWidth="1"/>
    <col min="2819" max="2819" width="14.7109375" style="79" customWidth="1"/>
    <col min="2820" max="2820" width="14.28515625" style="79" customWidth="1"/>
    <col min="2821" max="2823" width="14.7109375" style="79" customWidth="1"/>
    <col min="2824" max="2826" width="9.140625" style="79"/>
    <col min="2827" max="2827" width="11" style="79" customWidth="1"/>
    <col min="2828" max="3073" width="9.140625" style="79"/>
    <col min="3074" max="3074" width="7.85546875" style="79" customWidth="1"/>
    <col min="3075" max="3075" width="14.7109375" style="79" customWidth="1"/>
    <col min="3076" max="3076" width="14.28515625" style="79" customWidth="1"/>
    <col min="3077" max="3079" width="14.7109375" style="79" customWidth="1"/>
    <col min="3080" max="3082" width="9.140625" style="79"/>
    <col min="3083" max="3083" width="11" style="79" customWidth="1"/>
    <col min="3084" max="3329" width="9.140625" style="79"/>
    <col min="3330" max="3330" width="7.85546875" style="79" customWidth="1"/>
    <col min="3331" max="3331" width="14.7109375" style="79" customWidth="1"/>
    <col min="3332" max="3332" width="14.28515625" style="79" customWidth="1"/>
    <col min="3333" max="3335" width="14.7109375" style="79" customWidth="1"/>
    <col min="3336" max="3338" width="9.140625" style="79"/>
    <col min="3339" max="3339" width="11" style="79" customWidth="1"/>
    <col min="3340" max="3585" width="9.140625" style="79"/>
    <col min="3586" max="3586" width="7.85546875" style="79" customWidth="1"/>
    <col min="3587" max="3587" width="14.7109375" style="79" customWidth="1"/>
    <col min="3588" max="3588" width="14.28515625" style="79" customWidth="1"/>
    <col min="3589" max="3591" width="14.7109375" style="79" customWidth="1"/>
    <col min="3592" max="3594" width="9.140625" style="79"/>
    <col min="3595" max="3595" width="11" style="79" customWidth="1"/>
    <col min="3596" max="3841" width="9.140625" style="79"/>
    <col min="3842" max="3842" width="7.85546875" style="79" customWidth="1"/>
    <col min="3843" max="3843" width="14.7109375" style="79" customWidth="1"/>
    <col min="3844" max="3844" width="14.28515625" style="79" customWidth="1"/>
    <col min="3845" max="3847" width="14.7109375" style="79" customWidth="1"/>
    <col min="3848" max="3850" width="9.140625" style="79"/>
    <col min="3851" max="3851" width="11" style="79" customWidth="1"/>
    <col min="3852" max="4097" width="9.140625" style="79"/>
    <col min="4098" max="4098" width="7.85546875" style="79" customWidth="1"/>
    <col min="4099" max="4099" width="14.7109375" style="79" customWidth="1"/>
    <col min="4100" max="4100" width="14.28515625" style="79" customWidth="1"/>
    <col min="4101" max="4103" width="14.7109375" style="79" customWidth="1"/>
    <col min="4104" max="4106" width="9.140625" style="79"/>
    <col min="4107" max="4107" width="11" style="79" customWidth="1"/>
    <col min="4108" max="4353" width="9.140625" style="79"/>
    <col min="4354" max="4354" width="7.85546875" style="79" customWidth="1"/>
    <col min="4355" max="4355" width="14.7109375" style="79" customWidth="1"/>
    <col min="4356" max="4356" width="14.28515625" style="79" customWidth="1"/>
    <col min="4357" max="4359" width="14.7109375" style="79" customWidth="1"/>
    <col min="4360" max="4362" width="9.140625" style="79"/>
    <col min="4363" max="4363" width="11" style="79" customWidth="1"/>
    <col min="4364" max="4609" width="9.140625" style="79"/>
    <col min="4610" max="4610" width="7.85546875" style="79" customWidth="1"/>
    <col min="4611" max="4611" width="14.7109375" style="79" customWidth="1"/>
    <col min="4612" max="4612" width="14.28515625" style="79" customWidth="1"/>
    <col min="4613" max="4615" width="14.7109375" style="79" customWidth="1"/>
    <col min="4616" max="4618" width="9.140625" style="79"/>
    <col min="4619" max="4619" width="11" style="79" customWidth="1"/>
    <col min="4620" max="4865" width="9.140625" style="79"/>
    <col min="4866" max="4866" width="7.85546875" style="79" customWidth="1"/>
    <col min="4867" max="4867" width="14.7109375" style="79" customWidth="1"/>
    <col min="4868" max="4868" width="14.28515625" style="79" customWidth="1"/>
    <col min="4869" max="4871" width="14.7109375" style="79" customWidth="1"/>
    <col min="4872" max="4874" width="9.140625" style="79"/>
    <col min="4875" max="4875" width="11" style="79" customWidth="1"/>
    <col min="4876" max="5121" width="9.140625" style="79"/>
    <col min="5122" max="5122" width="7.85546875" style="79" customWidth="1"/>
    <col min="5123" max="5123" width="14.7109375" style="79" customWidth="1"/>
    <col min="5124" max="5124" width="14.28515625" style="79" customWidth="1"/>
    <col min="5125" max="5127" width="14.7109375" style="79" customWidth="1"/>
    <col min="5128" max="5130" width="9.140625" style="79"/>
    <col min="5131" max="5131" width="11" style="79" customWidth="1"/>
    <col min="5132" max="5377" width="9.140625" style="79"/>
    <col min="5378" max="5378" width="7.85546875" style="79" customWidth="1"/>
    <col min="5379" max="5379" width="14.7109375" style="79" customWidth="1"/>
    <col min="5380" max="5380" width="14.28515625" style="79" customWidth="1"/>
    <col min="5381" max="5383" width="14.7109375" style="79" customWidth="1"/>
    <col min="5384" max="5386" width="9.140625" style="79"/>
    <col min="5387" max="5387" width="11" style="79" customWidth="1"/>
    <col min="5388" max="5633" width="9.140625" style="79"/>
    <col min="5634" max="5634" width="7.85546875" style="79" customWidth="1"/>
    <col min="5635" max="5635" width="14.7109375" style="79" customWidth="1"/>
    <col min="5636" max="5636" width="14.28515625" style="79" customWidth="1"/>
    <col min="5637" max="5639" width="14.7109375" style="79" customWidth="1"/>
    <col min="5640" max="5642" width="9.140625" style="79"/>
    <col min="5643" max="5643" width="11" style="79" customWidth="1"/>
    <col min="5644" max="5889" width="9.140625" style="79"/>
    <col min="5890" max="5890" width="7.85546875" style="79" customWidth="1"/>
    <col min="5891" max="5891" width="14.7109375" style="79" customWidth="1"/>
    <col min="5892" max="5892" width="14.28515625" style="79" customWidth="1"/>
    <col min="5893" max="5895" width="14.7109375" style="79" customWidth="1"/>
    <col min="5896" max="5898" width="9.140625" style="79"/>
    <col min="5899" max="5899" width="11" style="79" customWidth="1"/>
    <col min="5900" max="6145" width="9.140625" style="79"/>
    <col min="6146" max="6146" width="7.85546875" style="79" customWidth="1"/>
    <col min="6147" max="6147" width="14.7109375" style="79" customWidth="1"/>
    <col min="6148" max="6148" width="14.28515625" style="79" customWidth="1"/>
    <col min="6149" max="6151" width="14.7109375" style="79" customWidth="1"/>
    <col min="6152" max="6154" width="9.140625" style="79"/>
    <col min="6155" max="6155" width="11" style="79" customWidth="1"/>
    <col min="6156" max="6401" width="9.140625" style="79"/>
    <col min="6402" max="6402" width="7.85546875" style="79" customWidth="1"/>
    <col min="6403" max="6403" width="14.7109375" style="79" customWidth="1"/>
    <col min="6404" max="6404" width="14.28515625" style="79" customWidth="1"/>
    <col min="6405" max="6407" width="14.7109375" style="79" customWidth="1"/>
    <col min="6408" max="6410" width="9.140625" style="79"/>
    <col min="6411" max="6411" width="11" style="79" customWidth="1"/>
    <col min="6412" max="6657" width="9.140625" style="79"/>
    <col min="6658" max="6658" width="7.85546875" style="79" customWidth="1"/>
    <col min="6659" max="6659" width="14.7109375" style="79" customWidth="1"/>
    <col min="6660" max="6660" width="14.28515625" style="79" customWidth="1"/>
    <col min="6661" max="6663" width="14.7109375" style="79" customWidth="1"/>
    <col min="6664" max="6666" width="9.140625" style="79"/>
    <col min="6667" max="6667" width="11" style="79" customWidth="1"/>
    <col min="6668" max="6913" width="9.140625" style="79"/>
    <col min="6914" max="6914" width="7.85546875" style="79" customWidth="1"/>
    <col min="6915" max="6915" width="14.7109375" style="79" customWidth="1"/>
    <col min="6916" max="6916" width="14.28515625" style="79" customWidth="1"/>
    <col min="6917" max="6919" width="14.7109375" style="79" customWidth="1"/>
    <col min="6920" max="6922" width="9.140625" style="79"/>
    <col min="6923" max="6923" width="11" style="79" customWidth="1"/>
    <col min="6924" max="7169" width="9.140625" style="79"/>
    <col min="7170" max="7170" width="7.85546875" style="79" customWidth="1"/>
    <col min="7171" max="7171" width="14.7109375" style="79" customWidth="1"/>
    <col min="7172" max="7172" width="14.28515625" style="79" customWidth="1"/>
    <col min="7173" max="7175" width="14.7109375" style="79" customWidth="1"/>
    <col min="7176" max="7178" width="9.140625" style="79"/>
    <col min="7179" max="7179" width="11" style="79" customWidth="1"/>
    <col min="7180" max="7425" width="9.140625" style="79"/>
    <col min="7426" max="7426" width="7.85546875" style="79" customWidth="1"/>
    <col min="7427" max="7427" width="14.7109375" style="79" customWidth="1"/>
    <col min="7428" max="7428" width="14.28515625" style="79" customWidth="1"/>
    <col min="7429" max="7431" width="14.7109375" style="79" customWidth="1"/>
    <col min="7432" max="7434" width="9.140625" style="79"/>
    <col min="7435" max="7435" width="11" style="79" customWidth="1"/>
    <col min="7436" max="7681" width="9.140625" style="79"/>
    <col min="7682" max="7682" width="7.85546875" style="79" customWidth="1"/>
    <col min="7683" max="7683" width="14.7109375" style="79" customWidth="1"/>
    <col min="7684" max="7684" width="14.28515625" style="79" customWidth="1"/>
    <col min="7685" max="7687" width="14.7109375" style="79" customWidth="1"/>
    <col min="7688" max="7690" width="9.140625" style="79"/>
    <col min="7691" max="7691" width="11" style="79" customWidth="1"/>
    <col min="7692" max="7937" width="9.140625" style="79"/>
    <col min="7938" max="7938" width="7.85546875" style="79" customWidth="1"/>
    <col min="7939" max="7939" width="14.7109375" style="79" customWidth="1"/>
    <col min="7940" max="7940" width="14.28515625" style="79" customWidth="1"/>
    <col min="7941" max="7943" width="14.7109375" style="79" customWidth="1"/>
    <col min="7944" max="7946" width="9.140625" style="79"/>
    <col min="7947" max="7947" width="11" style="79" customWidth="1"/>
    <col min="7948" max="8193" width="9.140625" style="79"/>
    <col min="8194" max="8194" width="7.85546875" style="79" customWidth="1"/>
    <col min="8195" max="8195" width="14.7109375" style="79" customWidth="1"/>
    <col min="8196" max="8196" width="14.28515625" style="79" customWidth="1"/>
    <col min="8197" max="8199" width="14.7109375" style="79" customWidth="1"/>
    <col min="8200" max="8202" width="9.140625" style="79"/>
    <col min="8203" max="8203" width="11" style="79" customWidth="1"/>
    <col min="8204" max="8449" width="9.140625" style="79"/>
    <col min="8450" max="8450" width="7.85546875" style="79" customWidth="1"/>
    <col min="8451" max="8451" width="14.7109375" style="79" customWidth="1"/>
    <col min="8452" max="8452" width="14.28515625" style="79" customWidth="1"/>
    <col min="8453" max="8455" width="14.7109375" style="79" customWidth="1"/>
    <col min="8456" max="8458" width="9.140625" style="79"/>
    <col min="8459" max="8459" width="11" style="79" customWidth="1"/>
    <col min="8460" max="8705" width="9.140625" style="79"/>
    <col min="8706" max="8706" width="7.85546875" style="79" customWidth="1"/>
    <col min="8707" max="8707" width="14.7109375" style="79" customWidth="1"/>
    <col min="8708" max="8708" width="14.28515625" style="79" customWidth="1"/>
    <col min="8709" max="8711" width="14.7109375" style="79" customWidth="1"/>
    <col min="8712" max="8714" width="9.140625" style="79"/>
    <col min="8715" max="8715" width="11" style="79" customWidth="1"/>
    <col min="8716" max="8961" width="9.140625" style="79"/>
    <col min="8962" max="8962" width="7.85546875" style="79" customWidth="1"/>
    <col min="8963" max="8963" width="14.7109375" style="79" customWidth="1"/>
    <col min="8964" max="8964" width="14.28515625" style="79" customWidth="1"/>
    <col min="8965" max="8967" width="14.7109375" style="79" customWidth="1"/>
    <col min="8968" max="8970" width="9.140625" style="79"/>
    <col min="8971" max="8971" width="11" style="79" customWidth="1"/>
    <col min="8972" max="9217" width="9.140625" style="79"/>
    <col min="9218" max="9218" width="7.85546875" style="79" customWidth="1"/>
    <col min="9219" max="9219" width="14.7109375" style="79" customWidth="1"/>
    <col min="9220" max="9220" width="14.28515625" style="79" customWidth="1"/>
    <col min="9221" max="9223" width="14.7109375" style="79" customWidth="1"/>
    <col min="9224" max="9226" width="9.140625" style="79"/>
    <col min="9227" max="9227" width="11" style="79" customWidth="1"/>
    <col min="9228" max="9473" width="9.140625" style="79"/>
    <col min="9474" max="9474" width="7.85546875" style="79" customWidth="1"/>
    <col min="9475" max="9475" width="14.7109375" style="79" customWidth="1"/>
    <col min="9476" max="9476" width="14.28515625" style="79" customWidth="1"/>
    <col min="9477" max="9479" width="14.7109375" style="79" customWidth="1"/>
    <col min="9480" max="9482" width="9.140625" style="79"/>
    <col min="9483" max="9483" width="11" style="79" customWidth="1"/>
    <col min="9484" max="9729" width="9.140625" style="79"/>
    <col min="9730" max="9730" width="7.85546875" style="79" customWidth="1"/>
    <col min="9731" max="9731" width="14.7109375" style="79" customWidth="1"/>
    <col min="9732" max="9732" width="14.28515625" style="79" customWidth="1"/>
    <col min="9733" max="9735" width="14.7109375" style="79" customWidth="1"/>
    <col min="9736" max="9738" width="9.140625" style="79"/>
    <col min="9739" max="9739" width="11" style="79" customWidth="1"/>
    <col min="9740" max="9985" width="9.140625" style="79"/>
    <col min="9986" max="9986" width="7.85546875" style="79" customWidth="1"/>
    <col min="9987" max="9987" width="14.7109375" style="79" customWidth="1"/>
    <col min="9988" max="9988" width="14.28515625" style="79" customWidth="1"/>
    <col min="9989" max="9991" width="14.7109375" style="79" customWidth="1"/>
    <col min="9992" max="9994" width="9.140625" style="79"/>
    <col min="9995" max="9995" width="11" style="79" customWidth="1"/>
    <col min="9996" max="10241" width="9.140625" style="79"/>
    <col min="10242" max="10242" width="7.85546875" style="79" customWidth="1"/>
    <col min="10243" max="10243" width="14.7109375" style="79" customWidth="1"/>
    <col min="10244" max="10244" width="14.28515625" style="79" customWidth="1"/>
    <col min="10245" max="10247" width="14.7109375" style="79" customWidth="1"/>
    <col min="10248" max="10250" width="9.140625" style="79"/>
    <col min="10251" max="10251" width="11" style="79" customWidth="1"/>
    <col min="10252" max="10497" width="9.140625" style="79"/>
    <col min="10498" max="10498" width="7.85546875" style="79" customWidth="1"/>
    <col min="10499" max="10499" width="14.7109375" style="79" customWidth="1"/>
    <col min="10500" max="10500" width="14.28515625" style="79" customWidth="1"/>
    <col min="10501" max="10503" width="14.7109375" style="79" customWidth="1"/>
    <col min="10504" max="10506" width="9.140625" style="79"/>
    <col min="10507" max="10507" width="11" style="79" customWidth="1"/>
    <col min="10508" max="10753" width="9.140625" style="79"/>
    <col min="10754" max="10754" width="7.85546875" style="79" customWidth="1"/>
    <col min="10755" max="10755" width="14.7109375" style="79" customWidth="1"/>
    <col min="10756" max="10756" width="14.28515625" style="79" customWidth="1"/>
    <col min="10757" max="10759" width="14.7109375" style="79" customWidth="1"/>
    <col min="10760" max="10762" width="9.140625" style="79"/>
    <col min="10763" max="10763" width="11" style="79" customWidth="1"/>
    <col min="10764" max="11009" width="9.140625" style="79"/>
    <col min="11010" max="11010" width="7.85546875" style="79" customWidth="1"/>
    <col min="11011" max="11011" width="14.7109375" style="79" customWidth="1"/>
    <col min="11012" max="11012" width="14.28515625" style="79" customWidth="1"/>
    <col min="11013" max="11015" width="14.7109375" style="79" customWidth="1"/>
    <col min="11016" max="11018" width="9.140625" style="79"/>
    <col min="11019" max="11019" width="11" style="79" customWidth="1"/>
    <col min="11020" max="11265" width="9.140625" style="79"/>
    <col min="11266" max="11266" width="7.85546875" style="79" customWidth="1"/>
    <col min="11267" max="11267" width="14.7109375" style="79" customWidth="1"/>
    <col min="11268" max="11268" width="14.28515625" style="79" customWidth="1"/>
    <col min="11269" max="11271" width="14.7109375" style="79" customWidth="1"/>
    <col min="11272" max="11274" width="9.140625" style="79"/>
    <col min="11275" max="11275" width="11" style="79" customWidth="1"/>
    <col min="11276" max="11521" width="9.140625" style="79"/>
    <col min="11522" max="11522" width="7.85546875" style="79" customWidth="1"/>
    <col min="11523" max="11523" width="14.7109375" style="79" customWidth="1"/>
    <col min="11524" max="11524" width="14.28515625" style="79" customWidth="1"/>
    <col min="11525" max="11527" width="14.7109375" style="79" customWidth="1"/>
    <col min="11528" max="11530" width="9.140625" style="79"/>
    <col min="11531" max="11531" width="11" style="79" customWidth="1"/>
    <col min="11532" max="11777" width="9.140625" style="79"/>
    <col min="11778" max="11778" width="7.85546875" style="79" customWidth="1"/>
    <col min="11779" max="11779" width="14.7109375" style="79" customWidth="1"/>
    <col min="11780" max="11780" width="14.28515625" style="79" customWidth="1"/>
    <col min="11781" max="11783" width="14.7109375" style="79" customWidth="1"/>
    <col min="11784" max="11786" width="9.140625" style="79"/>
    <col min="11787" max="11787" width="11" style="79" customWidth="1"/>
    <col min="11788" max="12033" width="9.140625" style="79"/>
    <col min="12034" max="12034" width="7.85546875" style="79" customWidth="1"/>
    <col min="12035" max="12035" width="14.7109375" style="79" customWidth="1"/>
    <col min="12036" max="12036" width="14.28515625" style="79" customWidth="1"/>
    <col min="12037" max="12039" width="14.7109375" style="79" customWidth="1"/>
    <col min="12040" max="12042" width="9.140625" style="79"/>
    <col min="12043" max="12043" width="11" style="79" customWidth="1"/>
    <col min="12044" max="12289" width="9.140625" style="79"/>
    <col min="12290" max="12290" width="7.85546875" style="79" customWidth="1"/>
    <col min="12291" max="12291" width="14.7109375" style="79" customWidth="1"/>
    <col min="12292" max="12292" width="14.28515625" style="79" customWidth="1"/>
    <col min="12293" max="12295" width="14.7109375" style="79" customWidth="1"/>
    <col min="12296" max="12298" width="9.140625" style="79"/>
    <col min="12299" max="12299" width="11" style="79" customWidth="1"/>
    <col min="12300" max="12545" width="9.140625" style="79"/>
    <col min="12546" max="12546" width="7.85546875" style="79" customWidth="1"/>
    <col min="12547" max="12547" width="14.7109375" style="79" customWidth="1"/>
    <col min="12548" max="12548" width="14.28515625" style="79" customWidth="1"/>
    <col min="12549" max="12551" width="14.7109375" style="79" customWidth="1"/>
    <col min="12552" max="12554" width="9.140625" style="79"/>
    <col min="12555" max="12555" width="11" style="79" customWidth="1"/>
    <col min="12556" max="12801" width="9.140625" style="79"/>
    <col min="12802" max="12802" width="7.85546875" style="79" customWidth="1"/>
    <col min="12803" max="12803" width="14.7109375" style="79" customWidth="1"/>
    <col min="12804" max="12804" width="14.28515625" style="79" customWidth="1"/>
    <col min="12805" max="12807" width="14.7109375" style="79" customWidth="1"/>
    <col min="12808" max="12810" width="9.140625" style="79"/>
    <col min="12811" max="12811" width="11" style="79" customWidth="1"/>
    <col min="12812" max="13057" width="9.140625" style="79"/>
    <col min="13058" max="13058" width="7.85546875" style="79" customWidth="1"/>
    <col min="13059" max="13059" width="14.7109375" style="79" customWidth="1"/>
    <col min="13060" max="13060" width="14.28515625" style="79" customWidth="1"/>
    <col min="13061" max="13063" width="14.7109375" style="79" customWidth="1"/>
    <col min="13064" max="13066" width="9.140625" style="79"/>
    <col min="13067" max="13067" width="11" style="79" customWidth="1"/>
    <col min="13068" max="13313" width="9.140625" style="79"/>
    <col min="13314" max="13314" width="7.85546875" style="79" customWidth="1"/>
    <col min="13315" max="13315" width="14.7109375" style="79" customWidth="1"/>
    <col min="13316" max="13316" width="14.28515625" style="79" customWidth="1"/>
    <col min="13317" max="13319" width="14.7109375" style="79" customWidth="1"/>
    <col min="13320" max="13322" width="9.140625" style="79"/>
    <col min="13323" max="13323" width="11" style="79" customWidth="1"/>
    <col min="13324" max="13569" width="9.140625" style="79"/>
    <col min="13570" max="13570" width="7.85546875" style="79" customWidth="1"/>
    <col min="13571" max="13571" width="14.7109375" style="79" customWidth="1"/>
    <col min="13572" max="13572" width="14.28515625" style="79" customWidth="1"/>
    <col min="13573" max="13575" width="14.7109375" style="79" customWidth="1"/>
    <col min="13576" max="13578" width="9.140625" style="79"/>
    <col min="13579" max="13579" width="11" style="79" customWidth="1"/>
    <col min="13580" max="13825" width="9.140625" style="79"/>
    <col min="13826" max="13826" width="7.85546875" style="79" customWidth="1"/>
    <col min="13827" max="13827" width="14.7109375" style="79" customWidth="1"/>
    <col min="13828" max="13828" width="14.28515625" style="79" customWidth="1"/>
    <col min="13829" max="13831" width="14.7109375" style="79" customWidth="1"/>
    <col min="13832" max="13834" width="9.140625" style="79"/>
    <col min="13835" max="13835" width="11" style="79" customWidth="1"/>
    <col min="13836" max="14081" width="9.140625" style="79"/>
    <col min="14082" max="14082" width="7.85546875" style="79" customWidth="1"/>
    <col min="14083" max="14083" width="14.7109375" style="79" customWidth="1"/>
    <col min="14084" max="14084" width="14.28515625" style="79" customWidth="1"/>
    <col min="14085" max="14087" width="14.7109375" style="79" customWidth="1"/>
    <col min="14088" max="14090" width="9.140625" style="79"/>
    <col min="14091" max="14091" width="11" style="79" customWidth="1"/>
    <col min="14092" max="14337" width="9.140625" style="79"/>
    <col min="14338" max="14338" width="7.85546875" style="79" customWidth="1"/>
    <col min="14339" max="14339" width="14.7109375" style="79" customWidth="1"/>
    <col min="14340" max="14340" width="14.28515625" style="79" customWidth="1"/>
    <col min="14341" max="14343" width="14.7109375" style="79" customWidth="1"/>
    <col min="14344" max="14346" width="9.140625" style="79"/>
    <col min="14347" max="14347" width="11" style="79" customWidth="1"/>
    <col min="14348" max="14593" width="9.140625" style="79"/>
    <col min="14594" max="14594" width="7.85546875" style="79" customWidth="1"/>
    <col min="14595" max="14595" width="14.7109375" style="79" customWidth="1"/>
    <col min="14596" max="14596" width="14.28515625" style="79" customWidth="1"/>
    <col min="14597" max="14599" width="14.7109375" style="79" customWidth="1"/>
    <col min="14600" max="14602" width="9.140625" style="79"/>
    <col min="14603" max="14603" width="11" style="79" customWidth="1"/>
    <col min="14604" max="14849" width="9.140625" style="79"/>
    <col min="14850" max="14850" width="7.85546875" style="79" customWidth="1"/>
    <col min="14851" max="14851" width="14.7109375" style="79" customWidth="1"/>
    <col min="14852" max="14852" width="14.28515625" style="79" customWidth="1"/>
    <col min="14853" max="14855" width="14.7109375" style="79" customWidth="1"/>
    <col min="14856" max="14858" width="9.140625" style="79"/>
    <col min="14859" max="14859" width="11" style="79" customWidth="1"/>
    <col min="14860" max="15105" width="9.140625" style="79"/>
    <col min="15106" max="15106" width="7.85546875" style="79" customWidth="1"/>
    <col min="15107" max="15107" width="14.7109375" style="79" customWidth="1"/>
    <col min="15108" max="15108" width="14.28515625" style="79" customWidth="1"/>
    <col min="15109" max="15111" width="14.7109375" style="79" customWidth="1"/>
    <col min="15112" max="15114" width="9.140625" style="79"/>
    <col min="15115" max="15115" width="11" style="79" customWidth="1"/>
    <col min="15116" max="15361" width="9.140625" style="79"/>
    <col min="15362" max="15362" width="7.85546875" style="79" customWidth="1"/>
    <col min="15363" max="15363" width="14.7109375" style="79" customWidth="1"/>
    <col min="15364" max="15364" width="14.28515625" style="79" customWidth="1"/>
    <col min="15365" max="15367" width="14.7109375" style="79" customWidth="1"/>
    <col min="15368" max="15370" width="9.140625" style="79"/>
    <col min="15371" max="15371" width="11" style="79" customWidth="1"/>
    <col min="15372" max="15617" width="9.140625" style="79"/>
    <col min="15618" max="15618" width="7.85546875" style="79" customWidth="1"/>
    <col min="15619" max="15619" width="14.7109375" style="79" customWidth="1"/>
    <col min="15620" max="15620" width="14.28515625" style="79" customWidth="1"/>
    <col min="15621" max="15623" width="14.7109375" style="79" customWidth="1"/>
    <col min="15624" max="15626" width="9.140625" style="79"/>
    <col min="15627" max="15627" width="11" style="79" customWidth="1"/>
    <col min="15628" max="15873" width="9.140625" style="79"/>
    <col min="15874" max="15874" width="7.85546875" style="79" customWidth="1"/>
    <col min="15875" max="15875" width="14.7109375" style="79" customWidth="1"/>
    <col min="15876" max="15876" width="14.28515625" style="79" customWidth="1"/>
    <col min="15877" max="15879" width="14.7109375" style="79" customWidth="1"/>
    <col min="15880" max="15882" width="9.140625" style="79"/>
    <col min="15883" max="15883" width="11" style="79" customWidth="1"/>
    <col min="15884" max="16129" width="9.140625" style="79"/>
    <col min="16130" max="16130" width="7.85546875" style="79" customWidth="1"/>
    <col min="16131" max="16131" width="14.7109375" style="79" customWidth="1"/>
    <col min="16132" max="16132" width="14.28515625" style="79" customWidth="1"/>
    <col min="16133" max="16135" width="14.7109375" style="79" customWidth="1"/>
    <col min="16136" max="16138" width="9.140625" style="79"/>
    <col min="16139" max="16139" width="11" style="79" customWidth="1"/>
    <col min="16140" max="16384" width="9.140625" style="79"/>
  </cols>
  <sheetData>
    <row r="1" spans="1:16" x14ac:dyDescent="0.25">
      <c r="A1" s="77"/>
      <c r="B1" s="77"/>
      <c r="C1" s="77"/>
      <c r="D1" s="77"/>
      <c r="E1" s="77"/>
      <c r="F1" s="77"/>
      <c r="G1" s="78"/>
    </row>
    <row r="2" spans="1:16" x14ac:dyDescent="0.25">
      <c r="A2" s="77"/>
      <c r="B2" s="77"/>
      <c r="C2" s="77"/>
      <c r="D2" s="77"/>
      <c r="E2" s="77"/>
      <c r="F2" s="80"/>
      <c r="G2" s="81"/>
    </row>
    <row r="3" spans="1:16" x14ac:dyDescent="0.25">
      <c r="A3" s="77"/>
      <c r="B3" s="77"/>
      <c r="C3" s="77"/>
      <c r="D3" s="77"/>
      <c r="E3" s="77"/>
      <c r="F3" s="80"/>
      <c r="G3" s="81"/>
      <c r="K3" s="82" t="s">
        <v>0</v>
      </c>
      <c r="L3" s="82" t="s">
        <v>44</v>
      </c>
      <c r="M3" s="83"/>
    </row>
    <row r="4" spans="1:16" ht="21" x14ac:dyDescent="0.35">
      <c r="A4" s="77"/>
      <c r="B4" s="84" t="s">
        <v>62</v>
      </c>
      <c r="C4" s="77"/>
      <c r="D4" s="77"/>
      <c r="E4" s="85"/>
      <c r="F4" s="86"/>
      <c r="G4" s="77"/>
      <c r="K4" s="87" t="s">
        <v>45</v>
      </c>
      <c r="L4" s="88">
        <v>33</v>
      </c>
      <c r="M4" s="89">
        <v>1.354179490336083E-2</v>
      </c>
      <c r="N4" s="90"/>
      <c r="O4" s="91"/>
    </row>
    <row r="5" spans="1:16" x14ac:dyDescent="0.25">
      <c r="A5" s="77"/>
      <c r="B5" s="77"/>
      <c r="C5" s="77"/>
      <c r="D5" s="77"/>
      <c r="E5" s="77"/>
      <c r="F5" s="86"/>
      <c r="G5" s="77"/>
      <c r="K5" s="87"/>
      <c r="L5" s="88"/>
      <c r="M5" s="89"/>
      <c r="N5" s="92"/>
      <c r="O5" s="91"/>
    </row>
    <row r="6" spans="1:16" x14ac:dyDescent="0.25">
      <c r="A6" s="77"/>
      <c r="B6" s="93" t="s">
        <v>46</v>
      </c>
      <c r="C6" s="94"/>
      <c r="D6" s="95"/>
      <c r="E6" s="96">
        <v>43862</v>
      </c>
      <c r="F6" s="97"/>
      <c r="G6" s="98"/>
      <c r="K6" s="87"/>
      <c r="L6" s="88"/>
      <c r="M6" s="89"/>
      <c r="N6" s="99"/>
      <c r="O6" s="99"/>
    </row>
    <row r="7" spans="1:16" x14ac:dyDescent="0.25">
      <c r="A7" s="77"/>
      <c r="B7" s="100" t="s">
        <v>47</v>
      </c>
      <c r="C7" s="101"/>
      <c r="E7" s="102">
        <v>120</v>
      </c>
      <c r="F7" s="103" t="s">
        <v>38</v>
      </c>
      <c r="G7" s="77"/>
      <c r="K7" s="87"/>
      <c r="L7" s="88"/>
      <c r="M7" s="89"/>
      <c r="N7" s="104"/>
      <c r="O7" s="104"/>
    </row>
    <row r="8" spans="1:16" x14ac:dyDescent="0.25">
      <c r="A8" s="77"/>
      <c r="B8" s="100" t="s">
        <v>48</v>
      </c>
      <c r="C8" s="101"/>
      <c r="D8" s="105">
        <v>43861</v>
      </c>
      <c r="E8" s="106">
        <v>437859.18999999989</v>
      </c>
      <c r="F8" s="103" t="s">
        <v>49</v>
      </c>
      <c r="G8" s="77"/>
      <c r="K8" s="87"/>
      <c r="L8" s="88"/>
      <c r="M8" s="89"/>
      <c r="N8" s="104"/>
      <c r="O8" s="104"/>
    </row>
    <row r="9" spans="1:16" x14ac:dyDescent="0.25">
      <c r="A9" s="77"/>
      <c r="B9" s="100" t="s">
        <v>48</v>
      </c>
      <c r="C9" s="101"/>
      <c r="D9" s="105">
        <v>47514</v>
      </c>
      <c r="E9" s="107">
        <v>206647.98999999987</v>
      </c>
      <c r="F9" s="103" t="s">
        <v>49</v>
      </c>
      <c r="K9" s="108" t="s">
        <v>50</v>
      </c>
      <c r="L9" s="109">
        <v>2436.8999999999996</v>
      </c>
      <c r="M9" s="108"/>
      <c r="N9" s="104"/>
      <c r="O9" s="104"/>
    </row>
    <row r="10" spans="1:16" x14ac:dyDescent="0.25">
      <c r="A10" s="77"/>
      <c r="B10" s="100" t="s">
        <v>51</v>
      </c>
      <c r="C10" s="101"/>
      <c r="E10" s="110">
        <v>1.354179490336083E-2</v>
      </c>
      <c r="F10" s="103"/>
      <c r="M10" s="111"/>
      <c r="N10" s="111"/>
      <c r="O10" s="111"/>
    </row>
    <row r="11" spans="1:16" x14ac:dyDescent="0.25">
      <c r="A11" s="77"/>
      <c r="B11" s="100" t="s">
        <v>52</v>
      </c>
      <c r="C11" s="101"/>
      <c r="E11" s="106">
        <v>5929.4</v>
      </c>
      <c r="F11" s="103" t="s">
        <v>49</v>
      </c>
      <c r="M11" s="111"/>
      <c r="N11" s="111"/>
      <c r="O11" s="111"/>
    </row>
    <row r="12" spans="1:16" x14ac:dyDescent="0.25">
      <c r="A12" s="77"/>
      <c r="B12" s="100" t="s">
        <v>53</v>
      </c>
      <c r="C12" s="101"/>
      <c r="E12" s="106">
        <v>2798.38</v>
      </c>
      <c r="F12" s="103" t="s">
        <v>49</v>
      </c>
      <c r="G12" s="112"/>
      <c r="K12" s="113"/>
      <c r="L12" s="113"/>
      <c r="M12" s="104"/>
      <c r="N12" s="104"/>
      <c r="O12" s="104"/>
      <c r="P12" s="111"/>
    </row>
    <row r="13" spans="1:16" x14ac:dyDescent="0.25">
      <c r="A13" s="77"/>
      <c r="B13" s="114" t="s">
        <v>54</v>
      </c>
      <c r="C13" s="115"/>
      <c r="D13" s="116"/>
      <c r="E13" s="117">
        <v>3.5000000000000003E-2</v>
      </c>
      <c r="F13" s="118"/>
      <c r="G13" s="119"/>
      <c r="K13" s="113"/>
      <c r="L13" s="113"/>
      <c r="M13" s="104"/>
      <c r="N13" s="104"/>
      <c r="O13" s="104"/>
      <c r="P13" s="111"/>
    </row>
    <row r="14" spans="1:16" x14ac:dyDescent="0.25">
      <c r="A14" s="77"/>
      <c r="B14" s="102"/>
      <c r="C14" s="101"/>
      <c r="E14" s="120"/>
      <c r="F14" s="102"/>
      <c r="G14" s="119"/>
      <c r="K14" s="113"/>
      <c r="L14" s="113"/>
      <c r="M14" s="104"/>
      <c r="N14" s="104"/>
      <c r="O14" s="104"/>
      <c r="P14" s="111"/>
    </row>
    <row r="15" spans="1:16" x14ac:dyDescent="0.25">
      <c r="K15" s="113"/>
      <c r="L15" s="113"/>
      <c r="M15" s="104"/>
      <c r="N15" s="104"/>
      <c r="O15" s="104"/>
      <c r="P15" s="111"/>
    </row>
    <row r="16" spans="1:16" ht="15.75" thickBot="1" x14ac:dyDescent="0.3">
      <c r="A16" s="121" t="s">
        <v>55</v>
      </c>
      <c r="B16" s="121" t="s">
        <v>56</v>
      </c>
      <c r="C16" s="121" t="s">
        <v>57</v>
      </c>
      <c r="D16" s="121" t="s">
        <v>58</v>
      </c>
      <c r="E16" s="121" t="s">
        <v>59</v>
      </c>
      <c r="F16" s="121" t="s">
        <v>60</v>
      </c>
      <c r="G16" s="121" t="s">
        <v>61</v>
      </c>
      <c r="K16" s="113"/>
      <c r="L16" s="113"/>
      <c r="M16" s="104"/>
      <c r="N16" s="104"/>
      <c r="O16" s="104"/>
      <c r="P16" s="111"/>
    </row>
    <row r="17" spans="1:16" x14ac:dyDescent="0.25">
      <c r="A17" s="122">
        <v>43862</v>
      </c>
      <c r="B17" s="101">
        <v>1</v>
      </c>
      <c r="C17" s="86">
        <v>5929.4</v>
      </c>
      <c r="D17" s="123">
        <v>17.29</v>
      </c>
      <c r="E17" s="123">
        <v>21.829221207390184</v>
      </c>
      <c r="F17" s="123">
        <v>39.119999999999997</v>
      </c>
      <c r="G17" s="123">
        <v>5907.5707787926094</v>
      </c>
      <c r="K17" s="113"/>
      <c r="L17" s="113"/>
      <c r="M17" s="104"/>
      <c r="N17" s="104"/>
      <c r="O17" s="104"/>
      <c r="P17" s="111"/>
    </row>
    <row r="18" spans="1:16" x14ac:dyDescent="0.25">
      <c r="A18" s="122">
        <v>43891</v>
      </c>
      <c r="B18" s="101">
        <v>2</v>
      </c>
      <c r="C18" s="86">
        <v>5907.5707787926094</v>
      </c>
      <c r="D18" s="123">
        <v>17.23</v>
      </c>
      <c r="E18" s="123">
        <v>21.89288976924507</v>
      </c>
      <c r="F18" s="123">
        <v>39.119999999999997</v>
      </c>
      <c r="G18" s="123">
        <v>5885.6778890233645</v>
      </c>
      <c r="K18" s="113"/>
      <c r="L18" s="113"/>
      <c r="M18" s="104"/>
      <c r="N18" s="104"/>
      <c r="O18" s="104"/>
      <c r="P18" s="111"/>
    </row>
    <row r="19" spans="1:16" x14ac:dyDescent="0.25">
      <c r="A19" s="122">
        <v>43922</v>
      </c>
      <c r="B19" s="101">
        <v>3</v>
      </c>
      <c r="C19" s="86">
        <v>5885.6778890233645</v>
      </c>
      <c r="D19" s="123">
        <v>17.170000000000002</v>
      </c>
      <c r="E19" s="123">
        <v>21.956744031072034</v>
      </c>
      <c r="F19" s="123">
        <v>39.119999999999997</v>
      </c>
      <c r="G19" s="123">
        <v>5863.7211449922925</v>
      </c>
      <c r="K19" s="113"/>
      <c r="L19" s="113"/>
      <c r="M19" s="104"/>
      <c r="N19" s="104"/>
      <c r="O19" s="104"/>
      <c r="P19" s="111"/>
    </row>
    <row r="20" spans="1:16" x14ac:dyDescent="0.25">
      <c r="A20" s="122">
        <v>43952</v>
      </c>
      <c r="B20" s="101">
        <v>4</v>
      </c>
      <c r="C20" s="86">
        <v>5863.7211449922925</v>
      </c>
      <c r="D20" s="123">
        <v>17.100000000000001</v>
      </c>
      <c r="E20" s="123">
        <v>22.020784534495998</v>
      </c>
      <c r="F20" s="123">
        <v>39.119999999999997</v>
      </c>
      <c r="G20" s="123">
        <v>5841.7003604577967</v>
      </c>
      <c r="K20" s="113"/>
      <c r="L20" s="113"/>
      <c r="M20" s="104"/>
      <c r="N20" s="104"/>
      <c r="O20" s="104"/>
      <c r="P20" s="111"/>
    </row>
    <row r="21" spans="1:16" x14ac:dyDescent="0.25">
      <c r="A21" s="122">
        <v>43983</v>
      </c>
      <c r="B21" s="101">
        <v>5</v>
      </c>
      <c r="C21" s="86">
        <v>5841.7003604577967</v>
      </c>
      <c r="D21" s="123">
        <v>17.04</v>
      </c>
      <c r="E21" s="123">
        <v>22.085011822721611</v>
      </c>
      <c r="F21" s="123">
        <v>39.119999999999997</v>
      </c>
      <c r="G21" s="123">
        <v>5819.615348635075</v>
      </c>
      <c r="K21" s="113"/>
      <c r="L21" s="113"/>
      <c r="M21" s="104"/>
      <c r="N21" s="104"/>
      <c r="O21" s="104"/>
      <c r="P21" s="111"/>
    </row>
    <row r="22" spans="1:16" x14ac:dyDescent="0.25">
      <c r="A22" s="122">
        <v>44013</v>
      </c>
      <c r="B22" s="101">
        <v>6</v>
      </c>
      <c r="C22" s="86">
        <v>5819.615348635075</v>
      </c>
      <c r="D22" s="123">
        <v>16.97</v>
      </c>
      <c r="E22" s="123">
        <v>22.14942644053788</v>
      </c>
      <c r="F22" s="123">
        <v>39.119999999999997</v>
      </c>
      <c r="G22" s="123">
        <v>5797.4659221945367</v>
      </c>
      <c r="K22" s="113"/>
      <c r="L22" s="113"/>
      <c r="M22" s="104"/>
      <c r="N22" s="104"/>
      <c r="O22" s="104"/>
      <c r="P22" s="111"/>
    </row>
    <row r="23" spans="1:16" x14ac:dyDescent="0.25">
      <c r="A23" s="122">
        <v>44044</v>
      </c>
      <c r="B23" s="101">
        <v>7</v>
      </c>
      <c r="C23" s="86">
        <v>5797.4659221945367</v>
      </c>
      <c r="D23" s="123">
        <v>16.91</v>
      </c>
      <c r="E23" s="123">
        <v>22.214028934322783</v>
      </c>
      <c r="F23" s="123">
        <v>39.119999999999997</v>
      </c>
      <c r="G23" s="123">
        <v>5775.2518932602143</v>
      </c>
      <c r="K23" s="113"/>
      <c r="L23" s="113"/>
      <c r="M23" s="104"/>
      <c r="N23" s="104"/>
      <c r="O23" s="104"/>
      <c r="P23" s="111"/>
    </row>
    <row r="24" spans="1:16" x14ac:dyDescent="0.25">
      <c r="A24" s="122">
        <v>44075</v>
      </c>
      <c r="B24" s="101">
        <v>8</v>
      </c>
      <c r="C24" s="86">
        <v>5775.2518932602143</v>
      </c>
      <c r="D24" s="123">
        <v>16.84</v>
      </c>
      <c r="E24" s="123">
        <v>22.278819852047889</v>
      </c>
      <c r="F24" s="123">
        <v>39.119999999999997</v>
      </c>
      <c r="G24" s="123">
        <v>5752.9730734081668</v>
      </c>
      <c r="K24" s="113"/>
      <c r="L24" s="113"/>
      <c r="M24" s="104"/>
      <c r="N24" s="104"/>
      <c r="O24" s="104"/>
      <c r="P24" s="111"/>
    </row>
    <row r="25" spans="1:16" x14ac:dyDescent="0.25">
      <c r="A25" s="122">
        <v>44105</v>
      </c>
      <c r="B25" s="101">
        <v>9</v>
      </c>
      <c r="C25" s="86">
        <v>5752.9730734081668</v>
      </c>
      <c r="D25" s="123">
        <v>16.78</v>
      </c>
      <c r="E25" s="123">
        <v>22.343799743283029</v>
      </c>
      <c r="F25" s="123">
        <v>39.119999999999997</v>
      </c>
      <c r="G25" s="123">
        <v>5730.6292736648838</v>
      </c>
      <c r="K25" s="113"/>
      <c r="L25" s="113"/>
      <c r="M25" s="104"/>
      <c r="N25" s="104"/>
      <c r="O25" s="104"/>
      <c r="P25" s="111"/>
    </row>
    <row r="26" spans="1:16" x14ac:dyDescent="0.25">
      <c r="A26" s="122">
        <v>44136</v>
      </c>
      <c r="B26" s="101">
        <v>10</v>
      </c>
      <c r="C26" s="86">
        <v>5730.6292736648838</v>
      </c>
      <c r="D26" s="123">
        <v>16.71</v>
      </c>
      <c r="E26" s="123">
        <v>22.408969159200939</v>
      </c>
      <c r="F26" s="123">
        <v>39.119999999999997</v>
      </c>
      <c r="G26" s="123">
        <v>5708.2203045056831</v>
      </c>
      <c r="K26" s="113"/>
      <c r="L26" s="113"/>
      <c r="M26" s="104"/>
      <c r="N26" s="104"/>
      <c r="O26" s="104"/>
      <c r="P26" s="111"/>
    </row>
    <row r="27" spans="1:16" x14ac:dyDescent="0.25">
      <c r="A27" s="122">
        <v>44166</v>
      </c>
      <c r="B27" s="101">
        <v>11</v>
      </c>
      <c r="C27" s="86">
        <v>5708.2203045056831</v>
      </c>
      <c r="D27" s="123">
        <v>16.649999999999999</v>
      </c>
      <c r="E27" s="123">
        <v>22.474328652581942</v>
      </c>
      <c r="F27" s="123">
        <v>39.119999999999997</v>
      </c>
      <c r="G27" s="123">
        <v>5685.7459758531013</v>
      </c>
    </row>
    <row r="28" spans="1:16" x14ac:dyDescent="0.25">
      <c r="A28" s="122">
        <v>44197</v>
      </c>
      <c r="B28" s="101">
        <v>12</v>
      </c>
      <c r="C28" s="86">
        <v>5685.7459758531013</v>
      </c>
      <c r="D28" s="123">
        <v>16.579999999999998</v>
      </c>
      <c r="E28" s="123">
        <v>22.539878777818643</v>
      </c>
      <c r="F28" s="123">
        <v>39.119999999999997</v>
      </c>
      <c r="G28" s="123">
        <v>5663.2060970752827</v>
      </c>
    </row>
    <row r="29" spans="1:16" x14ac:dyDescent="0.25">
      <c r="A29" s="122">
        <v>44228</v>
      </c>
      <c r="B29" s="101">
        <v>13</v>
      </c>
      <c r="C29" s="86">
        <v>5663.2060970752827</v>
      </c>
      <c r="D29" s="123">
        <v>16.52</v>
      </c>
      <c r="E29" s="123">
        <v>22.605620090920613</v>
      </c>
      <c r="F29" s="123">
        <v>39.119999999999997</v>
      </c>
      <c r="G29" s="123">
        <v>5640.6004769843621</v>
      </c>
    </row>
    <row r="30" spans="1:16" x14ac:dyDescent="0.25">
      <c r="A30" s="122">
        <v>44256</v>
      </c>
      <c r="B30" s="101">
        <v>14</v>
      </c>
      <c r="C30" s="86">
        <v>5640.6004769843621</v>
      </c>
      <c r="D30" s="123">
        <v>16.45</v>
      </c>
      <c r="E30" s="123">
        <v>22.671553149519131</v>
      </c>
      <c r="F30" s="123">
        <v>39.119999999999997</v>
      </c>
      <c r="G30" s="123">
        <v>5617.9289238348429</v>
      </c>
    </row>
    <row r="31" spans="1:16" x14ac:dyDescent="0.25">
      <c r="A31" s="122">
        <v>44287</v>
      </c>
      <c r="B31" s="101">
        <v>15</v>
      </c>
      <c r="C31" s="86">
        <v>5617.9289238348429</v>
      </c>
      <c r="D31" s="123">
        <v>16.39</v>
      </c>
      <c r="E31" s="123">
        <v>22.737678512871891</v>
      </c>
      <c r="F31" s="123">
        <v>39.119999999999997</v>
      </c>
      <c r="G31" s="123">
        <v>5595.1912453219711</v>
      </c>
    </row>
    <row r="32" spans="1:16" x14ac:dyDescent="0.25">
      <c r="A32" s="122">
        <v>44317</v>
      </c>
      <c r="B32" s="101">
        <v>16</v>
      </c>
      <c r="C32" s="86">
        <v>5595.1912453219711</v>
      </c>
      <c r="D32" s="123">
        <v>16.32</v>
      </c>
      <c r="E32" s="123">
        <v>22.80399674186777</v>
      </c>
      <c r="F32" s="123">
        <v>39.119999999999997</v>
      </c>
      <c r="G32" s="123">
        <v>5572.387248580103</v>
      </c>
    </row>
    <row r="33" spans="1:7" x14ac:dyDescent="0.25">
      <c r="A33" s="122">
        <v>44348</v>
      </c>
      <c r="B33" s="101">
        <v>17</v>
      </c>
      <c r="C33" s="86">
        <v>5572.387248580103</v>
      </c>
      <c r="D33" s="123">
        <v>16.25</v>
      </c>
      <c r="E33" s="123">
        <v>22.87050839903155</v>
      </c>
      <c r="F33" s="123">
        <v>39.119999999999997</v>
      </c>
      <c r="G33" s="123">
        <v>5549.5167401810713</v>
      </c>
    </row>
    <row r="34" spans="1:7" x14ac:dyDescent="0.25">
      <c r="A34" s="122">
        <v>44378</v>
      </c>
      <c r="B34" s="101">
        <v>18</v>
      </c>
      <c r="C34" s="86">
        <v>5549.5167401810713</v>
      </c>
      <c r="D34" s="123">
        <v>16.190000000000001</v>
      </c>
      <c r="E34" s="123">
        <v>22.937214048528727</v>
      </c>
      <c r="F34" s="123">
        <v>39.119999999999997</v>
      </c>
      <c r="G34" s="123">
        <v>5526.5795261325429</v>
      </c>
    </row>
    <row r="35" spans="1:7" x14ac:dyDescent="0.25">
      <c r="A35" s="122">
        <v>44409</v>
      </c>
      <c r="B35" s="101">
        <v>19</v>
      </c>
      <c r="C35" s="86">
        <v>5526.5795261325429</v>
      </c>
      <c r="D35" s="123">
        <v>16.12</v>
      </c>
      <c r="E35" s="123">
        <v>23.004114256170269</v>
      </c>
      <c r="F35" s="123">
        <v>39.119999999999997</v>
      </c>
      <c r="G35" s="123">
        <v>5503.5754118763725</v>
      </c>
    </row>
    <row r="36" spans="1:7" x14ac:dyDescent="0.25">
      <c r="A36" s="122">
        <v>44440</v>
      </c>
      <c r="B36" s="101">
        <v>20</v>
      </c>
      <c r="C36" s="86">
        <v>5503.5754118763725</v>
      </c>
      <c r="D36" s="123">
        <v>16.05</v>
      </c>
      <c r="E36" s="123">
        <v>23.071209589417432</v>
      </c>
      <c r="F36" s="123">
        <v>39.119999999999997</v>
      </c>
      <c r="G36" s="123">
        <v>5480.5042022869548</v>
      </c>
    </row>
    <row r="37" spans="1:7" x14ac:dyDescent="0.25">
      <c r="A37" s="122">
        <v>44470</v>
      </c>
      <c r="B37" s="101">
        <v>21</v>
      </c>
      <c r="C37" s="86">
        <v>5480.5042022869548</v>
      </c>
      <c r="D37" s="123">
        <v>15.98</v>
      </c>
      <c r="E37" s="123">
        <v>23.138500617386565</v>
      </c>
      <c r="F37" s="123">
        <v>39.119999999999997</v>
      </c>
      <c r="G37" s="123">
        <v>5457.3657016695679</v>
      </c>
    </row>
    <row r="38" spans="1:7" x14ac:dyDescent="0.25">
      <c r="A38" s="122">
        <v>44501</v>
      </c>
      <c r="B38" s="101">
        <v>22</v>
      </c>
      <c r="C38" s="86">
        <v>5457.3657016695679</v>
      </c>
      <c r="D38" s="123">
        <v>15.92</v>
      </c>
      <c r="E38" s="123">
        <v>23.205987910853942</v>
      </c>
      <c r="F38" s="123">
        <v>39.119999999999997</v>
      </c>
      <c r="G38" s="123">
        <v>5434.1597137587141</v>
      </c>
    </row>
    <row r="39" spans="1:7" x14ac:dyDescent="0.25">
      <c r="A39" s="122">
        <v>44531</v>
      </c>
      <c r="B39" s="101">
        <v>23</v>
      </c>
      <c r="C39" s="86">
        <v>5434.1597137587141</v>
      </c>
      <c r="D39" s="123">
        <v>15.85</v>
      </c>
      <c r="E39" s="123">
        <v>23.2736720422606</v>
      </c>
      <c r="F39" s="123">
        <v>39.119999999999997</v>
      </c>
      <c r="G39" s="123">
        <v>5410.8860417164533</v>
      </c>
    </row>
    <row r="40" spans="1:7" x14ac:dyDescent="0.25">
      <c r="A40" s="122">
        <v>44562</v>
      </c>
      <c r="B40" s="101">
        <v>24</v>
      </c>
      <c r="C40" s="86">
        <v>5410.8860417164533</v>
      </c>
      <c r="D40" s="123">
        <v>15.78</v>
      </c>
      <c r="E40" s="123">
        <v>23.341553585717197</v>
      </c>
      <c r="F40" s="123">
        <v>39.119999999999997</v>
      </c>
      <c r="G40" s="123">
        <v>5387.5444881307358</v>
      </c>
    </row>
    <row r="41" spans="1:7" x14ac:dyDescent="0.25">
      <c r="A41" s="122">
        <v>44593</v>
      </c>
      <c r="B41" s="101">
        <v>25</v>
      </c>
      <c r="C41" s="86">
        <v>5387.5444881307358</v>
      </c>
      <c r="D41" s="123">
        <v>15.71</v>
      </c>
      <c r="E41" s="123">
        <v>23.40963311700887</v>
      </c>
      <c r="F41" s="123">
        <v>39.119999999999997</v>
      </c>
      <c r="G41" s="123">
        <v>5364.1348550137272</v>
      </c>
    </row>
    <row r="42" spans="1:7" x14ac:dyDescent="0.25">
      <c r="A42" s="122">
        <v>44621</v>
      </c>
      <c r="B42" s="101">
        <v>26</v>
      </c>
      <c r="C42" s="86">
        <v>5364.1348550137272</v>
      </c>
      <c r="D42" s="123">
        <v>15.65</v>
      </c>
      <c r="E42" s="123">
        <v>23.477911213600144</v>
      </c>
      <c r="F42" s="123">
        <v>39.119999999999997</v>
      </c>
      <c r="G42" s="123">
        <v>5340.656943800127</v>
      </c>
    </row>
    <row r="43" spans="1:7" x14ac:dyDescent="0.25">
      <c r="A43" s="122">
        <v>44652</v>
      </c>
      <c r="B43" s="101">
        <v>27</v>
      </c>
      <c r="C43" s="86">
        <v>5340.656943800127</v>
      </c>
      <c r="D43" s="123">
        <v>15.58</v>
      </c>
      <c r="E43" s="123">
        <v>23.546388454639811</v>
      </c>
      <c r="F43" s="123">
        <v>39.119999999999997</v>
      </c>
      <c r="G43" s="123">
        <v>5317.1105553454872</v>
      </c>
    </row>
    <row r="44" spans="1:7" x14ac:dyDescent="0.25">
      <c r="A44" s="122">
        <v>44682</v>
      </c>
      <c r="B44" s="101">
        <v>28</v>
      </c>
      <c r="C44" s="86">
        <v>5317.1105553454872</v>
      </c>
      <c r="D44" s="123">
        <v>15.51</v>
      </c>
      <c r="E44" s="123">
        <v>23.615065420965845</v>
      </c>
      <c r="F44" s="123">
        <v>39.119999999999997</v>
      </c>
      <c r="G44" s="123">
        <v>5293.4954899245213</v>
      </c>
    </row>
    <row r="45" spans="1:7" x14ac:dyDescent="0.25">
      <c r="A45" s="122">
        <v>44713</v>
      </c>
      <c r="B45" s="101">
        <v>29</v>
      </c>
      <c r="C45" s="86">
        <v>5293.4954899245213</v>
      </c>
      <c r="D45" s="123">
        <v>15.44</v>
      </c>
      <c r="E45" s="123">
        <v>23.683942695110328</v>
      </c>
      <c r="F45" s="123">
        <v>39.119999999999997</v>
      </c>
      <c r="G45" s="123">
        <v>5269.8115472294112</v>
      </c>
    </row>
    <row r="46" spans="1:7" x14ac:dyDescent="0.25">
      <c r="A46" s="122">
        <v>44743</v>
      </c>
      <c r="B46" s="101">
        <v>30</v>
      </c>
      <c r="C46" s="86">
        <v>5269.8115472294112</v>
      </c>
      <c r="D46" s="123">
        <v>15.37</v>
      </c>
      <c r="E46" s="123">
        <v>23.753020861304403</v>
      </c>
      <c r="F46" s="123">
        <v>39.119999999999997</v>
      </c>
      <c r="G46" s="123">
        <v>5246.0585263681069</v>
      </c>
    </row>
    <row r="47" spans="1:7" x14ac:dyDescent="0.25">
      <c r="A47" s="122">
        <v>44774</v>
      </c>
      <c r="B47" s="101">
        <v>31</v>
      </c>
      <c r="C47" s="86">
        <v>5246.0585263681069</v>
      </c>
      <c r="D47" s="123">
        <v>15.3</v>
      </c>
      <c r="E47" s="123">
        <v>23.822300505483206</v>
      </c>
      <c r="F47" s="123">
        <v>39.119999999999997</v>
      </c>
      <c r="G47" s="123">
        <v>5222.2362258626235</v>
      </c>
    </row>
    <row r="48" spans="1:7" x14ac:dyDescent="0.25">
      <c r="A48" s="122">
        <v>44805</v>
      </c>
      <c r="B48" s="101">
        <v>32</v>
      </c>
      <c r="C48" s="86">
        <v>5222.2362258626235</v>
      </c>
      <c r="D48" s="123">
        <v>15.23</v>
      </c>
      <c r="E48" s="123">
        <v>23.891782215290863</v>
      </c>
      <c r="F48" s="123">
        <v>39.119999999999997</v>
      </c>
      <c r="G48" s="123">
        <v>5198.3444436473328</v>
      </c>
    </row>
    <row r="49" spans="1:7" x14ac:dyDescent="0.25">
      <c r="A49" s="122">
        <v>44835</v>
      </c>
      <c r="B49" s="101">
        <v>33</v>
      </c>
      <c r="C49" s="86">
        <v>5198.3444436473328</v>
      </c>
      <c r="D49" s="123">
        <v>15.16</v>
      </c>
      <c r="E49" s="123">
        <v>23.961466580085464</v>
      </c>
      <c r="F49" s="123">
        <v>39.119999999999997</v>
      </c>
      <c r="G49" s="123">
        <v>5174.3829770672473</v>
      </c>
    </row>
    <row r="50" spans="1:7" x14ac:dyDescent="0.25">
      <c r="A50" s="122">
        <v>44866</v>
      </c>
      <c r="B50" s="101">
        <v>34</v>
      </c>
      <c r="C50" s="86">
        <v>5174.3829770672473</v>
      </c>
      <c r="D50" s="123">
        <v>15.09</v>
      </c>
      <c r="E50" s="123">
        <v>24.031354190944047</v>
      </c>
      <c r="F50" s="123">
        <v>39.119999999999997</v>
      </c>
      <c r="G50" s="123">
        <v>5150.3516228763037</v>
      </c>
    </row>
    <row r="51" spans="1:7" x14ac:dyDescent="0.25">
      <c r="A51" s="122">
        <v>44896</v>
      </c>
      <c r="B51" s="101">
        <v>35</v>
      </c>
      <c r="C51" s="86">
        <v>5150.3516228763037</v>
      </c>
      <c r="D51" s="123">
        <v>15.02</v>
      </c>
      <c r="E51" s="123">
        <v>24.101445640667631</v>
      </c>
      <c r="F51" s="123">
        <v>39.119999999999997</v>
      </c>
      <c r="G51" s="123">
        <v>5126.2501772356363</v>
      </c>
    </row>
    <row r="52" spans="1:7" x14ac:dyDescent="0.25">
      <c r="A52" s="122">
        <v>44927</v>
      </c>
      <c r="B52" s="101">
        <v>36</v>
      </c>
      <c r="C52" s="86">
        <v>5126.2501772356363</v>
      </c>
      <c r="D52" s="123">
        <v>14.95</v>
      </c>
      <c r="E52" s="123">
        <v>24.171741523786249</v>
      </c>
      <c r="F52" s="123">
        <v>39.119999999999997</v>
      </c>
      <c r="G52" s="123">
        <v>5102.07843571185</v>
      </c>
    </row>
    <row r="53" spans="1:7" x14ac:dyDescent="0.25">
      <c r="A53" s="122">
        <v>44958</v>
      </c>
      <c r="B53" s="101">
        <v>37</v>
      </c>
      <c r="C53" s="86">
        <v>5102.07843571185</v>
      </c>
      <c r="D53" s="123">
        <v>14.88</v>
      </c>
      <c r="E53" s="123">
        <v>24.242242436563956</v>
      </c>
      <c r="F53" s="123">
        <v>39.119999999999997</v>
      </c>
      <c r="G53" s="123">
        <v>5077.836193275286</v>
      </c>
    </row>
    <row r="54" spans="1:7" x14ac:dyDescent="0.25">
      <c r="A54" s="122">
        <v>44986</v>
      </c>
      <c r="B54" s="101">
        <v>38</v>
      </c>
      <c r="C54" s="86">
        <v>5077.836193275286</v>
      </c>
      <c r="D54" s="123">
        <v>14.81</v>
      </c>
      <c r="E54" s="123">
        <v>24.312948977003938</v>
      </c>
      <c r="F54" s="123">
        <v>39.119999999999997</v>
      </c>
      <c r="G54" s="123">
        <v>5053.5232442982824</v>
      </c>
    </row>
    <row r="55" spans="1:7" x14ac:dyDescent="0.25">
      <c r="A55" s="122">
        <v>45017</v>
      </c>
      <c r="B55" s="101">
        <v>39</v>
      </c>
      <c r="C55" s="86">
        <v>5053.5232442982824</v>
      </c>
      <c r="D55" s="123">
        <v>14.74</v>
      </c>
      <c r="E55" s="123">
        <v>24.38386174485353</v>
      </c>
      <c r="F55" s="123">
        <v>39.119999999999997</v>
      </c>
      <c r="G55" s="123">
        <v>5029.1393825534287</v>
      </c>
    </row>
    <row r="56" spans="1:7" x14ac:dyDescent="0.25">
      <c r="A56" s="122">
        <v>45047</v>
      </c>
      <c r="B56" s="101">
        <v>40</v>
      </c>
      <c r="C56" s="86">
        <v>5029.1393825534287</v>
      </c>
      <c r="D56" s="123">
        <v>14.67</v>
      </c>
      <c r="E56" s="123">
        <v>24.454981341609351</v>
      </c>
      <c r="F56" s="123">
        <v>39.119999999999997</v>
      </c>
      <c r="G56" s="123">
        <v>5004.684401211819</v>
      </c>
    </row>
    <row r="57" spans="1:7" x14ac:dyDescent="0.25">
      <c r="A57" s="122">
        <v>45078</v>
      </c>
      <c r="B57" s="101">
        <v>41</v>
      </c>
      <c r="C57" s="86">
        <v>5004.684401211819</v>
      </c>
      <c r="D57" s="123">
        <v>14.6</v>
      </c>
      <c r="E57" s="123">
        <v>24.526308370522383</v>
      </c>
      <c r="F57" s="123">
        <v>39.119999999999997</v>
      </c>
      <c r="G57" s="123">
        <v>4980.1580928412968</v>
      </c>
    </row>
    <row r="58" spans="1:7" x14ac:dyDescent="0.25">
      <c r="A58" s="122">
        <v>45108</v>
      </c>
      <c r="B58" s="101">
        <v>42</v>
      </c>
      <c r="C58" s="86">
        <v>4980.1580928412968</v>
      </c>
      <c r="D58" s="123">
        <v>14.53</v>
      </c>
      <c r="E58" s="123">
        <v>24.597843436603068</v>
      </c>
      <c r="F58" s="123">
        <v>39.119999999999997</v>
      </c>
      <c r="G58" s="123">
        <v>4955.5602494046934</v>
      </c>
    </row>
    <row r="59" spans="1:7" x14ac:dyDescent="0.25">
      <c r="A59" s="122">
        <v>45139</v>
      </c>
      <c r="B59" s="101">
        <v>43</v>
      </c>
      <c r="C59" s="86">
        <v>4955.5602494046934</v>
      </c>
      <c r="D59" s="123">
        <v>14.45</v>
      </c>
      <c r="E59" s="123">
        <v>24.669587146626494</v>
      </c>
      <c r="F59" s="123">
        <v>39.119999999999997</v>
      </c>
      <c r="G59" s="123">
        <v>4930.8906622580671</v>
      </c>
    </row>
    <row r="60" spans="1:7" x14ac:dyDescent="0.25">
      <c r="A60" s="122">
        <v>45170</v>
      </c>
      <c r="B60" s="101">
        <v>44</v>
      </c>
      <c r="C60" s="86">
        <v>4930.8906622580671</v>
      </c>
      <c r="D60" s="123">
        <v>14.38</v>
      </c>
      <c r="E60" s="123">
        <v>24.741540109137489</v>
      </c>
      <c r="F60" s="123">
        <v>39.119999999999997</v>
      </c>
      <c r="G60" s="123">
        <v>4906.1491221489296</v>
      </c>
    </row>
    <row r="61" spans="1:7" x14ac:dyDescent="0.25">
      <c r="A61" s="122">
        <v>45200</v>
      </c>
      <c r="B61" s="101">
        <v>45</v>
      </c>
      <c r="C61" s="86">
        <v>4906.1491221489296</v>
      </c>
      <c r="D61" s="123">
        <v>14.31</v>
      </c>
      <c r="E61" s="123">
        <v>24.813702934455808</v>
      </c>
      <c r="F61" s="123">
        <v>39.119999999999997</v>
      </c>
      <c r="G61" s="123">
        <v>4881.3354192144734</v>
      </c>
    </row>
    <row r="62" spans="1:7" x14ac:dyDescent="0.25">
      <c r="A62" s="122">
        <v>45231</v>
      </c>
      <c r="B62" s="101">
        <v>46</v>
      </c>
      <c r="C62" s="86">
        <v>4881.3354192144734</v>
      </c>
      <c r="D62" s="123">
        <v>14.24</v>
      </c>
      <c r="E62" s="123">
        <v>24.886076234681301</v>
      </c>
      <c r="F62" s="123">
        <v>39.119999999999997</v>
      </c>
      <c r="G62" s="123">
        <v>4856.4493429797922</v>
      </c>
    </row>
    <row r="63" spans="1:7" x14ac:dyDescent="0.25">
      <c r="A63" s="122">
        <v>45261</v>
      </c>
      <c r="B63" s="101">
        <v>47</v>
      </c>
      <c r="C63" s="86">
        <v>4856.4493429797922</v>
      </c>
      <c r="D63" s="123">
        <v>14.16</v>
      </c>
      <c r="E63" s="123">
        <v>24.958660623699128</v>
      </c>
      <c r="F63" s="123">
        <v>39.119999999999997</v>
      </c>
      <c r="G63" s="123">
        <v>4831.4906823560932</v>
      </c>
    </row>
    <row r="64" spans="1:7" x14ac:dyDescent="0.25">
      <c r="A64" s="122">
        <v>45292</v>
      </c>
      <c r="B64" s="101">
        <v>48</v>
      </c>
      <c r="C64" s="86">
        <v>4831.4906823560932</v>
      </c>
      <c r="D64" s="123">
        <v>14.09</v>
      </c>
      <c r="E64" s="123">
        <v>25.031456717184909</v>
      </c>
      <c r="F64" s="123">
        <v>39.119999999999997</v>
      </c>
      <c r="G64" s="123">
        <v>4806.4592256389087</v>
      </c>
    </row>
    <row r="65" spans="1:7" x14ac:dyDescent="0.25">
      <c r="A65" s="122">
        <v>45323</v>
      </c>
      <c r="B65" s="101">
        <v>49</v>
      </c>
      <c r="C65" s="86">
        <v>4806.4592256389087</v>
      </c>
      <c r="D65" s="123">
        <v>14.02</v>
      </c>
      <c r="E65" s="123">
        <v>25.104465132610038</v>
      </c>
      <c r="F65" s="123">
        <v>39.119999999999997</v>
      </c>
      <c r="G65" s="123">
        <v>4781.3547605062986</v>
      </c>
    </row>
    <row r="66" spans="1:7" x14ac:dyDescent="0.25">
      <c r="A66" s="122">
        <v>45352</v>
      </c>
      <c r="B66" s="101">
        <v>50</v>
      </c>
      <c r="C66" s="86">
        <v>4781.3547605062986</v>
      </c>
      <c r="D66" s="123">
        <v>13.95</v>
      </c>
      <c r="E66" s="123">
        <v>25.177686489246817</v>
      </c>
      <c r="F66" s="123">
        <v>39.119999999999997</v>
      </c>
      <c r="G66" s="123">
        <v>4756.1770740170514</v>
      </c>
    </row>
    <row r="67" spans="1:7" x14ac:dyDescent="0.25">
      <c r="A67" s="122">
        <v>45383</v>
      </c>
      <c r="B67" s="101">
        <v>51</v>
      </c>
      <c r="C67" s="86">
        <v>4756.1770740170514</v>
      </c>
      <c r="D67" s="123">
        <v>13.87</v>
      </c>
      <c r="E67" s="123">
        <v>25.25112140817378</v>
      </c>
      <c r="F67" s="123">
        <v>39.119999999999997</v>
      </c>
      <c r="G67" s="123">
        <v>4730.9259526088772</v>
      </c>
    </row>
    <row r="68" spans="1:7" x14ac:dyDescent="0.25">
      <c r="A68" s="122">
        <v>45413</v>
      </c>
      <c r="B68" s="101">
        <v>52</v>
      </c>
      <c r="C68" s="86">
        <v>4730.9259526088772</v>
      </c>
      <c r="D68" s="123">
        <v>13.8</v>
      </c>
      <c r="E68" s="123">
        <v>25.324770512280953</v>
      </c>
      <c r="F68" s="123">
        <v>39.119999999999997</v>
      </c>
      <c r="G68" s="123">
        <v>4705.6011820965959</v>
      </c>
    </row>
    <row r="69" spans="1:7" x14ac:dyDescent="0.25">
      <c r="A69" s="122">
        <v>45444</v>
      </c>
      <c r="B69" s="101">
        <v>53</v>
      </c>
      <c r="C69" s="86">
        <v>4705.6011820965959</v>
      </c>
      <c r="D69" s="123">
        <v>13.72</v>
      </c>
      <c r="E69" s="123">
        <v>25.398634426275109</v>
      </c>
      <c r="F69" s="123">
        <v>39.119999999999997</v>
      </c>
      <c r="G69" s="123">
        <v>4680.2025476703211</v>
      </c>
    </row>
    <row r="70" spans="1:7" x14ac:dyDescent="0.25">
      <c r="A70" s="122">
        <v>45474</v>
      </c>
      <c r="B70" s="101">
        <v>54</v>
      </c>
      <c r="C70" s="86">
        <v>4680.2025476703211</v>
      </c>
      <c r="D70" s="123">
        <v>13.65</v>
      </c>
      <c r="E70" s="123">
        <v>25.47271377668508</v>
      </c>
      <c r="F70" s="123">
        <v>39.119999999999997</v>
      </c>
      <c r="G70" s="123">
        <v>4654.7298338936362</v>
      </c>
    </row>
    <row r="71" spans="1:7" x14ac:dyDescent="0.25">
      <c r="A71" s="122">
        <v>45505</v>
      </c>
      <c r="B71" s="101">
        <v>55</v>
      </c>
      <c r="C71" s="86">
        <v>4654.7298338936362</v>
      </c>
      <c r="D71" s="123">
        <v>13.58</v>
      </c>
      <c r="E71" s="123">
        <v>25.54700919186708</v>
      </c>
      <c r="F71" s="123">
        <v>39.119999999999997</v>
      </c>
      <c r="G71" s="123">
        <v>4629.1828247017693</v>
      </c>
    </row>
    <row r="72" spans="1:7" x14ac:dyDescent="0.25">
      <c r="A72" s="122">
        <v>45536</v>
      </c>
      <c r="B72" s="101">
        <v>56</v>
      </c>
      <c r="C72" s="86">
        <v>4629.1828247017693</v>
      </c>
      <c r="D72" s="123">
        <v>13.5</v>
      </c>
      <c r="E72" s="123">
        <v>25.621521302010024</v>
      </c>
      <c r="F72" s="123">
        <v>39.119999999999997</v>
      </c>
      <c r="G72" s="123">
        <v>4603.5613033997597</v>
      </c>
    </row>
    <row r="73" spans="1:7" x14ac:dyDescent="0.25">
      <c r="A73" s="122">
        <v>45566</v>
      </c>
      <c r="B73" s="101">
        <v>57</v>
      </c>
      <c r="C73" s="86">
        <v>4603.5613033997597</v>
      </c>
      <c r="D73" s="123">
        <v>13.43</v>
      </c>
      <c r="E73" s="123">
        <v>25.696250739140886</v>
      </c>
      <c r="F73" s="123">
        <v>39.119999999999997</v>
      </c>
      <c r="G73" s="123">
        <v>4577.8650526606189</v>
      </c>
    </row>
    <row r="74" spans="1:7" x14ac:dyDescent="0.25">
      <c r="A74" s="122">
        <v>45597</v>
      </c>
      <c r="B74" s="101">
        <v>58</v>
      </c>
      <c r="C74" s="86">
        <v>4577.8650526606189</v>
      </c>
      <c r="D74" s="123">
        <v>13.35</v>
      </c>
      <c r="E74" s="123">
        <v>25.771198137130042</v>
      </c>
      <c r="F74" s="123">
        <v>39.119999999999997</v>
      </c>
      <c r="G74" s="123">
        <v>4552.0938545234885</v>
      </c>
    </row>
    <row r="75" spans="1:7" x14ac:dyDescent="0.25">
      <c r="A75" s="122">
        <v>45627</v>
      </c>
      <c r="B75" s="101">
        <v>59</v>
      </c>
      <c r="C75" s="86">
        <v>4552.0938545234885</v>
      </c>
      <c r="D75" s="123">
        <v>13.28</v>
      </c>
      <c r="E75" s="123">
        <v>25.846364131696678</v>
      </c>
      <c r="F75" s="123">
        <v>39.119999999999997</v>
      </c>
      <c r="G75" s="123">
        <v>4526.2474903917919</v>
      </c>
    </row>
    <row r="76" spans="1:7" x14ac:dyDescent="0.25">
      <c r="A76" s="122">
        <v>45658</v>
      </c>
      <c r="B76" s="101">
        <v>60</v>
      </c>
      <c r="C76" s="86">
        <v>4526.2474903917919</v>
      </c>
      <c r="D76" s="123">
        <v>13.2</v>
      </c>
      <c r="E76" s="123">
        <v>25.921749360414125</v>
      </c>
      <c r="F76" s="123">
        <v>39.119999999999997</v>
      </c>
      <c r="G76" s="123">
        <v>4500.3257410313781</v>
      </c>
    </row>
    <row r="77" spans="1:7" x14ac:dyDescent="0.25">
      <c r="A77" s="122">
        <v>45689</v>
      </c>
      <c r="B77" s="101">
        <v>61</v>
      </c>
      <c r="C77" s="86">
        <v>4500.3257410313781</v>
      </c>
      <c r="D77" s="123">
        <v>13.13</v>
      </c>
      <c r="E77" s="123">
        <v>25.997354462715332</v>
      </c>
      <c r="F77" s="123">
        <v>39.119999999999997</v>
      </c>
      <c r="G77" s="123">
        <v>4474.3283865686626</v>
      </c>
    </row>
    <row r="78" spans="1:7" x14ac:dyDescent="0.25">
      <c r="A78" s="122">
        <v>45717</v>
      </c>
      <c r="B78" s="101">
        <v>62</v>
      </c>
      <c r="C78" s="86">
        <v>4474.3283865686626</v>
      </c>
      <c r="D78" s="123">
        <v>13.05</v>
      </c>
      <c r="E78" s="123">
        <v>26.07318007989825</v>
      </c>
      <c r="F78" s="123">
        <v>39.119999999999997</v>
      </c>
      <c r="G78" s="123">
        <v>4448.2552064887641</v>
      </c>
    </row>
    <row r="79" spans="1:7" x14ac:dyDescent="0.25">
      <c r="A79" s="122">
        <v>45748</v>
      </c>
      <c r="B79" s="101">
        <v>63</v>
      </c>
      <c r="C79" s="86">
        <v>4448.2552064887641</v>
      </c>
      <c r="D79" s="123">
        <v>12.97</v>
      </c>
      <c r="E79" s="123">
        <v>26.149226855131289</v>
      </c>
      <c r="F79" s="123">
        <v>39.119999999999997</v>
      </c>
      <c r="G79" s="123">
        <v>4422.1059796336331</v>
      </c>
    </row>
    <row r="80" spans="1:7" x14ac:dyDescent="0.25">
      <c r="A80" s="122">
        <v>45778</v>
      </c>
      <c r="B80" s="101">
        <v>64</v>
      </c>
      <c r="C80" s="86">
        <v>4422.1059796336331</v>
      </c>
      <c r="D80" s="123">
        <v>12.9</v>
      </c>
      <c r="E80" s="123">
        <v>26.225495433458757</v>
      </c>
      <c r="F80" s="123">
        <v>39.119999999999997</v>
      </c>
      <c r="G80" s="123">
        <v>4395.8804842001746</v>
      </c>
    </row>
    <row r="81" spans="1:7" x14ac:dyDescent="0.25">
      <c r="A81" s="122">
        <v>45809</v>
      </c>
      <c r="B81" s="101">
        <v>65</v>
      </c>
      <c r="C81" s="86">
        <v>4395.8804842001746</v>
      </c>
      <c r="D81" s="123">
        <v>12.82</v>
      </c>
      <c r="E81" s="123">
        <v>26.301986461806344</v>
      </c>
      <c r="F81" s="123">
        <v>39.119999999999997</v>
      </c>
      <c r="G81" s="123">
        <v>4369.5784977383682</v>
      </c>
    </row>
    <row r="82" spans="1:7" x14ac:dyDescent="0.25">
      <c r="A82" s="122">
        <v>45839</v>
      </c>
      <c r="B82" s="101">
        <v>66</v>
      </c>
      <c r="C82" s="86">
        <v>4369.5784977383682</v>
      </c>
      <c r="D82" s="123">
        <v>12.74</v>
      </c>
      <c r="E82" s="123">
        <v>26.378700588986614</v>
      </c>
      <c r="F82" s="123">
        <v>39.119999999999997</v>
      </c>
      <c r="G82" s="123">
        <v>4343.199797149382</v>
      </c>
    </row>
    <row r="83" spans="1:7" x14ac:dyDescent="0.25">
      <c r="A83" s="122">
        <v>45870</v>
      </c>
      <c r="B83" s="101">
        <v>67</v>
      </c>
      <c r="C83" s="86">
        <v>4343.199797149382</v>
      </c>
      <c r="D83" s="123">
        <v>12.67</v>
      </c>
      <c r="E83" s="123">
        <v>26.455638465704492</v>
      </c>
      <c r="F83" s="123">
        <v>39.119999999999997</v>
      </c>
      <c r="G83" s="123">
        <v>4316.7441586836776</v>
      </c>
    </row>
    <row r="84" spans="1:7" x14ac:dyDescent="0.25">
      <c r="A84" s="122">
        <v>45901</v>
      </c>
      <c r="B84" s="101">
        <v>68</v>
      </c>
      <c r="C84" s="86">
        <v>4316.7441586836776</v>
      </c>
      <c r="D84" s="123">
        <v>12.59</v>
      </c>
      <c r="E84" s="123">
        <v>26.532800744562795</v>
      </c>
      <c r="F84" s="123">
        <v>39.119999999999997</v>
      </c>
      <c r="G84" s="123">
        <v>4290.2113579391144</v>
      </c>
    </row>
    <row r="85" spans="1:7" x14ac:dyDescent="0.25">
      <c r="A85" s="122">
        <v>45931</v>
      </c>
      <c r="B85" s="101">
        <v>69</v>
      </c>
      <c r="C85" s="86">
        <v>4290.2113579391144</v>
      </c>
      <c r="D85" s="123">
        <v>12.51</v>
      </c>
      <c r="E85" s="123">
        <v>26.610188080067772</v>
      </c>
      <c r="F85" s="123">
        <v>39.119999999999997</v>
      </c>
      <c r="G85" s="123">
        <v>4263.6011698590464</v>
      </c>
    </row>
    <row r="86" spans="1:7" x14ac:dyDescent="0.25">
      <c r="A86" s="122">
        <v>45962</v>
      </c>
      <c r="B86" s="101">
        <v>70</v>
      </c>
      <c r="C86" s="86">
        <v>4263.6011698590464</v>
      </c>
      <c r="D86" s="123">
        <v>12.44</v>
      </c>
      <c r="E86" s="123">
        <v>26.687801128634632</v>
      </c>
      <c r="F86" s="123">
        <v>39.119999999999997</v>
      </c>
      <c r="G86" s="123">
        <v>4236.913368730412</v>
      </c>
    </row>
    <row r="87" spans="1:7" x14ac:dyDescent="0.25">
      <c r="A87" s="122">
        <v>45992</v>
      </c>
      <c r="B87" s="101">
        <v>71</v>
      </c>
      <c r="C87" s="86">
        <v>4236.913368730412</v>
      </c>
      <c r="D87" s="123">
        <v>12.36</v>
      </c>
      <c r="E87" s="123">
        <v>26.765640548593151</v>
      </c>
      <c r="F87" s="123">
        <v>39.119999999999997</v>
      </c>
      <c r="G87" s="123">
        <v>4210.1477281818188</v>
      </c>
    </row>
    <row r="88" spans="1:7" x14ac:dyDescent="0.25">
      <c r="A88" s="122">
        <v>46023</v>
      </c>
      <c r="B88" s="101">
        <v>72</v>
      </c>
      <c r="C88" s="86">
        <v>4210.1477281818188</v>
      </c>
      <c r="D88" s="123">
        <v>12.28</v>
      </c>
      <c r="E88" s="123">
        <v>26.843707000193213</v>
      </c>
      <c r="F88" s="123">
        <v>39.119999999999997</v>
      </c>
      <c r="G88" s="123">
        <v>4183.304021181626</v>
      </c>
    </row>
    <row r="89" spans="1:7" x14ac:dyDescent="0.25">
      <c r="A89" s="122">
        <v>46054</v>
      </c>
      <c r="B89" s="101">
        <v>73</v>
      </c>
      <c r="C89" s="86">
        <v>4183.304021181626</v>
      </c>
      <c r="D89" s="123">
        <v>12.2</v>
      </c>
      <c r="E89" s="123">
        <v>26.922001145610448</v>
      </c>
      <c r="F89" s="123">
        <v>39.119999999999997</v>
      </c>
      <c r="G89" s="123">
        <v>4156.382020036016</v>
      </c>
    </row>
    <row r="90" spans="1:7" x14ac:dyDescent="0.25">
      <c r="A90" s="122">
        <v>46082</v>
      </c>
      <c r="B90" s="101">
        <v>74</v>
      </c>
      <c r="C90" s="86">
        <v>4156.382020036016</v>
      </c>
      <c r="D90" s="123">
        <v>12.12</v>
      </c>
      <c r="E90" s="123">
        <v>27.000523648951805</v>
      </c>
      <c r="F90" s="123">
        <v>39.119999999999997</v>
      </c>
      <c r="G90" s="123">
        <v>4129.3814963870645</v>
      </c>
    </row>
    <row r="91" spans="1:7" x14ac:dyDescent="0.25">
      <c r="A91" s="122">
        <v>46113</v>
      </c>
      <c r="B91" s="101">
        <v>75</v>
      </c>
      <c r="C91" s="86">
        <v>4129.3814963870645</v>
      </c>
      <c r="D91" s="123">
        <v>12.04</v>
      </c>
      <c r="E91" s="123">
        <v>27.079275176261252</v>
      </c>
      <c r="F91" s="123">
        <v>39.119999999999997</v>
      </c>
      <c r="G91" s="123">
        <v>4102.3022212108035</v>
      </c>
    </row>
    <row r="92" spans="1:7" x14ac:dyDescent="0.25">
      <c r="A92" s="122">
        <v>46143</v>
      </c>
      <c r="B92" s="101">
        <v>76</v>
      </c>
      <c r="C92" s="86">
        <v>4102.3022212108035</v>
      </c>
      <c r="D92" s="123">
        <v>11.97</v>
      </c>
      <c r="E92" s="123">
        <v>27.158256395525349</v>
      </c>
      <c r="F92" s="123">
        <v>39.119999999999997</v>
      </c>
      <c r="G92" s="123">
        <v>4075.1439648152782</v>
      </c>
    </row>
    <row r="93" spans="1:7" x14ac:dyDescent="0.25">
      <c r="A93" s="122">
        <v>46174</v>
      </c>
      <c r="B93" s="101">
        <v>77</v>
      </c>
      <c r="C93" s="86">
        <v>4075.1439648152782</v>
      </c>
      <c r="D93" s="123">
        <v>11.89</v>
      </c>
      <c r="E93" s="123">
        <v>27.23746797667896</v>
      </c>
      <c r="F93" s="123">
        <v>39.119999999999997</v>
      </c>
      <c r="G93" s="123">
        <v>4047.9064968385992</v>
      </c>
    </row>
    <row r="94" spans="1:7" x14ac:dyDescent="0.25">
      <c r="A94" s="122">
        <v>46204</v>
      </c>
      <c r="B94" s="101">
        <v>78</v>
      </c>
      <c r="C94" s="86">
        <v>4047.9064968385992</v>
      </c>
      <c r="D94" s="123">
        <v>11.81</v>
      </c>
      <c r="E94" s="123">
        <v>27.316910591610942</v>
      </c>
      <c r="F94" s="123">
        <v>39.119999999999997</v>
      </c>
      <c r="G94" s="123">
        <v>4020.5895862469883</v>
      </c>
    </row>
    <row r="95" spans="1:7" x14ac:dyDescent="0.25">
      <c r="A95" s="122">
        <v>46235</v>
      </c>
      <c r="B95" s="101">
        <v>79</v>
      </c>
      <c r="C95" s="86">
        <v>4020.5895862469883</v>
      </c>
      <c r="D95" s="123">
        <v>11.73</v>
      </c>
      <c r="E95" s="123">
        <v>27.396584914169807</v>
      </c>
      <c r="F95" s="123">
        <v>39.119999999999997</v>
      </c>
      <c r="G95" s="123">
        <v>3993.1930013328183</v>
      </c>
    </row>
    <row r="96" spans="1:7" x14ac:dyDescent="0.25">
      <c r="A96" s="122">
        <v>46266</v>
      </c>
      <c r="B96" s="101">
        <v>80</v>
      </c>
      <c r="C96" s="86">
        <v>3993.1930013328183</v>
      </c>
      <c r="D96" s="123">
        <v>11.65</v>
      </c>
      <c r="E96" s="123">
        <v>27.476491620169469</v>
      </c>
      <c r="F96" s="123">
        <v>39.119999999999997</v>
      </c>
      <c r="G96" s="123">
        <v>3965.716509712649</v>
      </c>
    </row>
    <row r="97" spans="1:7" x14ac:dyDescent="0.25">
      <c r="A97" s="122">
        <v>46296</v>
      </c>
      <c r="B97" s="101">
        <v>81</v>
      </c>
      <c r="C97" s="86">
        <v>3965.716509712649</v>
      </c>
      <c r="D97" s="123">
        <v>11.57</v>
      </c>
      <c r="E97" s="123">
        <v>27.556631387394965</v>
      </c>
      <c r="F97" s="123">
        <v>39.119999999999997</v>
      </c>
      <c r="G97" s="123">
        <v>3938.1598783252539</v>
      </c>
    </row>
    <row r="98" spans="1:7" x14ac:dyDescent="0.25">
      <c r="A98" s="122">
        <v>46327</v>
      </c>
      <c r="B98" s="101">
        <v>82</v>
      </c>
      <c r="C98" s="86">
        <v>3938.1598783252539</v>
      </c>
      <c r="D98" s="123">
        <v>11.49</v>
      </c>
      <c r="E98" s="123">
        <v>27.6370048956082</v>
      </c>
      <c r="F98" s="123">
        <v>39.119999999999997</v>
      </c>
      <c r="G98" s="123">
        <v>3910.5228734296456</v>
      </c>
    </row>
    <row r="99" spans="1:7" x14ac:dyDescent="0.25">
      <c r="A99" s="122">
        <v>46357</v>
      </c>
      <c r="B99" s="101">
        <v>83</v>
      </c>
      <c r="C99" s="86">
        <v>3910.5228734296456</v>
      </c>
      <c r="D99" s="123">
        <v>11.41</v>
      </c>
      <c r="E99" s="123">
        <v>27.717612826553726</v>
      </c>
      <c r="F99" s="123">
        <v>39.119999999999997</v>
      </c>
      <c r="G99" s="123">
        <v>3882.8052606030919</v>
      </c>
    </row>
    <row r="100" spans="1:7" x14ac:dyDescent="0.25">
      <c r="A100" s="122">
        <v>46388</v>
      </c>
      <c r="B100" s="101">
        <v>84</v>
      </c>
      <c r="C100" s="86">
        <v>3882.8052606030919</v>
      </c>
      <c r="D100" s="123">
        <v>11.32</v>
      </c>
      <c r="E100" s="123">
        <v>27.798455863964502</v>
      </c>
      <c r="F100" s="123">
        <v>39.119999999999997</v>
      </c>
      <c r="G100" s="123">
        <v>3855.0068047391273</v>
      </c>
    </row>
    <row r="101" spans="1:7" x14ac:dyDescent="0.25">
      <c r="A101" s="122">
        <v>46419</v>
      </c>
      <c r="B101" s="101">
        <v>85</v>
      </c>
      <c r="C101" s="86">
        <v>3855.0068047391273</v>
      </c>
      <c r="D101" s="123">
        <v>11.24</v>
      </c>
      <c r="E101" s="123">
        <v>27.879534693567738</v>
      </c>
      <c r="F101" s="123">
        <v>39.119999999999997</v>
      </c>
      <c r="G101" s="123">
        <v>3827.1272700455597</v>
      </c>
    </row>
    <row r="102" spans="1:7" x14ac:dyDescent="0.25">
      <c r="A102" s="122">
        <v>46447</v>
      </c>
      <c r="B102" s="101">
        <v>86</v>
      </c>
      <c r="C102" s="86">
        <v>3827.1272700455597</v>
      </c>
      <c r="D102" s="123">
        <v>11.16</v>
      </c>
      <c r="E102" s="123">
        <v>27.960850003090641</v>
      </c>
      <c r="F102" s="123">
        <v>39.119999999999997</v>
      </c>
      <c r="G102" s="123">
        <v>3799.1664200424689</v>
      </c>
    </row>
    <row r="103" spans="1:7" x14ac:dyDescent="0.25">
      <c r="A103" s="122">
        <v>46478</v>
      </c>
      <c r="B103" s="101">
        <v>87</v>
      </c>
      <c r="C103" s="86">
        <v>3799.1664200424689</v>
      </c>
      <c r="D103" s="123">
        <v>11.08</v>
      </c>
      <c r="E103" s="123">
        <v>28.042402482266322</v>
      </c>
      <c r="F103" s="123">
        <v>39.119999999999997</v>
      </c>
      <c r="G103" s="123">
        <v>3771.1240175602024</v>
      </c>
    </row>
    <row r="104" spans="1:7" x14ac:dyDescent="0.25">
      <c r="A104" s="122">
        <v>46508</v>
      </c>
      <c r="B104" s="101">
        <v>88</v>
      </c>
      <c r="C104" s="86">
        <v>3771.1240175602024</v>
      </c>
      <c r="D104" s="123">
        <v>11</v>
      </c>
      <c r="E104" s="123">
        <v>28.124192822839603</v>
      </c>
      <c r="F104" s="123">
        <v>39.119999999999997</v>
      </c>
      <c r="G104" s="123">
        <v>3742.9998247373628</v>
      </c>
    </row>
    <row r="105" spans="1:7" x14ac:dyDescent="0.25">
      <c r="A105" s="122">
        <v>46539</v>
      </c>
      <c r="B105" s="101">
        <v>89</v>
      </c>
      <c r="C105" s="86">
        <v>3742.9998247373628</v>
      </c>
      <c r="D105" s="123">
        <v>10.92</v>
      </c>
      <c r="E105" s="123">
        <v>28.206221718572884</v>
      </c>
      <c r="F105" s="123">
        <v>39.119999999999997</v>
      </c>
      <c r="G105" s="123">
        <v>3714.7936030187898</v>
      </c>
    </row>
    <row r="106" spans="1:7" x14ac:dyDescent="0.25">
      <c r="A106" s="122">
        <v>46569</v>
      </c>
      <c r="B106" s="101">
        <v>90</v>
      </c>
      <c r="C106" s="86">
        <v>3714.7936030187898</v>
      </c>
      <c r="D106" s="123">
        <v>10.83</v>
      </c>
      <c r="E106" s="123">
        <v>28.288489865252053</v>
      </c>
      <c r="F106" s="123">
        <v>39.119999999999997</v>
      </c>
      <c r="G106" s="123">
        <v>3686.5051131535379</v>
      </c>
    </row>
    <row r="107" spans="1:7" x14ac:dyDescent="0.25">
      <c r="A107" s="122">
        <v>46600</v>
      </c>
      <c r="B107" s="101">
        <v>91</v>
      </c>
      <c r="C107" s="86">
        <v>3686.5051131535379</v>
      </c>
      <c r="D107" s="123">
        <v>10.75</v>
      </c>
      <c r="E107" s="123">
        <v>28.370997960692371</v>
      </c>
      <c r="F107" s="123">
        <v>39.119999999999997</v>
      </c>
      <c r="G107" s="123">
        <v>3658.1341151928455</v>
      </c>
    </row>
    <row r="108" spans="1:7" x14ac:dyDescent="0.25">
      <c r="A108" s="122">
        <v>46631</v>
      </c>
      <c r="B108" s="101">
        <v>92</v>
      </c>
      <c r="C108" s="86">
        <v>3658.1341151928455</v>
      </c>
      <c r="D108" s="123">
        <v>10.67</v>
      </c>
      <c r="E108" s="123">
        <v>28.45374670474439</v>
      </c>
      <c r="F108" s="123">
        <v>39.119999999999997</v>
      </c>
      <c r="G108" s="123">
        <v>3629.6803684881011</v>
      </c>
    </row>
    <row r="109" spans="1:7" x14ac:dyDescent="0.25">
      <c r="A109" s="122">
        <v>46661</v>
      </c>
      <c r="B109" s="101">
        <v>93</v>
      </c>
      <c r="C109" s="86">
        <v>3629.6803684881011</v>
      </c>
      <c r="D109" s="123">
        <v>10.59</v>
      </c>
      <c r="E109" s="123">
        <v>28.536736799299895</v>
      </c>
      <c r="F109" s="123">
        <v>39.119999999999997</v>
      </c>
      <c r="G109" s="123">
        <v>3601.1436316888012</v>
      </c>
    </row>
    <row r="110" spans="1:7" x14ac:dyDescent="0.25">
      <c r="A110" s="122">
        <v>46692</v>
      </c>
      <c r="B110" s="101">
        <v>94</v>
      </c>
      <c r="C110" s="86">
        <v>3601.1436316888012</v>
      </c>
      <c r="D110" s="123">
        <v>10.5</v>
      </c>
      <c r="E110" s="123">
        <v>28.619968948297853</v>
      </c>
      <c r="F110" s="123">
        <v>39.119999999999997</v>
      </c>
      <c r="G110" s="123">
        <v>3572.5236627405034</v>
      </c>
    </row>
    <row r="111" spans="1:7" x14ac:dyDescent="0.25">
      <c r="A111" s="122">
        <v>46722</v>
      </c>
      <c r="B111" s="101">
        <v>95</v>
      </c>
      <c r="C111" s="86">
        <v>3572.5236627405034</v>
      </c>
      <c r="D111" s="123">
        <v>10.42</v>
      </c>
      <c r="E111" s="123">
        <v>28.703443857730388</v>
      </c>
      <c r="F111" s="123">
        <v>39.119999999999997</v>
      </c>
      <c r="G111" s="123">
        <v>3543.8202188827731</v>
      </c>
    </row>
    <row r="112" spans="1:7" x14ac:dyDescent="0.25">
      <c r="A112" s="122">
        <v>46753</v>
      </c>
      <c r="B112" s="101">
        <v>96</v>
      </c>
      <c r="C112" s="86">
        <v>3543.8202188827731</v>
      </c>
      <c r="D112" s="123">
        <v>10.34</v>
      </c>
      <c r="E112" s="123">
        <v>28.787162235648768</v>
      </c>
      <c r="F112" s="123">
        <v>39.119999999999997</v>
      </c>
      <c r="G112" s="123">
        <v>3515.0330566471243</v>
      </c>
    </row>
    <row r="113" spans="1:7" x14ac:dyDescent="0.25">
      <c r="A113" s="122">
        <v>46784</v>
      </c>
      <c r="B113" s="101">
        <v>97</v>
      </c>
      <c r="C113" s="86">
        <v>3515.0330566471243</v>
      </c>
      <c r="D113" s="123">
        <v>10.25</v>
      </c>
      <c r="E113" s="123">
        <v>28.871124792169411</v>
      </c>
      <c r="F113" s="123">
        <v>39.119999999999997</v>
      </c>
      <c r="G113" s="123">
        <v>3486.1619318549551</v>
      </c>
    </row>
    <row r="114" spans="1:7" x14ac:dyDescent="0.25">
      <c r="A114" s="122">
        <v>46813</v>
      </c>
      <c r="B114" s="101">
        <v>98</v>
      </c>
      <c r="C114" s="86">
        <v>3486.1619318549551</v>
      </c>
      <c r="D114" s="123">
        <v>10.17</v>
      </c>
      <c r="E114" s="123">
        <v>28.955332239479905</v>
      </c>
      <c r="F114" s="123">
        <v>39.119999999999997</v>
      </c>
      <c r="G114" s="123">
        <v>3457.2065996154752</v>
      </c>
    </row>
    <row r="115" spans="1:7" x14ac:dyDescent="0.25">
      <c r="A115" s="122">
        <v>46844</v>
      </c>
      <c r="B115" s="101">
        <v>99</v>
      </c>
      <c r="C115" s="86">
        <v>3457.2065996154752</v>
      </c>
      <c r="D115" s="123">
        <v>10.08</v>
      </c>
      <c r="E115" s="123">
        <v>29.039785291845057</v>
      </c>
      <c r="F115" s="123">
        <v>39.119999999999997</v>
      </c>
      <c r="G115" s="123">
        <v>3428.1668143236302</v>
      </c>
    </row>
    <row r="116" spans="1:7" x14ac:dyDescent="0.25">
      <c r="A116" s="122">
        <v>46874</v>
      </c>
      <c r="B116" s="101">
        <v>100</v>
      </c>
      <c r="C116" s="86">
        <v>3428.1668143236302</v>
      </c>
      <c r="D116" s="123">
        <v>10</v>
      </c>
      <c r="E116" s="123">
        <v>29.124484665612933</v>
      </c>
      <c r="F116" s="123">
        <v>39.119999999999997</v>
      </c>
      <c r="G116" s="123">
        <v>3399.0423296580175</v>
      </c>
    </row>
    <row r="117" spans="1:7" x14ac:dyDescent="0.25">
      <c r="A117" s="122">
        <v>46905</v>
      </c>
      <c r="B117" s="101">
        <v>101</v>
      </c>
      <c r="C117" s="86">
        <v>3399.0423296580175</v>
      </c>
      <c r="D117" s="123">
        <v>9.91</v>
      </c>
      <c r="E117" s="123">
        <v>29.209431079220973</v>
      </c>
      <c r="F117" s="123">
        <v>39.119999999999997</v>
      </c>
      <c r="G117" s="123">
        <v>3369.8328985787966</v>
      </c>
    </row>
    <row r="118" spans="1:7" x14ac:dyDescent="0.25">
      <c r="A118" s="122">
        <v>46935</v>
      </c>
      <c r="B118" s="101">
        <v>102</v>
      </c>
      <c r="C118" s="86">
        <v>3369.8328985787966</v>
      </c>
      <c r="D118" s="123">
        <v>9.83</v>
      </c>
      <c r="E118" s="123">
        <v>29.294625253202035</v>
      </c>
      <c r="F118" s="123">
        <v>39.119999999999997</v>
      </c>
      <c r="G118" s="123">
        <v>3340.5382733255947</v>
      </c>
    </row>
    <row r="119" spans="1:7" x14ac:dyDescent="0.25">
      <c r="A119" s="122">
        <v>46966</v>
      </c>
      <c r="B119" s="101">
        <v>103</v>
      </c>
      <c r="C119" s="86">
        <v>3340.5382733255947</v>
      </c>
      <c r="D119" s="123">
        <v>9.74</v>
      </c>
      <c r="E119" s="123">
        <v>29.38006791019054</v>
      </c>
      <c r="F119" s="123">
        <v>39.119999999999997</v>
      </c>
      <c r="G119" s="123">
        <v>3311.1582054154042</v>
      </c>
    </row>
    <row r="120" spans="1:7" x14ac:dyDescent="0.25">
      <c r="A120" s="122">
        <v>46997</v>
      </c>
      <c r="B120" s="101">
        <v>104</v>
      </c>
      <c r="C120" s="86">
        <v>3311.1582054154042</v>
      </c>
      <c r="D120" s="123">
        <v>9.66</v>
      </c>
      <c r="E120" s="123">
        <v>29.465759774928596</v>
      </c>
      <c r="F120" s="123">
        <v>39.119999999999997</v>
      </c>
      <c r="G120" s="123">
        <v>3281.6924456404754</v>
      </c>
    </row>
    <row r="121" spans="1:7" x14ac:dyDescent="0.25">
      <c r="A121" s="122">
        <v>47027</v>
      </c>
      <c r="B121" s="101">
        <v>105</v>
      </c>
      <c r="C121" s="86">
        <v>3281.6924456404754</v>
      </c>
      <c r="D121" s="123">
        <v>9.57</v>
      </c>
      <c r="E121" s="123">
        <v>29.551701574272137</v>
      </c>
      <c r="F121" s="123">
        <v>39.119999999999997</v>
      </c>
      <c r="G121" s="123">
        <v>3252.1407440662033</v>
      </c>
    </row>
    <row r="122" spans="1:7" x14ac:dyDescent="0.25">
      <c r="A122" s="122">
        <v>47058</v>
      </c>
      <c r="B122" s="101">
        <v>106</v>
      </c>
      <c r="C122" s="86">
        <v>3252.1407440662033</v>
      </c>
      <c r="D122" s="123">
        <v>9.49</v>
      </c>
      <c r="E122" s="123">
        <v>29.6378940371971</v>
      </c>
      <c r="F122" s="123">
        <v>39.119999999999997</v>
      </c>
      <c r="G122" s="123">
        <v>3222.5028500290064</v>
      </c>
    </row>
    <row r="123" spans="1:7" x14ac:dyDescent="0.25">
      <c r="A123" s="122">
        <v>47088</v>
      </c>
      <c r="B123" s="101">
        <v>107</v>
      </c>
      <c r="C123" s="86">
        <v>3222.5028500290064</v>
      </c>
      <c r="D123" s="123">
        <v>9.4</v>
      </c>
      <c r="E123" s="123">
        <v>29.724337894805586</v>
      </c>
      <c r="F123" s="123">
        <v>39.119999999999997</v>
      </c>
      <c r="G123" s="123">
        <v>3192.7785121342008</v>
      </c>
    </row>
    <row r="124" spans="1:7" x14ac:dyDescent="0.25">
      <c r="A124" s="122">
        <v>47119</v>
      </c>
      <c r="B124" s="101">
        <v>108</v>
      </c>
      <c r="C124" s="86">
        <v>3192.7785121342008</v>
      </c>
      <c r="D124" s="123">
        <v>9.31</v>
      </c>
      <c r="E124" s="123">
        <v>29.811033880332104</v>
      </c>
      <c r="F124" s="123">
        <v>39.119999999999997</v>
      </c>
      <c r="G124" s="123">
        <v>3162.9674782538686</v>
      </c>
    </row>
    <row r="125" spans="1:7" x14ac:dyDescent="0.25">
      <c r="A125" s="122">
        <v>47150</v>
      </c>
      <c r="B125" s="101">
        <v>109</v>
      </c>
      <c r="C125" s="86">
        <v>3162.9674782538686</v>
      </c>
      <c r="D125" s="123">
        <v>9.23</v>
      </c>
      <c r="E125" s="123">
        <v>29.897982729149742</v>
      </c>
      <c r="F125" s="123">
        <v>39.119999999999997</v>
      </c>
      <c r="G125" s="123">
        <v>3133.0694955247191</v>
      </c>
    </row>
    <row r="126" spans="1:7" x14ac:dyDescent="0.25">
      <c r="A126" s="122">
        <v>47178</v>
      </c>
      <c r="B126" s="101">
        <v>110</v>
      </c>
      <c r="C126" s="86">
        <v>3133.0694955247191</v>
      </c>
      <c r="D126" s="123">
        <v>9.14</v>
      </c>
      <c r="E126" s="123">
        <v>29.98518517877643</v>
      </c>
      <c r="F126" s="123">
        <v>39.119999999999997</v>
      </c>
      <c r="G126" s="123">
        <v>3103.0843103459424</v>
      </c>
    </row>
    <row r="127" spans="1:7" x14ac:dyDescent="0.25">
      <c r="A127" s="122">
        <v>47209</v>
      </c>
      <c r="B127" s="101">
        <v>111</v>
      </c>
      <c r="C127" s="86">
        <v>3103.0843103459424</v>
      </c>
      <c r="D127" s="123">
        <v>9.0500000000000007</v>
      </c>
      <c r="E127" s="123">
        <v>30.072641968881197</v>
      </c>
      <c r="F127" s="123">
        <v>39.119999999999997</v>
      </c>
      <c r="G127" s="123">
        <v>3073.0116683770611</v>
      </c>
    </row>
    <row r="128" spans="1:7" x14ac:dyDescent="0.25">
      <c r="A128" s="122">
        <v>47239</v>
      </c>
      <c r="B128" s="101">
        <v>112</v>
      </c>
      <c r="C128" s="86">
        <v>3073.0116683770611</v>
      </c>
      <c r="D128" s="123">
        <v>8.9600000000000009</v>
      </c>
      <c r="E128" s="123">
        <v>30.16035384129043</v>
      </c>
      <c r="F128" s="123">
        <v>39.119999999999997</v>
      </c>
      <c r="G128" s="123">
        <v>3042.8513145357706</v>
      </c>
    </row>
    <row r="129" spans="1:7" x14ac:dyDescent="0.25">
      <c r="A129" s="122">
        <v>47270</v>
      </c>
      <c r="B129" s="101">
        <v>113</v>
      </c>
      <c r="C129" s="86">
        <v>3042.8513145357706</v>
      </c>
      <c r="D129" s="123">
        <v>8.8699999999999992</v>
      </c>
      <c r="E129" s="123">
        <v>30.248321539994194</v>
      </c>
      <c r="F129" s="123">
        <v>39.119999999999997</v>
      </c>
      <c r="G129" s="123">
        <v>3012.6029929957763</v>
      </c>
    </row>
    <row r="130" spans="1:7" x14ac:dyDescent="0.25">
      <c r="A130" s="122">
        <v>47300</v>
      </c>
      <c r="B130" s="101">
        <v>114</v>
      </c>
      <c r="C130" s="86">
        <v>3012.6029929957763</v>
      </c>
      <c r="D130" s="123">
        <v>8.7899999999999991</v>
      </c>
      <c r="E130" s="123">
        <v>30.336545811152511</v>
      </c>
      <c r="F130" s="123">
        <v>39.119999999999997</v>
      </c>
      <c r="G130" s="123">
        <v>2982.2664471846238</v>
      </c>
    </row>
    <row r="131" spans="1:7" x14ac:dyDescent="0.25">
      <c r="A131" s="122">
        <v>47331</v>
      </c>
      <c r="B131" s="101">
        <v>115</v>
      </c>
      <c r="C131" s="86">
        <v>2982.2664471846238</v>
      </c>
      <c r="D131" s="123">
        <v>8.6999999999999993</v>
      </c>
      <c r="E131" s="123">
        <v>30.425027403101705</v>
      </c>
      <c r="F131" s="123">
        <v>39.119999999999997</v>
      </c>
      <c r="G131" s="123">
        <v>2951.8414197815218</v>
      </c>
    </row>
    <row r="132" spans="1:7" x14ac:dyDescent="0.25">
      <c r="A132" s="122">
        <v>47362</v>
      </c>
      <c r="B132" s="101">
        <v>116</v>
      </c>
      <c r="C132" s="86">
        <v>2951.8414197815218</v>
      </c>
      <c r="D132" s="123">
        <v>8.61</v>
      </c>
      <c r="E132" s="123">
        <v>30.513767066360753</v>
      </c>
      <c r="F132" s="123">
        <v>39.119999999999997</v>
      </c>
      <c r="G132" s="123">
        <v>2921.3276527151611</v>
      </c>
    </row>
    <row r="133" spans="1:7" x14ac:dyDescent="0.25">
      <c r="A133" s="122">
        <v>47392</v>
      </c>
      <c r="B133" s="101">
        <v>117</v>
      </c>
      <c r="C133" s="86">
        <v>2921.3276527151611</v>
      </c>
      <c r="D133" s="123">
        <v>8.52</v>
      </c>
      <c r="E133" s="123">
        <v>30.602765553637635</v>
      </c>
      <c r="F133" s="123">
        <v>39.119999999999997</v>
      </c>
      <c r="G133" s="123">
        <v>2890.7248871615234</v>
      </c>
    </row>
    <row r="134" spans="1:7" x14ac:dyDescent="0.25">
      <c r="A134" s="122">
        <v>47423</v>
      </c>
      <c r="B134" s="101">
        <v>118</v>
      </c>
      <c r="C134" s="86">
        <v>2890.7248871615234</v>
      </c>
      <c r="D134" s="123">
        <v>8.43</v>
      </c>
      <c r="E134" s="123">
        <v>30.692023619835748</v>
      </c>
      <c r="F134" s="123">
        <v>39.119999999999997</v>
      </c>
      <c r="G134" s="123">
        <v>2860.0328635416877</v>
      </c>
    </row>
    <row r="135" spans="1:7" x14ac:dyDescent="0.25">
      <c r="A135" s="122">
        <v>47453</v>
      </c>
      <c r="B135" s="101">
        <v>119</v>
      </c>
      <c r="C135" s="86">
        <v>2860.0328635416877</v>
      </c>
      <c r="D135" s="123">
        <v>8.34</v>
      </c>
      <c r="E135" s="123">
        <v>30.781542022060265</v>
      </c>
      <c r="F135" s="123">
        <v>39.119999999999997</v>
      </c>
      <c r="G135" s="123">
        <v>2829.2513215196273</v>
      </c>
    </row>
    <row r="136" spans="1:7" x14ac:dyDescent="0.25">
      <c r="A136" s="122">
        <v>47484</v>
      </c>
      <c r="B136" s="101">
        <v>120</v>
      </c>
      <c r="C136" s="86">
        <v>2829.2513215196273</v>
      </c>
      <c r="D136" s="123">
        <v>8.25</v>
      </c>
      <c r="E136" s="123">
        <v>30.871321519624608</v>
      </c>
      <c r="F136" s="123">
        <v>39.119999999999997</v>
      </c>
      <c r="G136" s="123">
        <v>2798.3800000000028</v>
      </c>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8919-C129-4083-98E2-A80F7355D246}">
  <sheetPr codeName="Sheet46"/>
  <dimension ref="A1:R133"/>
  <sheetViews>
    <sheetView workbookViewId="0">
      <selection activeCell="C13" sqref="C13"/>
    </sheetView>
  </sheetViews>
  <sheetFormatPr defaultColWidth="9.140625" defaultRowHeight="15" x14ac:dyDescent="0.25"/>
  <cols>
    <col min="1" max="1" width="9.140625" style="79" customWidth="1"/>
    <col min="2" max="2" width="7.85546875" style="79" customWidth="1"/>
    <col min="3" max="3" width="14.7109375" style="79" customWidth="1"/>
    <col min="4" max="4" width="14.28515625" style="79" customWidth="1"/>
    <col min="5" max="7" width="14.7109375" style="79" customWidth="1"/>
    <col min="8" max="11" width="9.140625" style="79"/>
    <col min="12" max="12" width="9.140625" style="136"/>
    <col min="13" max="13" width="7.85546875" style="136" customWidth="1"/>
    <col min="14" max="14" width="14.7109375" style="136" customWidth="1"/>
    <col min="15" max="15" width="14.28515625" style="136" customWidth="1"/>
    <col min="16" max="18" width="14.7109375" style="136" customWidth="1"/>
    <col min="19" max="257" width="9.140625" style="79"/>
    <col min="258" max="258" width="7.85546875" style="79" customWidth="1"/>
    <col min="259" max="259" width="14.7109375" style="79" customWidth="1"/>
    <col min="260" max="260" width="14.28515625" style="79" customWidth="1"/>
    <col min="261" max="263" width="14.7109375" style="79" customWidth="1"/>
    <col min="264" max="268" width="9.140625" style="79"/>
    <col min="269" max="269" width="7.85546875" style="79" customWidth="1"/>
    <col min="270" max="270" width="14.7109375" style="79" customWidth="1"/>
    <col min="271" max="271" width="14.28515625" style="79" customWidth="1"/>
    <col min="272" max="274" width="14.7109375" style="79" customWidth="1"/>
    <col min="275" max="513" width="9.140625" style="79"/>
    <col min="514" max="514" width="7.85546875" style="79" customWidth="1"/>
    <col min="515" max="515" width="14.7109375" style="79" customWidth="1"/>
    <col min="516" max="516" width="14.28515625" style="79" customWidth="1"/>
    <col min="517" max="519" width="14.7109375" style="79" customWidth="1"/>
    <col min="520" max="524" width="9.140625" style="79"/>
    <col min="525" max="525" width="7.85546875" style="79" customWidth="1"/>
    <col min="526" max="526" width="14.7109375" style="79" customWidth="1"/>
    <col min="527" max="527" width="14.28515625" style="79" customWidth="1"/>
    <col min="528" max="530" width="14.7109375" style="79" customWidth="1"/>
    <col min="531" max="769" width="9.140625" style="79"/>
    <col min="770" max="770" width="7.85546875" style="79" customWidth="1"/>
    <col min="771" max="771" width="14.7109375" style="79" customWidth="1"/>
    <col min="772" max="772" width="14.28515625" style="79" customWidth="1"/>
    <col min="773" max="775" width="14.7109375" style="79" customWidth="1"/>
    <col min="776" max="780" width="9.140625" style="79"/>
    <col min="781" max="781" width="7.85546875" style="79" customWidth="1"/>
    <col min="782" max="782" width="14.7109375" style="79" customWidth="1"/>
    <col min="783" max="783" width="14.28515625" style="79" customWidth="1"/>
    <col min="784" max="786" width="14.7109375" style="79" customWidth="1"/>
    <col min="787" max="1025" width="9.140625" style="79"/>
    <col min="1026" max="1026" width="7.85546875" style="79" customWidth="1"/>
    <col min="1027" max="1027" width="14.7109375" style="79" customWidth="1"/>
    <col min="1028" max="1028" width="14.28515625" style="79" customWidth="1"/>
    <col min="1029" max="1031" width="14.7109375" style="79" customWidth="1"/>
    <col min="1032" max="1036" width="9.140625" style="79"/>
    <col min="1037" max="1037" width="7.85546875" style="79" customWidth="1"/>
    <col min="1038" max="1038" width="14.7109375" style="79" customWidth="1"/>
    <col min="1039" max="1039" width="14.28515625" style="79" customWidth="1"/>
    <col min="1040" max="1042" width="14.7109375" style="79" customWidth="1"/>
    <col min="1043" max="1281" width="9.140625" style="79"/>
    <col min="1282" max="1282" width="7.85546875" style="79" customWidth="1"/>
    <col min="1283" max="1283" width="14.7109375" style="79" customWidth="1"/>
    <col min="1284" max="1284" width="14.28515625" style="79" customWidth="1"/>
    <col min="1285" max="1287" width="14.7109375" style="79" customWidth="1"/>
    <col min="1288" max="1292" width="9.140625" style="79"/>
    <col min="1293" max="1293" width="7.85546875" style="79" customWidth="1"/>
    <col min="1294" max="1294" width="14.7109375" style="79" customWidth="1"/>
    <col min="1295" max="1295" width="14.28515625" style="79" customWidth="1"/>
    <col min="1296" max="1298" width="14.7109375" style="79" customWidth="1"/>
    <col min="1299" max="1537" width="9.140625" style="79"/>
    <col min="1538" max="1538" width="7.85546875" style="79" customWidth="1"/>
    <col min="1539" max="1539" width="14.7109375" style="79" customWidth="1"/>
    <col min="1540" max="1540" width="14.28515625" style="79" customWidth="1"/>
    <col min="1541" max="1543" width="14.7109375" style="79" customWidth="1"/>
    <col min="1544" max="1548" width="9.140625" style="79"/>
    <col min="1549" max="1549" width="7.85546875" style="79" customWidth="1"/>
    <col min="1550" max="1550" width="14.7109375" style="79" customWidth="1"/>
    <col min="1551" max="1551" width="14.28515625" style="79" customWidth="1"/>
    <col min="1552" max="1554" width="14.7109375" style="79" customWidth="1"/>
    <col min="1555" max="1793" width="9.140625" style="79"/>
    <col min="1794" max="1794" width="7.85546875" style="79" customWidth="1"/>
    <col min="1795" max="1795" width="14.7109375" style="79" customWidth="1"/>
    <col min="1796" max="1796" width="14.28515625" style="79" customWidth="1"/>
    <col min="1797" max="1799" width="14.7109375" style="79" customWidth="1"/>
    <col min="1800" max="1804" width="9.140625" style="79"/>
    <col min="1805" max="1805" width="7.85546875" style="79" customWidth="1"/>
    <col min="1806" max="1806" width="14.7109375" style="79" customWidth="1"/>
    <col min="1807" max="1807" width="14.28515625" style="79" customWidth="1"/>
    <col min="1808" max="1810" width="14.7109375" style="79" customWidth="1"/>
    <col min="1811" max="2049" width="9.140625" style="79"/>
    <col min="2050" max="2050" width="7.85546875" style="79" customWidth="1"/>
    <col min="2051" max="2051" width="14.7109375" style="79" customWidth="1"/>
    <col min="2052" max="2052" width="14.28515625" style="79" customWidth="1"/>
    <col min="2053" max="2055" width="14.7109375" style="79" customWidth="1"/>
    <col min="2056" max="2060" width="9.140625" style="79"/>
    <col min="2061" max="2061" width="7.85546875" style="79" customWidth="1"/>
    <col min="2062" max="2062" width="14.7109375" style="79" customWidth="1"/>
    <col min="2063" max="2063" width="14.28515625" style="79" customWidth="1"/>
    <col min="2064" max="2066" width="14.7109375" style="79" customWidth="1"/>
    <col min="2067" max="2305" width="9.140625" style="79"/>
    <col min="2306" max="2306" width="7.85546875" style="79" customWidth="1"/>
    <col min="2307" max="2307" width="14.7109375" style="79" customWidth="1"/>
    <col min="2308" max="2308" width="14.28515625" style="79" customWidth="1"/>
    <col min="2309" max="2311" width="14.7109375" style="79" customWidth="1"/>
    <col min="2312" max="2316" width="9.140625" style="79"/>
    <col min="2317" max="2317" width="7.85546875" style="79" customWidth="1"/>
    <col min="2318" max="2318" width="14.7109375" style="79" customWidth="1"/>
    <col min="2319" max="2319" width="14.28515625" style="79" customWidth="1"/>
    <col min="2320" max="2322" width="14.7109375" style="79" customWidth="1"/>
    <col min="2323" max="2561" width="9.140625" style="79"/>
    <col min="2562" max="2562" width="7.85546875" style="79" customWidth="1"/>
    <col min="2563" max="2563" width="14.7109375" style="79" customWidth="1"/>
    <col min="2564" max="2564" width="14.28515625" style="79" customWidth="1"/>
    <col min="2565" max="2567" width="14.7109375" style="79" customWidth="1"/>
    <col min="2568" max="2572" width="9.140625" style="79"/>
    <col min="2573" max="2573" width="7.85546875" style="79" customWidth="1"/>
    <col min="2574" max="2574" width="14.7109375" style="79" customWidth="1"/>
    <col min="2575" max="2575" width="14.28515625" style="79" customWidth="1"/>
    <col min="2576" max="2578" width="14.7109375" style="79" customWidth="1"/>
    <col min="2579" max="2817" width="9.140625" style="79"/>
    <col min="2818" max="2818" width="7.85546875" style="79" customWidth="1"/>
    <col min="2819" max="2819" width="14.7109375" style="79" customWidth="1"/>
    <col min="2820" max="2820" width="14.28515625" style="79" customWidth="1"/>
    <col min="2821" max="2823" width="14.7109375" style="79" customWidth="1"/>
    <col min="2824" max="2828" width="9.140625" style="79"/>
    <col min="2829" max="2829" width="7.85546875" style="79" customWidth="1"/>
    <col min="2830" max="2830" width="14.7109375" style="79" customWidth="1"/>
    <col min="2831" max="2831" width="14.28515625" style="79" customWidth="1"/>
    <col min="2832" max="2834" width="14.7109375" style="79" customWidth="1"/>
    <col min="2835" max="3073" width="9.140625" style="79"/>
    <col min="3074" max="3074" width="7.85546875" style="79" customWidth="1"/>
    <col min="3075" max="3075" width="14.7109375" style="79" customWidth="1"/>
    <col min="3076" max="3076" width="14.28515625" style="79" customWidth="1"/>
    <col min="3077" max="3079" width="14.7109375" style="79" customWidth="1"/>
    <col min="3080" max="3084" width="9.140625" style="79"/>
    <col min="3085" max="3085" width="7.85546875" style="79" customWidth="1"/>
    <col min="3086" max="3086" width="14.7109375" style="79" customWidth="1"/>
    <col min="3087" max="3087" width="14.28515625" style="79" customWidth="1"/>
    <col min="3088" max="3090" width="14.7109375" style="79" customWidth="1"/>
    <col min="3091" max="3329" width="9.140625" style="79"/>
    <col min="3330" max="3330" width="7.85546875" style="79" customWidth="1"/>
    <col min="3331" max="3331" width="14.7109375" style="79" customWidth="1"/>
    <col min="3332" max="3332" width="14.28515625" style="79" customWidth="1"/>
    <col min="3333" max="3335" width="14.7109375" style="79" customWidth="1"/>
    <col min="3336" max="3340" width="9.140625" style="79"/>
    <col min="3341" max="3341" width="7.85546875" style="79" customWidth="1"/>
    <col min="3342" max="3342" width="14.7109375" style="79" customWidth="1"/>
    <col min="3343" max="3343" width="14.28515625" style="79" customWidth="1"/>
    <col min="3344" max="3346" width="14.7109375" style="79" customWidth="1"/>
    <col min="3347" max="3585" width="9.140625" style="79"/>
    <col min="3586" max="3586" width="7.85546875" style="79" customWidth="1"/>
    <col min="3587" max="3587" width="14.7109375" style="79" customWidth="1"/>
    <col min="3588" max="3588" width="14.28515625" style="79" customWidth="1"/>
    <col min="3589" max="3591" width="14.7109375" style="79" customWidth="1"/>
    <col min="3592" max="3596" width="9.140625" style="79"/>
    <col min="3597" max="3597" width="7.85546875" style="79" customWidth="1"/>
    <col min="3598" max="3598" width="14.7109375" style="79" customWidth="1"/>
    <col min="3599" max="3599" width="14.28515625" style="79" customWidth="1"/>
    <col min="3600" max="3602" width="14.7109375" style="79" customWidth="1"/>
    <col min="3603" max="3841" width="9.140625" style="79"/>
    <col min="3842" max="3842" width="7.85546875" style="79" customWidth="1"/>
    <col min="3843" max="3843" width="14.7109375" style="79" customWidth="1"/>
    <col min="3844" max="3844" width="14.28515625" style="79" customWidth="1"/>
    <col min="3845" max="3847" width="14.7109375" style="79" customWidth="1"/>
    <col min="3848" max="3852" width="9.140625" style="79"/>
    <col min="3853" max="3853" width="7.85546875" style="79" customWidth="1"/>
    <col min="3854" max="3854" width="14.7109375" style="79" customWidth="1"/>
    <col min="3855" max="3855" width="14.28515625" style="79" customWidth="1"/>
    <col min="3856" max="3858" width="14.7109375" style="79" customWidth="1"/>
    <col min="3859" max="4097" width="9.140625" style="79"/>
    <col min="4098" max="4098" width="7.85546875" style="79" customWidth="1"/>
    <col min="4099" max="4099" width="14.7109375" style="79" customWidth="1"/>
    <col min="4100" max="4100" width="14.28515625" style="79" customWidth="1"/>
    <col min="4101" max="4103" width="14.7109375" style="79" customWidth="1"/>
    <col min="4104" max="4108" width="9.140625" style="79"/>
    <col min="4109" max="4109" width="7.85546875" style="79" customWidth="1"/>
    <col min="4110" max="4110" width="14.7109375" style="79" customWidth="1"/>
    <col min="4111" max="4111" width="14.28515625" style="79" customWidth="1"/>
    <col min="4112" max="4114" width="14.7109375" style="79" customWidth="1"/>
    <col min="4115" max="4353" width="9.140625" style="79"/>
    <col min="4354" max="4354" width="7.85546875" style="79" customWidth="1"/>
    <col min="4355" max="4355" width="14.7109375" style="79" customWidth="1"/>
    <col min="4356" max="4356" width="14.28515625" style="79" customWidth="1"/>
    <col min="4357" max="4359" width="14.7109375" style="79" customWidth="1"/>
    <col min="4360" max="4364" width="9.140625" style="79"/>
    <col min="4365" max="4365" width="7.85546875" style="79" customWidth="1"/>
    <col min="4366" max="4366" width="14.7109375" style="79" customWidth="1"/>
    <col min="4367" max="4367" width="14.28515625" style="79" customWidth="1"/>
    <col min="4368" max="4370" width="14.7109375" style="79" customWidth="1"/>
    <col min="4371" max="4609" width="9.140625" style="79"/>
    <col min="4610" max="4610" width="7.85546875" style="79" customWidth="1"/>
    <col min="4611" max="4611" width="14.7109375" style="79" customWidth="1"/>
    <col min="4612" max="4612" width="14.28515625" style="79" customWidth="1"/>
    <col min="4613" max="4615" width="14.7109375" style="79" customWidth="1"/>
    <col min="4616" max="4620" width="9.140625" style="79"/>
    <col min="4621" max="4621" width="7.85546875" style="79" customWidth="1"/>
    <col min="4622" max="4622" width="14.7109375" style="79" customWidth="1"/>
    <col min="4623" max="4623" width="14.28515625" style="79" customWidth="1"/>
    <col min="4624" max="4626" width="14.7109375" style="79" customWidth="1"/>
    <col min="4627" max="4865" width="9.140625" style="79"/>
    <col min="4866" max="4866" width="7.85546875" style="79" customWidth="1"/>
    <col min="4867" max="4867" width="14.7109375" style="79" customWidth="1"/>
    <col min="4868" max="4868" width="14.28515625" style="79" customWidth="1"/>
    <col min="4869" max="4871" width="14.7109375" style="79" customWidth="1"/>
    <col min="4872" max="4876" width="9.140625" style="79"/>
    <col min="4877" max="4877" width="7.85546875" style="79" customWidth="1"/>
    <col min="4878" max="4878" width="14.7109375" style="79" customWidth="1"/>
    <col min="4879" max="4879" width="14.28515625" style="79" customWidth="1"/>
    <col min="4880" max="4882" width="14.7109375" style="79" customWidth="1"/>
    <col min="4883" max="5121" width="9.140625" style="79"/>
    <col min="5122" max="5122" width="7.85546875" style="79" customWidth="1"/>
    <col min="5123" max="5123" width="14.7109375" style="79" customWidth="1"/>
    <col min="5124" max="5124" width="14.28515625" style="79" customWidth="1"/>
    <col min="5125" max="5127" width="14.7109375" style="79" customWidth="1"/>
    <col min="5128" max="5132" width="9.140625" style="79"/>
    <col min="5133" max="5133" width="7.85546875" style="79" customWidth="1"/>
    <col min="5134" max="5134" width="14.7109375" style="79" customWidth="1"/>
    <col min="5135" max="5135" width="14.28515625" style="79" customWidth="1"/>
    <col min="5136" max="5138" width="14.7109375" style="79" customWidth="1"/>
    <col min="5139" max="5377" width="9.140625" style="79"/>
    <col min="5378" max="5378" width="7.85546875" style="79" customWidth="1"/>
    <col min="5379" max="5379" width="14.7109375" style="79" customWidth="1"/>
    <col min="5380" max="5380" width="14.28515625" style="79" customWidth="1"/>
    <col min="5381" max="5383" width="14.7109375" style="79" customWidth="1"/>
    <col min="5384" max="5388" width="9.140625" style="79"/>
    <col min="5389" max="5389" width="7.85546875" style="79" customWidth="1"/>
    <col min="5390" max="5390" width="14.7109375" style="79" customWidth="1"/>
    <col min="5391" max="5391" width="14.28515625" style="79" customWidth="1"/>
    <col min="5392" max="5394" width="14.7109375" style="79" customWidth="1"/>
    <col min="5395" max="5633" width="9.140625" style="79"/>
    <col min="5634" max="5634" width="7.85546875" style="79" customWidth="1"/>
    <col min="5635" max="5635" width="14.7109375" style="79" customWidth="1"/>
    <col min="5636" max="5636" width="14.28515625" style="79" customWidth="1"/>
    <col min="5637" max="5639" width="14.7109375" style="79" customWidth="1"/>
    <col min="5640" max="5644" width="9.140625" style="79"/>
    <col min="5645" max="5645" width="7.85546875" style="79" customWidth="1"/>
    <col min="5646" max="5646" width="14.7109375" style="79" customWidth="1"/>
    <col min="5647" max="5647" width="14.28515625" style="79" customWidth="1"/>
    <col min="5648" max="5650" width="14.7109375" style="79" customWidth="1"/>
    <col min="5651" max="5889" width="9.140625" style="79"/>
    <col min="5890" max="5890" width="7.85546875" style="79" customWidth="1"/>
    <col min="5891" max="5891" width="14.7109375" style="79" customWidth="1"/>
    <col min="5892" max="5892" width="14.28515625" style="79" customWidth="1"/>
    <col min="5893" max="5895" width="14.7109375" style="79" customWidth="1"/>
    <col min="5896" max="5900" width="9.140625" style="79"/>
    <col min="5901" max="5901" width="7.85546875" style="79" customWidth="1"/>
    <col min="5902" max="5902" width="14.7109375" style="79" customWidth="1"/>
    <col min="5903" max="5903" width="14.28515625" style="79" customWidth="1"/>
    <col min="5904" max="5906" width="14.7109375" style="79" customWidth="1"/>
    <col min="5907" max="6145" width="9.140625" style="79"/>
    <col min="6146" max="6146" width="7.85546875" style="79" customWidth="1"/>
    <col min="6147" max="6147" width="14.7109375" style="79" customWidth="1"/>
    <col min="6148" max="6148" width="14.28515625" style="79" customWidth="1"/>
    <col min="6149" max="6151" width="14.7109375" style="79" customWidth="1"/>
    <col min="6152" max="6156" width="9.140625" style="79"/>
    <col min="6157" max="6157" width="7.85546875" style="79" customWidth="1"/>
    <col min="6158" max="6158" width="14.7109375" style="79" customWidth="1"/>
    <col min="6159" max="6159" width="14.28515625" style="79" customWidth="1"/>
    <col min="6160" max="6162" width="14.7109375" style="79" customWidth="1"/>
    <col min="6163" max="6401" width="9.140625" style="79"/>
    <col min="6402" max="6402" width="7.85546875" style="79" customWidth="1"/>
    <col min="6403" max="6403" width="14.7109375" style="79" customWidth="1"/>
    <col min="6404" max="6404" width="14.28515625" style="79" customWidth="1"/>
    <col min="6405" max="6407" width="14.7109375" style="79" customWidth="1"/>
    <col min="6408" max="6412" width="9.140625" style="79"/>
    <col min="6413" max="6413" width="7.85546875" style="79" customWidth="1"/>
    <col min="6414" max="6414" width="14.7109375" style="79" customWidth="1"/>
    <col min="6415" max="6415" width="14.28515625" style="79" customWidth="1"/>
    <col min="6416" max="6418" width="14.7109375" style="79" customWidth="1"/>
    <col min="6419" max="6657" width="9.140625" style="79"/>
    <col min="6658" max="6658" width="7.85546875" style="79" customWidth="1"/>
    <col min="6659" max="6659" width="14.7109375" style="79" customWidth="1"/>
    <col min="6660" max="6660" width="14.28515625" style="79" customWidth="1"/>
    <col min="6661" max="6663" width="14.7109375" style="79" customWidth="1"/>
    <col min="6664" max="6668" width="9.140625" style="79"/>
    <col min="6669" max="6669" width="7.85546875" style="79" customWidth="1"/>
    <col min="6670" max="6670" width="14.7109375" style="79" customWidth="1"/>
    <col min="6671" max="6671" width="14.28515625" style="79" customWidth="1"/>
    <col min="6672" max="6674" width="14.7109375" style="79" customWidth="1"/>
    <col min="6675" max="6913" width="9.140625" style="79"/>
    <col min="6914" max="6914" width="7.85546875" style="79" customWidth="1"/>
    <col min="6915" max="6915" width="14.7109375" style="79" customWidth="1"/>
    <col min="6916" max="6916" width="14.28515625" style="79" customWidth="1"/>
    <col min="6917" max="6919" width="14.7109375" style="79" customWidth="1"/>
    <col min="6920" max="6924" width="9.140625" style="79"/>
    <col min="6925" max="6925" width="7.85546875" style="79" customWidth="1"/>
    <col min="6926" max="6926" width="14.7109375" style="79" customWidth="1"/>
    <col min="6927" max="6927" width="14.28515625" style="79" customWidth="1"/>
    <col min="6928" max="6930" width="14.7109375" style="79" customWidth="1"/>
    <col min="6931" max="7169" width="9.140625" style="79"/>
    <col min="7170" max="7170" width="7.85546875" style="79" customWidth="1"/>
    <col min="7171" max="7171" width="14.7109375" style="79" customWidth="1"/>
    <col min="7172" max="7172" width="14.28515625" style="79" customWidth="1"/>
    <col min="7173" max="7175" width="14.7109375" style="79" customWidth="1"/>
    <col min="7176" max="7180" width="9.140625" style="79"/>
    <col min="7181" max="7181" width="7.85546875" style="79" customWidth="1"/>
    <col min="7182" max="7182" width="14.7109375" style="79" customWidth="1"/>
    <col min="7183" max="7183" width="14.28515625" style="79" customWidth="1"/>
    <col min="7184" max="7186" width="14.7109375" style="79" customWidth="1"/>
    <col min="7187" max="7425" width="9.140625" style="79"/>
    <col min="7426" max="7426" width="7.85546875" style="79" customWidth="1"/>
    <col min="7427" max="7427" width="14.7109375" style="79" customWidth="1"/>
    <col min="7428" max="7428" width="14.28515625" style="79" customWidth="1"/>
    <col min="7429" max="7431" width="14.7109375" style="79" customWidth="1"/>
    <col min="7432" max="7436" width="9.140625" style="79"/>
    <col min="7437" max="7437" width="7.85546875" style="79" customWidth="1"/>
    <col min="7438" max="7438" width="14.7109375" style="79" customWidth="1"/>
    <col min="7439" max="7439" width="14.28515625" style="79" customWidth="1"/>
    <col min="7440" max="7442" width="14.7109375" style="79" customWidth="1"/>
    <col min="7443" max="7681" width="9.140625" style="79"/>
    <col min="7682" max="7682" width="7.85546875" style="79" customWidth="1"/>
    <col min="7683" max="7683" width="14.7109375" style="79" customWidth="1"/>
    <col min="7684" max="7684" width="14.28515625" style="79" customWidth="1"/>
    <col min="7685" max="7687" width="14.7109375" style="79" customWidth="1"/>
    <col min="7688" max="7692" width="9.140625" style="79"/>
    <col min="7693" max="7693" width="7.85546875" style="79" customWidth="1"/>
    <col min="7694" max="7694" width="14.7109375" style="79" customWidth="1"/>
    <col min="7695" max="7695" width="14.28515625" style="79" customWidth="1"/>
    <col min="7696" max="7698" width="14.7109375" style="79" customWidth="1"/>
    <col min="7699" max="7937" width="9.140625" style="79"/>
    <col min="7938" max="7938" width="7.85546875" style="79" customWidth="1"/>
    <col min="7939" max="7939" width="14.7109375" style="79" customWidth="1"/>
    <col min="7940" max="7940" width="14.28515625" style="79" customWidth="1"/>
    <col min="7941" max="7943" width="14.7109375" style="79" customWidth="1"/>
    <col min="7944" max="7948" width="9.140625" style="79"/>
    <col min="7949" max="7949" width="7.85546875" style="79" customWidth="1"/>
    <col min="7950" max="7950" width="14.7109375" style="79" customWidth="1"/>
    <col min="7951" max="7951" width="14.28515625" style="79" customWidth="1"/>
    <col min="7952" max="7954" width="14.7109375" style="79" customWidth="1"/>
    <col min="7955" max="8193" width="9.140625" style="79"/>
    <col min="8194" max="8194" width="7.85546875" style="79" customWidth="1"/>
    <col min="8195" max="8195" width="14.7109375" style="79" customWidth="1"/>
    <col min="8196" max="8196" width="14.28515625" style="79" customWidth="1"/>
    <col min="8197" max="8199" width="14.7109375" style="79" customWidth="1"/>
    <col min="8200" max="8204" width="9.140625" style="79"/>
    <col min="8205" max="8205" width="7.85546875" style="79" customWidth="1"/>
    <col min="8206" max="8206" width="14.7109375" style="79" customWidth="1"/>
    <col min="8207" max="8207" width="14.28515625" style="79" customWidth="1"/>
    <col min="8208" max="8210" width="14.7109375" style="79" customWidth="1"/>
    <col min="8211" max="8449" width="9.140625" style="79"/>
    <col min="8450" max="8450" width="7.85546875" style="79" customWidth="1"/>
    <col min="8451" max="8451" width="14.7109375" style="79" customWidth="1"/>
    <col min="8452" max="8452" width="14.28515625" style="79" customWidth="1"/>
    <col min="8453" max="8455" width="14.7109375" style="79" customWidth="1"/>
    <col min="8456" max="8460" width="9.140625" style="79"/>
    <col min="8461" max="8461" width="7.85546875" style="79" customWidth="1"/>
    <col min="8462" max="8462" width="14.7109375" style="79" customWidth="1"/>
    <col min="8463" max="8463" width="14.28515625" style="79" customWidth="1"/>
    <col min="8464" max="8466" width="14.7109375" style="79" customWidth="1"/>
    <col min="8467" max="8705" width="9.140625" style="79"/>
    <col min="8706" max="8706" width="7.85546875" style="79" customWidth="1"/>
    <col min="8707" max="8707" width="14.7109375" style="79" customWidth="1"/>
    <col min="8708" max="8708" width="14.28515625" style="79" customWidth="1"/>
    <col min="8709" max="8711" width="14.7109375" style="79" customWidth="1"/>
    <col min="8712" max="8716" width="9.140625" style="79"/>
    <col min="8717" max="8717" width="7.85546875" style="79" customWidth="1"/>
    <col min="8718" max="8718" width="14.7109375" style="79" customWidth="1"/>
    <col min="8719" max="8719" width="14.28515625" style="79" customWidth="1"/>
    <col min="8720" max="8722" width="14.7109375" style="79" customWidth="1"/>
    <col min="8723" max="8961" width="9.140625" style="79"/>
    <col min="8962" max="8962" width="7.85546875" style="79" customWidth="1"/>
    <col min="8963" max="8963" width="14.7109375" style="79" customWidth="1"/>
    <col min="8964" max="8964" width="14.28515625" style="79" customWidth="1"/>
    <col min="8965" max="8967" width="14.7109375" style="79" customWidth="1"/>
    <col min="8968" max="8972" width="9.140625" style="79"/>
    <col min="8973" max="8973" width="7.85546875" style="79" customWidth="1"/>
    <col min="8974" max="8974" width="14.7109375" style="79" customWidth="1"/>
    <col min="8975" max="8975" width="14.28515625" style="79" customWidth="1"/>
    <col min="8976" max="8978" width="14.7109375" style="79" customWidth="1"/>
    <col min="8979" max="9217" width="9.140625" style="79"/>
    <col min="9218" max="9218" width="7.85546875" style="79" customWidth="1"/>
    <col min="9219" max="9219" width="14.7109375" style="79" customWidth="1"/>
    <col min="9220" max="9220" width="14.28515625" style="79" customWidth="1"/>
    <col min="9221" max="9223" width="14.7109375" style="79" customWidth="1"/>
    <col min="9224" max="9228" width="9.140625" style="79"/>
    <col min="9229" max="9229" width="7.85546875" style="79" customWidth="1"/>
    <col min="9230" max="9230" width="14.7109375" style="79" customWidth="1"/>
    <col min="9231" max="9231" width="14.28515625" style="79" customWidth="1"/>
    <col min="9232" max="9234" width="14.7109375" style="79" customWidth="1"/>
    <col min="9235" max="9473" width="9.140625" style="79"/>
    <col min="9474" max="9474" width="7.85546875" style="79" customWidth="1"/>
    <col min="9475" max="9475" width="14.7109375" style="79" customWidth="1"/>
    <col min="9476" max="9476" width="14.28515625" style="79" customWidth="1"/>
    <col min="9477" max="9479" width="14.7109375" style="79" customWidth="1"/>
    <col min="9480" max="9484" width="9.140625" style="79"/>
    <col min="9485" max="9485" width="7.85546875" style="79" customWidth="1"/>
    <col min="9486" max="9486" width="14.7109375" style="79" customWidth="1"/>
    <col min="9487" max="9487" width="14.28515625" style="79" customWidth="1"/>
    <col min="9488" max="9490" width="14.7109375" style="79" customWidth="1"/>
    <col min="9491" max="9729" width="9.140625" style="79"/>
    <col min="9730" max="9730" width="7.85546875" style="79" customWidth="1"/>
    <col min="9731" max="9731" width="14.7109375" style="79" customWidth="1"/>
    <col min="9732" max="9732" width="14.28515625" style="79" customWidth="1"/>
    <col min="9733" max="9735" width="14.7109375" style="79" customWidth="1"/>
    <col min="9736" max="9740" width="9.140625" style="79"/>
    <col min="9741" max="9741" width="7.85546875" style="79" customWidth="1"/>
    <col min="9742" max="9742" width="14.7109375" style="79" customWidth="1"/>
    <col min="9743" max="9743" width="14.28515625" style="79" customWidth="1"/>
    <col min="9744" max="9746" width="14.7109375" style="79" customWidth="1"/>
    <col min="9747" max="9985" width="9.140625" style="79"/>
    <col min="9986" max="9986" width="7.85546875" style="79" customWidth="1"/>
    <col min="9987" max="9987" width="14.7109375" style="79" customWidth="1"/>
    <col min="9988" max="9988" width="14.28515625" style="79" customWidth="1"/>
    <col min="9989" max="9991" width="14.7109375" style="79" customWidth="1"/>
    <col min="9992" max="9996" width="9.140625" style="79"/>
    <col min="9997" max="9997" width="7.85546875" style="79" customWidth="1"/>
    <col min="9998" max="9998" width="14.7109375" style="79" customWidth="1"/>
    <col min="9999" max="9999" width="14.28515625" style="79" customWidth="1"/>
    <col min="10000" max="10002" width="14.7109375" style="79" customWidth="1"/>
    <col min="10003" max="10241" width="9.140625" style="79"/>
    <col min="10242" max="10242" width="7.85546875" style="79" customWidth="1"/>
    <col min="10243" max="10243" width="14.7109375" style="79" customWidth="1"/>
    <col min="10244" max="10244" width="14.28515625" style="79" customWidth="1"/>
    <col min="10245" max="10247" width="14.7109375" style="79" customWidth="1"/>
    <col min="10248" max="10252" width="9.140625" style="79"/>
    <col min="10253" max="10253" width="7.85546875" style="79" customWidth="1"/>
    <col min="10254" max="10254" width="14.7109375" style="79" customWidth="1"/>
    <col min="10255" max="10255" width="14.28515625" style="79" customWidth="1"/>
    <col min="10256" max="10258" width="14.7109375" style="79" customWidth="1"/>
    <col min="10259" max="10497" width="9.140625" style="79"/>
    <col min="10498" max="10498" width="7.85546875" style="79" customWidth="1"/>
    <col min="10499" max="10499" width="14.7109375" style="79" customWidth="1"/>
    <col min="10500" max="10500" width="14.28515625" style="79" customWidth="1"/>
    <col min="10501" max="10503" width="14.7109375" style="79" customWidth="1"/>
    <col min="10504" max="10508" width="9.140625" style="79"/>
    <col min="10509" max="10509" width="7.85546875" style="79" customWidth="1"/>
    <col min="10510" max="10510" width="14.7109375" style="79" customWidth="1"/>
    <col min="10511" max="10511" width="14.28515625" style="79" customWidth="1"/>
    <col min="10512" max="10514" width="14.7109375" style="79" customWidth="1"/>
    <col min="10515" max="10753" width="9.140625" style="79"/>
    <col min="10754" max="10754" width="7.85546875" style="79" customWidth="1"/>
    <col min="10755" max="10755" width="14.7109375" style="79" customWidth="1"/>
    <col min="10756" max="10756" width="14.28515625" style="79" customWidth="1"/>
    <col min="10757" max="10759" width="14.7109375" style="79" customWidth="1"/>
    <col min="10760" max="10764" width="9.140625" style="79"/>
    <col min="10765" max="10765" width="7.85546875" style="79" customWidth="1"/>
    <col min="10766" max="10766" width="14.7109375" style="79" customWidth="1"/>
    <col min="10767" max="10767" width="14.28515625" style="79" customWidth="1"/>
    <col min="10768" max="10770" width="14.7109375" style="79" customWidth="1"/>
    <col min="10771" max="11009" width="9.140625" style="79"/>
    <col min="11010" max="11010" width="7.85546875" style="79" customWidth="1"/>
    <col min="11011" max="11011" width="14.7109375" style="79" customWidth="1"/>
    <col min="11012" max="11012" width="14.28515625" style="79" customWidth="1"/>
    <col min="11013" max="11015" width="14.7109375" style="79" customWidth="1"/>
    <col min="11016" max="11020" width="9.140625" style="79"/>
    <col min="11021" max="11021" width="7.85546875" style="79" customWidth="1"/>
    <col min="11022" max="11022" width="14.7109375" style="79" customWidth="1"/>
    <col min="11023" max="11023" width="14.28515625" style="79" customWidth="1"/>
    <col min="11024" max="11026" width="14.7109375" style="79" customWidth="1"/>
    <col min="11027" max="11265" width="9.140625" style="79"/>
    <col min="11266" max="11266" width="7.85546875" style="79" customWidth="1"/>
    <col min="11267" max="11267" width="14.7109375" style="79" customWidth="1"/>
    <col min="11268" max="11268" width="14.28515625" style="79" customWidth="1"/>
    <col min="11269" max="11271" width="14.7109375" style="79" customWidth="1"/>
    <col min="11272" max="11276" width="9.140625" style="79"/>
    <col min="11277" max="11277" width="7.85546875" style="79" customWidth="1"/>
    <col min="11278" max="11278" width="14.7109375" style="79" customWidth="1"/>
    <col min="11279" max="11279" width="14.28515625" style="79" customWidth="1"/>
    <col min="11280" max="11282" width="14.7109375" style="79" customWidth="1"/>
    <col min="11283" max="11521" width="9.140625" style="79"/>
    <col min="11522" max="11522" width="7.85546875" style="79" customWidth="1"/>
    <col min="11523" max="11523" width="14.7109375" style="79" customWidth="1"/>
    <col min="11524" max="11524" width="14.28515625" style="79" customWidth="1"/>
    <col min="11525" max="11527" width="14.7109375" style="79" customWidth="1"/>
    <col min="11528" max="11532" width="9.140625" style="79"/>
    <col min="11533" max="11533" width="7.85546875" style="79" customWidth="1"/>
    <col min="11534" max="11534" width="14.7109375" style="79" customWidth="1"/>
    <col min="11535" max="11535" width="14.28515625" style="79" customWidth="1"/>
    <col min="11536" max="11538" width="14.7109375" style="79" customWidth="1"/>
    <col min="11539" max="11777" width="9.140625" style="79"/>
    <col min="11778" max="11778" width="7.85546875" style="79" customWidth="1"/>
    <col min="11779" max="11779" width="14.7109375" style="79" customWidth="1"/>
    <col min="11780" max="11780" width="14.28515625" style="79" customWidth="1"/>
    <col min="11781" max="11783" width="14.7109375" style="79" customWidth="1"/>
    <col min="11784" max="11788" width="9.140625" style="79"/>
    <col min="11789" max="11789" width="7.85546875" style="79" customWidth="1"/>
    <col min="11790" max="11790" width="14.7109375" style="79" customWidth="1"/>
    <col min="11791" max="11791" width="14.28515625" style="79" customWidth="1"/>
    <col min="11792" max="11794" width="14.7109375" style="79" customWidth="1"/>
    <col min="11795" max="12033" width="9.140625" style="79"/>
    <col min="12034" max="12034" width="7.85546875" style="79" customWidth="1"/>
    <col min="12035" max="12035" width="14.7109375" style="79" customWidth="1"/>
    <col min="12036" max="12036" width="14.28515625" style="79" customWidth="1"/>
    <col min="12037" max="12039" width="14.7109375" style="79" customWidth="1"/>
    <col min="12040" max="12044" width="9.140625" style="79"/>
    <col min="12045" max="12045" width="7.85546875" style="79" customWidth="1"/>
    <col min="12046" max="12046" width="14.7109375" style="79" customWidth="1"/>
    <col min="12047" max="12047" width="14.28515625" style="79" customWidth="1"/>
    <col min="12048" max="12050" width="14.7109375" style="79" customWidth="1"/>
    <col min="12051" max="12289" width="9.140625" style="79"/>
    <col min="12290" max="12290" width="7.85546875" style="79" customWidth="1"/>
    <col min="12291" max="12291" width="14.7109375" style="79" customWidth="1"/>
    <col min="12292" max="12292" width="14.28515625" style="79" customWidth="1"/>
    <col min="12293" max="12295" width="14.7109375" style="79" customWidth="1"/>
    <col min="12296" max="12300" width="9.140625" style="79"/>
    <col min="12301" max="12301" width="7.85546875" style="79" customWidth="1"/>
    <col min="12302" max="12302" width="14.7109375" style="79" customWidth="1"/>
    <col min="12303" max="12303" width="14.28515625" style="79" customWidth="1"/>
    <col min="12304" max="12306" width="14.7109375" style="79" customWidth="1"/>
    <col min="12307" max="12545" width="9.140625" style="79"/>
    <col min="12546" max="12546" width="7.85546875" style="79" customWidth="1"/>
    <col min="12547" max="12547" width="14.7109375" style="79" customWidth="1"/>
    <col min="12548" max="12548" width="14.28515625" style="79" customWidth="1"/>
    <col min="12549" max="12551" width="14.7109375" style="79" customWidth="1"/>
    <col min="12552" max="12556" width="9.140625" style="79"/>
    <col min="12557" max="12557" width="7.85546875" style="79" customWidth="1"/>
    <col min="12558" max="12558" width="14.7109375" style="79" customWidth="1"/>
    <col min="12559" max="12559" width="14.28515625" style="79" customWidth="1"/>
    <col min="12560" max="12562" width="14.7109375" style="79" customWidth="1"/>
    <col min="12563" max="12801" width="9.140625" style="79"/>
    <col min="12802" max="12802" width="7.85546875" style="79" customWidth="1"/>
    <col min="12803" max="12803" width="14.7109375" style="79" customWidth="1"/>
    <col min="12804" max="12804" width="14.28515625" style="79" customWidth="1"/>
    <col min="12805" max="12807" width="14.7109375" style="79" customWidth="1"/>
    <col min="12808" max="12812" width="9.140625" style="79"/>
    <col min="12813" max="12813" width="7.85546875" style="79" customWidth="1"/>
    <col min="12814" max="12814" width="14.7109375" style="79" customWidth="1"/>
    <col min="12815" max="12815" width="14.28515625" style="79" customWidth="1"/>
    <col min="12816" max="12818" width="14.7109375" style="79" customWidth="1"/>
    <col min="12819" max="13057" width="9.140625" style="79"/>
    <col min="13058" max="13058" width="7.85546875" style="79" customWidth="1"/>
    <col min="13059" max="13059" width="14.7109375" style="79" customWidth="1"/>
    <col min="13060" max="13060" width="14.28515625" style="79" customWidth="1"/>
    <col min="13061" max="13063" width="14.7109375" style="79" customWidth="1"/>
    <col min="13064" max="13068" width="9.140625" style="79"/>
    <col min="13069" max="13069" width="7.85546875" style="79" customWidth="1"/>
    <col min="13070" max="13070" width="14.7109375" style="79" customWidth="1"/>
    <col min="13071" max="13071" width="14.28515625" style="79" customWidth="1"/>
    <col min="13072" max="13074" width="14.7109375" style="79" customWidth="1"/>
    <col min="13075" max="13313" width="9.140625" style="79"/>
    <col min="13314" max="13314" width="7.85546875" style="79" customWidth="1"/>
    <col min="13315" max="13315" width="14.7109375" style="79" customWidth="1"/>
    <col min="13316" max="13316" width="14.28515625" style="79" customWidth="1"/>
    <col min="13317" max="13319" width="14.7109375" style="79" customWidth="1"/>
    <col min="13320" max="13324" width="9.140625" style="79"/>
    <col min="13325" max="13325" width="7.85546875" style="79" customWidth="1"/>
    <col min="13326" max="13326" width="14.7109375" style="79" customWidth="1"/>
    <col min="13327" max="13327" width="14.28515625" style="79" customWidth="1"/>
    <col min="13328" max="13330" width="14.7109375" style="79" customWidth="1"/>
    <col min="13331" max="13569" width="9.140625" style="79"/>
    <col min="13570" max="13570" width="7.85546875" style="79" customWidth="1"/>
    <col min="13571" max="13571" width="14.7109375" style="79" customWidth="1"/>
    <col min="13572" max="13572" width="14.28515625" style="79" customWidth="1"/>
    <col min="13573" max="13575" width="14.7109375" style="79" customWidth="1"/>
    <col min="13576" max="13580" width="9.140625" style="79"/>
    <col min="13581" max="13581" width="7.85546875" style="79" customWidth="1"/>
    <col min="13582" max="13582" width="14.7109375" style="79" customWidth="1"/>
    <col min="13583" max="13583" width="14.28515625" style="79" customWidth="1"/>
    <col min="13584" max="13586" width="14.7109375" style="79" customWidth="1"/>
    <col min="13587" max="13825" width="9.140625" style="79"/>
    <col min="13826" max="13826" width="7.85546875" style="79" customWidth="1"/>
    <col min="13827" max="13827" width="14.7109375" style="79" customWidth="1"/>
    <col min="13828" max="13828" width="14.28515625" style="79" customWidth="1"/>
    <col min="13829" max="13831" width="14.7109375" style="79" customWidth="1"/>
    <col min="13832" max="13836" width="9.140625" style="79"/>
    <col min="13837" max="13837" width="7.85546875" style="79" customWidth="1"/>
    <col min="13838" max="13838" width="14.7109375" style="79" customWidth="1"/>
    <col min="13839" max="13839" width="14.28515625" style="79" customWidth="1"/>
    <col min="13840" max="13842" width="14.7109375" style="79" customWidth="1"/>
    <col min="13843" max="14081" width="9.140625" style="79"/>
    <col min="14082" max="14082" width="7.85546875" style="79" customWidth="1"/>
    <col min="14083" max="14083" width="14.7109375" style="79" customWidth="1"/>
    <col min="14084" max="14084" width="14.28515625" style="79" customWidth="1"/>
    <col min="14085" max="14087" width="14.7109375" style="79" customWidth="1"/>
    <col min="14088" max="14092" width="9.140625" style="79"/>
    <col min="14093" max="14093" width="7.85546875" style="79" customWidth="1"/>
    <col min="14094" max="14094" width="14.7109375" style="79" customWidth="1"/>
    <col min="14095" max="14095" width="14.28515625" style="79" customWidth="1"/>
    <col min="14096" max="14098" width="14.7109375" style="79" customWidth="1"/>
    <col min="14099" max="14337" width="9.140625" style="79"/>
    <col min="14338" max="14338" width="7.85546875" style="79" customWidth="1"/>
    <col min="14339" max="14339" width="14.7109375" style="79" customWidth="1"/>
    <col min="14340" max="14340" width="14.28515625" style="79" customWidth="1"/>
    <col min="14341" max="14343" width="14.7109375" style="79" customWidth="1"/>
    <col min="14344" max="14348" width="9.140625" style="79"/>
    <col min="14349" max="14349" width="7.85546875" style="79" customWidth="1"/>
    <col min="14350" max="14350" width="14.7109375" style="79" customWidth="1"/>
    <col min="14351" max="14351" width="14.28515625" style="79" customWidth="1"/>
    <col min="14352" max="14354" width="14.7109375" style="79" customWidth="1"/>
    <col min="14355" max="14593" width="9.140625" style="79"/>
    <col min="14594" max="14594" width="7.85546875" style="79" customWidth="1"/>
    <col min="14595" max="14595" width="14.7109375" style="79" customWidth="1"/>
    <col min="14596" max="14596" width="14.28515625" style="79" customWidth="1"/>
    <col min="14597" max="14599" width="14.7109375" style="79" customWidth="1"/>
    <col min="14600" max="14604" width="9.140625" style="79"/>
    <col min="14605" max="14605" width="7.85546875" style="79" customWidth="1"/>
    <col min="14606" max="14606" width="14.7109375" style="79" customWidth="1"/>
    <col min="14607" max="14607" width="14.28515625" style="79" customWidth="1"/>
    <col min="14608" max="14610" width="14.7109375" style="79" customWidth="1"/>
    <col min="14611" max="14849" width="9.140625" style="79"/>
    <col min="14850" max="14850" width="7.85546875" style="79" customWidth="1"/>
    <col min="14851" max="14851" width="14.7109375" style="79" customWidth="1"/>
    <col min="14852" max="14852" width="14.28515625" style="79" customWidth="1"/>
    <col min="14853" max="14855" width="14.7109375" style="79" customWidth="1"/>
    <col min="14856" max="14860" width="9.140625" style="79"/>
    <col min="14861" max="14861" width="7.85546875" style="79" customWidth="1"/>
    <col min="14862" max="14862" width="14.7109375" style="79" customWidth="1"/>
    <col min="14863" max="14863" width="14.28515625" style="79" customWidth="1"/>
    <col min="14864" max="14866" width="14.7109375" style="79" customWidth="1"/>
    <col min="14867" max="15105" width="9.140625" style="79"/>
    <col min="15106" max="15106" width="7.85546875" style="79" customWidth="1"/>
    <col min="15107" max="15107" width="14.7109375" style="79" customWidth="1"/>
    <col min="15108" max="15108" width="14.28515625" style="79" customWidth="1"/>
    <col min="15109" max="15111" width="14.7109375" style="79" customWidth="1"/>
    <col min="15112" max="15116" width="9.140625" style="79"/>
    <col min="15117" max="15117" width="7.85546875" style="79" customWidth="1"/>
    <col min="15118" max="15118" width="14.7109375" style="79" customWidth="1"/>
    <col min="15119" max="15119" width="14.28515625" style="79" customWidth="1"/>
    <col min="15120" max="15122" width="14.7109375" style="79" customWidth="1"/>
    <col min="15123" max="15361" width="9.140625" style="79"/>
    <col min="15362" max="15362" width="7.85546875" style="79" customWidth="1"/>
    <col min="15363" max="15363" width="14.7109375" style="79" customWidth="1"/>
    <col min="15364" max="15364" width="14.28515625" style="79" customWidth="1"/>
    <col min="15365" max="15367" width="14.7109375" style="79" customWidth="1"/>
    <col min="15368" max="15372" width="9.140625" style="79"/>
    <col min="15373" max="15373" width="7.85546875" style="79" customWidth="1"/>
    <col min="15374" max="15374" width="14.7109375" style="79" customWidth="1"/>
    <col min="15375" max="15375" width="14.28515625" style="79" customWidth="1"/>
    <col min="15376" max="15378" width="14.7109375" style="79" customWidth="1"/>
    <col min="15379" max="15617" width="9.140625" style="79"/>
    <col min="15618" max="15618" width="7.85546875" style="79" customWidth="1"/>
    <col min="15619" max="15619" width="14.7109375" style="79" customWidth="1"/>
    <col min="15620" max="15620" width="14.28515625" style="79" customWidth="1"/>
    <col min="15621" max="15623" width="14.7109375" style="79" customWidth="1"/>
    <col min="15624" max="15628" width="9.140625" style="79"/>
    <col min="15629" max="15629" width="7.85546875" style="79" customWidth="1"/>
    <col min="15630" max="15630" width="14.7109375" style="79" customWidth="1"/>
    <col min="15631" max="15631" width="14.28515625" style="79" customWidth="1"/>
    <col min="15632" max="15634" width="14.7109375" style="79" customWidth="1"/>
    <col min="15635" max="15873" width="9.140625" style="79"/>
    <col min="15874" max="15874" width="7.85546875" style="79" customWidth="1"/>
    <col min="15875" max="15875" width="14.7109375" style="79" customWidth="1"/>
    <col min="15876" max="15876" width="14.28515625" style="79" customWidth="1"/>
    <col min="15877" max="15879" width="14.7109375" style="79" customWidth="1"/>
    <col min="15880" max="15884" width="9.140625" style="79"/>
    <col min="15885" max="15885" width="7.85546875" style="79" customWidth="1"/>
    <col min="15886" max="15886" width="14.7109375" style="79" customWidth="1"/>
    <col min="15887" max="15887" width="14.28515625" style="79" customWidth="1"/>
    <col min="15888" max="15890" width="14.7109375" style="79" customWidth="1"/>
    <col min="15891" max="16129" width="9.140625" style="79"/>
    <col min="16130" max="16130" width="7.85546875" style="79" customWidth="1"/>
    <col min="16131" max="16131" width="14.7109375" style="79" customWidth="1"/>
    <col min="16132" max="16132" width="14.28515625" style="79" customWidth="1"/>
    <col min="16133" max="16135" width="14.7109375" style="79" customWidth="1"/>
    <col min="16136" max="16140" width="9.140625" style="79"/>
    <col min="16141" max="16141" width="7.85546875" style="79" customWidth="1"/>
    <col min="16142" max="16142" width="14.7109375" style="79" customWidth="1"/>
    <col min="16143" max="16143" width="14.28515625" style="79" customWidth="1"/>
    <col min="16144" max="16146" width="14.7109375" style="79" customWidth="1"/>
    <col min="16147" max="16384" width="9.140625" style="79"/>
  </cols>
  <sheetData>
    <row r="1" spans="1:18" x14ac:dyDescent="0.25">
      <c r="A1" s="77"/>
      <c r="B1" s="77"/>
      <c r="C1" s="77"/>
      <c r="D1" s="77"/>
      <c r="E1" s="77"/>
      <c r="F1" s="77"/>
      <c r="G1" s="78"/>
      <c r="L1" s="124"/>
      <c r="M1" s="124"/>
      <c r="N1" s="124"/>
      <c r="O1" s="124"/>
      <c r="P1" s="124"/>
      <c r="Q1" s="124"/>
      <c r="R1" s="125"/>
    </row>
    <row r="2" spans="1:18" x14ac:dyDescent="0.25">
      <c r="A2" s="77"/>
      <c r="B2" s="77"/>
      <c r="C2" s="77"/>
      <c r="D2" s="77"/>
      <c r="E2" s="77"/>
      <c r="F2" s="80"/>
      <c r="G2" s="81"/>
      <c r="L2" s="124"/>
      <c r="M2" s="124"/>
      <c r="N2" s="124"/>
      <c r="O2" s="124"/>
      <c r="P2" s="124"/>
      <c r="Q2" s="126"/>
      <c r="R2" s="127"/>
    </row>
    <row r="3" spans="1:18" x14ac:dyDescent="0.25">
      <c r="A3" s="77"/>
      <c r="B3" s="77"/>
      <c r="C3" s="77"/>
      <c r="D3" s="77"/>
      <c r="E3" s="77"/>
      <c r="F3" s="80"/>
      <c r="G3" s="81"/>
      <c r="L3" s="124"/>
      <c r="M3" s="124"/>
      <c r="N3" s="124"/>
      <c r="O3" s="124"/>
      <c r="P3" s="124"/>
      <c r="Q3" s="126"/>
      <c r="R3" s="127"/>
    </row>
    <row r="4" spans="1:18" ht="21" x14ac:dyDescent="0.35">
      <c r="A4" s="77"/>
      <c r="B4" s="84" t="s">
        <v>62</v>
      </c>
      <c r="C4" s="77"/>
      <c r="D4" s="77"/>
      <c r="E4" s="85"/>
      <c r="F4" s="86"/>
      <c r="G4" s="77"/>
      <c r="K4" s="90"/>
      <c r="L4" s="124"/>
      <c r="M4" s="128" t="s">
        <v>63</v>
      </c>
      <c r="N4" s="124"/>
      <c r="O4" s="124"/>
      <c r="P4" s="126"/>
      <c r="Q4" s="129"/>
      <c r="R4" s="124"/>
    </row>
    <row r="5" spans="1:18" x14ac:dyDescent="0.25">
      <c r="A5" s="77"/>
      <c r="B5" s="77"/>
      <c r="C5" s="77"/>
      <c r="D5" s="77"/>
      <c r="E5" s="77"/>
      <c r="F5" s="86"/>
      <c r="G5" s="77"/>
      <c r="K5" s="92"/>
      <c r="L5" s="124"/>
      <c r="M5" s="124"/>
      <c r="N5" s="124"/>
      <c r="O5" s="124"/>
      <c r="P5" s="124"/>
      <c r="Q5" s="129"/>
      <c r="R5" s="124"/>
    </row>
    <row r="6" spans="1:18" x14ac:dyDescent="0.25">
      <c r="A6" s="77"/>
      <c r="B6" s="93" t="s">
        <v>46</v>
      </c>
      <c r="C6" s="94"/>
      <c r="D6" s="95"/>
      <c r="E6" s="96">
        <v>43862</v>
      </c>
      <c r="F6" s="97"/>
      <c r="G6" s="77"/>
      <c r="K6" s="99"/>
      <c r="L6" s="124"/>
      <c r="M6" s="130" t="s">
        <v>46</v>
      </c>
      <c r="N6" s="131"/>
      <c r="O6" s="132"/>
      <c r="P6" s="133">
        <v>43862</v>
      </c>
      <c r="Q6" s="134"/>
      <c r="R6" s="124"/>
    </row>
    <row r="7" spans="1:18" x14ac:dyDescent="0.25">
      <c r="A7" s="77"/>
      <c r="B7" s="100" t="s">
        <v>47</v>
      </c>
      <c r="C7" s="101"/>
      <c r="E7" s="102">
        <v>120</v>
      </c>
      <c r="F7" s="103" t="s">
        <v>38</v>
      </c>
      <c r="K7" s="104"/>
      <c r="L7" s="124"/>
      <c r="M7" s="135" t="s">
        <v>47</v>
      </c>
      <c r="N7" s="126"/>
      <c r="P7" s="137">
        <v>120</v>
      </c>
      <c r="Q7" s="138" t="s">
        <v>38</v>
      </c>
    </row>
    <row r="8" spans="1:18" x14ac:dyDescent="0.25">
      <c r="A8" s="77"/>
      <c r="B8" s="100" t="s">
        <v>52</v>
      </c>
      <c r="C8" s="101"/>
      <c r="D8" s="105">
        <v>43861</v>
      </c>
      <c r="E8" s="139">
        <v>7751.2302199389324</v>
      </c>
      <c r="F8" s="103" t="s">
        <v>49</v>
      </c>
      <c r="K8" s="104"/>
      <c r="L8" s="124"/>
      <c r="M8" s="135" t="s">
        <v>52</v>
      </c>
      <c r="N8" s="126"/>
      <c r="O8" s="140">
        <v>43861</v>
      </c>
      <c r="P8" s="141">
        <v>4185.3279684967692</v>
      </c>
      <c r="Q8" s="138" t="s">
        <v>49</v>
      </c>
    </row>
    <row r="9" spans="1:18" x14ac:dyDescent="0.25">
      <c r="A9" s="77"/>
      <c r="B9" s="100" t="s">
        <v>53</v>
      </c>
      <c r="C9" s="101"/>
      <c r="D9" s="105">
        <v>47514</v>
      </c>
      <c r="E9" s="139">
        <v>329.26634013629723</v>
      </c>
      <c r="F9" s="103" t="s">
        <v>49</v>
      </c>
      <c r="G9" s="112"/>
      <c r="K9" s="104"/>
      <c r="L9" s="124"/>
      <c r="M9" s="135" t="s">
        <v>53</v>
      </c>
      <c r="N9" s="126"/>
      <c r="O9" s="140">
        <v>47514</v>
      </c>
      <c r="P9" s="141">
        <v>0</v>
      </c>
      <c r="Q9" s="138" t="s">
        <v>49</v>
      </c>
      <c r="R9" s="142"/>
    </row>
    <row r="10" spans="1:18" x14ac:dyDescent="0.25">
      <c r="A10" s="77"/>
      <c r="B10" s="114" t="s">
        <v>54</v>
      </c>
      <c r="C10" s="115"/>
      <c r="D10" s="116"/>
      <c r="E10" s="117">
        <v>3.5000000000000003E-2</v>
      </c>
      <c r="F10" s="118"/>
      <c r="G10" s="119"/>
      <c r="K10" s="104"/>
      <c r="L10" s="124"/>
      <c r="M10" s="143" t="s">
        <v>54</v>
      </c>
      <c r="N10" s="144"/>
      <c r="O10" s="145"/>
      <c r="P10" s="146">
        <v>3.5000000000000003E-2</v>
      </c>
      <c r="Q10" s="147"/>
      <c r="R10" s="124"/>
    </row>
    <row r="11" spans="1:18" x14ac:dyDescent="0.25">
      <c r="A11" s="77"/>
      <c r="B11" s="102"/>
      <c r="C11" s="101"/>
      <c r="E11" s="120"/>
      <c r="F11" s="102"/>
      <c r="G11" s="119"/>
      <c r="K11" s="104"/>
      <c r="L11" s="124"/>
      <c r="M11" s="137"/>
      <c r="N11" s="126"/>
      <c r="P11" s="148"/>
      <c r="Q11" s="137"/>
      <c r="R11" s="124"/>
    </row>
    <row r="12" spans="1:18" x14ac:dyDescent="0.25">
      <c r="K12" s="104"/>
    </row>
    <row r="13" spans="1:18" ht="15.75" thickBot="1" x14ac:dyDescent="0.3">
      <c r="A13" s="121" t="s">
        <v>55</v>
      </c>
      <c r="B13" s="121" t="s">
        <v>56</v>
      </c>
      <c r="C13" s="121" t="s">
        <v>57</v>
      </c>
      <c r="D13" s="121" t="s">
        <v>58</v>
      </c>
      <c r="E13" s="121" t="s">
        <v>59</v>
      </c>
      <c r="F13" s="121" t="s">
        <v>60</v>
      </c>
      <c r="G13" s="121" t="s">
        <v>61</v>
      </c>
      <c r="K13" s="104"/>
      <c r="L13" s="149" t="s">
        <v>55</v>
      </c>
      <c r="M13" s="149" t="s">
        <v>56</v>
      </c>
      <c r="N13" s="149" t="s">
        <v>57</v>
      </c>
      <c r="O13" s="149" t="s">
        <v>58</v>
      </c>
      <c r="P13" s="149" t="s">
        <v>59</v>
      </c>
      <c r="Q13" s="149" t="s">
        <v>60</v>
      </c>
      <c r="R13" s="149" t="s">
        <v>61</v>
      </c>
    </row>
    <row r="14" spans="1:18" x14ac:dyDescent="0.25">
      <c r="A14" s="122">
        <v>43862</v>
      </c>
      <c r="B14" s="101">
        <v>1</v>
      </c>
      <c r="C14" s="86">
        <v>7751.2302199389324</v>
      </c>
      <c r="D14" s="123">
        <v>22.61</v>
      </c>
      <c r="E14" s="123">
        <v>51.745339003095367</v>
      </c>
      <c r="F14" s="123">
        <v>74.349999999999994</v>
      </c>
      <c r="G14" s="123">
        <v>7699.4848809358373</v>
      </c>
      <c r="K14" s="104"/>
      <c r="L14" s="150">
        <v>43862</v>
      </c>
      <c r="M14" s="126">
        <v>1</v>
      </c>
      <c r="N14" s="129">
        <v>4185.3279684967692</v>
      </c>
      <c r="O14" s="151">
        <v>12.21</v>
      </c>
      <c r="P14" s="151">
        <v>29.179772102954615</v>
      </c>
      <c r="Q14" s="151">
        <v>41.39</v>
      </c>
      <c r="R14" s="151">
        <v>4156.1481963938149</v>
      </c>
    </row>
    <row r="15" spans="1:18" x14ac:dyDescent="0.25">
      <c r="A15" s="122">
        <v>43891</v>
      </c>
      <c r="B15" s="101">
        <v>2</v>
      </c>
      <c r="C15" s="86">
        <v>7699.4848809358373</v>
      </c>
      <c r="D15" s="123">
        <v>22.46</v>
      </c>
      <c r="E15" s="123">
        <v>51.896262908521066</v>
      </c>
      <c r="F15" s="123">
        <v>74.349999999999994</v>
      </c>
      <c r="G15" s="123">
        <v>7647.5886180273164</v>
      </c>
      <c r="K15" s="104"/>
      <c r="L15" s="150">
        <v>43891</v>
      </c>
      <c r="M15" s="126">
        <v>2</v>
      </c>
      <c r="N15" s="129">
        <v>4156.1481963938149</v>
      </c>
      <c r="O15" s="151">
        <v>12.12</v>
      </c>
      <c r="P15" s="151">
        <v>29.264879771588234</v>
      </c>
      <c r="Q15" s="151">
        <v>41.39</v>
      </c>
      <c r="R15" s="151">
        <v>4126.8833166222266</v>
      </c>
    </row>
    <row r="16" spans="1:18" x14ac:dyDescent="0.25">
      <c r="A16" s="122">
        <v>43922</v>
      </c>
      <c r="B16" s="101">
        <v>3</v>
      </c>
      <c r="C16" s="86">
        <v>7647.5886180273164</v>
      </c>
      <c r="D16" s="123">
        <v>22.31</v>
      </c>
      <c r="E16" s="123">
        <v>52.047627008670908</v>
      </c>
      <c r="F16" s="123">
        <v>74.349999999999994</v>
      </c>
      <c r="G16" s="123">
        <v>7595.5409910186454</v>
      </c>
      <c r="K16" s="104"/>
      <c r="L16" s="150">
        <v>43922</v>
      </c>
      <c r="M16" s="126">
        <v>3</v>
      </c>
      <c r="N16" s="129">
        <v>4126.8833166222266</v>
      </c>
      <c r="O16" s="151">
        <v>12.04</v>
      </c>
      <c r="P16" s="151">
        <v>29.350235670922032</v>
      </c>
      <c r="Q16" s="151">
        <v>41.39</v>
      </c>
      <c r="R16" s="151">
        <v>4097.5330809513043</v>
      </c>
    </row>
    <row r="17" spans="1:18" x14ac:dyDescent="0.25">
      <c r="A17" s="122">
        <v>43952</v>
      </c>
      <c r="B17" s="101">
        <v>4</v>
      </c>
      <c r="C17" s="86">
        <v>7595.5409910186454</v>
      </c>
      <c r="D17" s="123">
        <v>22.15</v>
      </c>
      <c r="E17" s="123">
        <v>52.199432587446204</v>
      </c>
      <c r="F17" s="123">
        <v>74.349999999999994</v>
      </c>
      <c r="G17" s="123">
        <v>7543.3415584311988</v>
      </c>
      <c r="K17" s="104"/>
      <c r="L17" s="150">
        <v>43952</v>
      </c>
      <c r="M17" s="126">
        <v>4</v>
      </c>
      <c r="N17" s="129">
        <v>4097.5330809513043</v>
      </c>
      <c r="O17" s="151">
        <v>11.95</v>
      </c>
      <c r="P17" s="151">
        <v>29.435840524962227</v>
      </c>
      <c r="Q17" s="151">
        <v>41.39</v>
      </c>
      <c r="R17" s="151">
        <v>4068.0972404263421</v>
      </c>
    </row>
    <row r="18" spans="1:18" x14ac:dyDescent="0.25">
      <c r="A18" s="122">
        <v>43983</v>
      </c>
      <c r="B18" s="101">
        <v>5</v>
      </c>
      <c r="C18" s="86">
        <v>7543.3415584311988</v>
      </c>
      <c r="D18" s="123">
        <v>22</v>
      </c>
      <c r="E18" s="123">
        <v>52.351680932492926</v>
      </c>
      <c r="F18" s="123">
        <v>74.349999999999994</v>
      </c>
      <c r="G18" s="123">
        <v>7490.9898774987059</v>
      </c>
      <c r="K18" s="104"/>
      <c r="L18" s="150">
        <v>43983</v>
      </c>
      <c r="M18" s="126">
        <v>5</v>
      </c>
      <c r="N18" s="129">
        <v>4068.0972404263421</v>
      </c>
      <c r="O18" s="151">
        <v>11.87</v>
      </c>
      <c r="P18" s="151">
        <v>29.521695059826698</v>
      </c>
      <c r="Q18" s="151">
        <v>41.39</v>
      </c>
      <c r="R18" s="151">
        <v>4038.5755453665151</v>
      </c>
    </row>
    <row r="19" spans="1:18" x14ac:dyDescent="0.25">
      <c r="A19" s="122">
        <v>44013</v>
      </c>
      <c r="B19" s="101">
        <v>6</v>
      </c>
      <c r="C19" s="86">
        <v>7490.9898774987059</v>
      </c>
      <c r="D19" s="123">
        <v>21.85</v>
      </c>
      <c r="E19" s="123">
        <v>52.504373335212691</v>
      </c>
      <c r="F19" s="123">
        <v>74.349999999999994</v>
      </c>
      <c r="G19" s="123">
        <v>7438.4855041634928</v>
      </c>
      <c r="K19" s="104"/>
      <c r="L19" s="150">
        <v>44013</v>
      </c>
      <c r="M19" s="126">
        <v>6</v>
      </c>
      <c r="N19" s="129">
        <v>4038.5755453665151</v>
      </c>
      <c r="O19" s="151">
        <v>11.78</v>
      </c>
      <c r="P19" s="151">
        <v>29.607800003751191</v>
      </c>
      <c r="Q19" s="151">
        <v>41.39</v>
      </c>
      <c r="R19" s="151">
        <v>4008.9677453627642</v>
      </c>
    </row>
    <row r="20" spans="1:18" x14ac:dyDescent="0.25">
      <c r="A20" s="122">
        <v>44044</v>
      </c>
      <c r="B20" s="101">
        <v>7</v>
      </c>
      <c r="C20" s="86">
        <v>7438.4855041634928</v>
      </c>
      <c r="D20" s="123">
        <v>21.7</v>
      </c>
      <c r="E20" s="123">
        <v>52.657511090773731</v>
      </c>
      <c r="F20" s="123">
        <v>74.349999999999994</v>
      </c>
      <c r="G20" s="123">
        <v>7385.8279930727194</v>
      </c>
      <c r="K20" s="104"/>
      <c r="L20" s="150">
        <v>44044</v>
      </c>
      <c r="M20" s="126">
        <v>7</v>
      </c>
      <c r="N20" s="129">
        <v>4008.9677453627642</v>
      </c>
      <c r="O20" s="151">
        <v>11.69</v>
      </c>
      <c r="P20" s="151">
        <v>29.694156087095468</v>
      </c>
      <c r="Q20" s="151">
        <v>41.39</v>
      </c>
      <c r="R20" s="151">
        <v>3979.2735892756687</v>
      </c>
    </row>
    <row r="21" spans="1:18" x14ac:dyDescent="0.25">
      <c r="A21" s="122">
        <v>44075</v>
      </c>
      <c r="B21" s="101">
        <v>8</v>
      </c>
      <c r="C21" s="86">
        <v>7385.8279930727194</v>
      </c>
      <c r="D21" s="123">
        <v>21.54</v>
      </c>
      <c r="E21" s="123">
        <v>52.811095498121816</v>
      </c>
      <c r="F21" s="123">
        <v>74.349999999999994</v>
      </c>
      <c r="G21" s="123">
        <v>7333.0168975745974</v>
      </c>
      <c r="K21" s="104"/>
      <c r="L21" s="150">
        <v>44075</v>
      </c>
      <c r="M21" s="126">
        <v>8</v>
      </c>
      <c r="N21" s="129">
        <v>3979.2735892756687</v>
      </c>
      <c r="O21" s="151">
        <v>11.61</v>
      </c>
      <c r="P21" s="151">
        <v>29.780764042349496</v>
      </c>
      <c r="Q21" s="151">
        <v>41.39</v>
      </c>
      <c r="R21" s="151">
        <v>3949.4928252333193</v>
      </c>
    </row>
    <row r="22" spans="1:18" x14ac:dyDescent="0.25">
      <c r="A22" s="122">
        <v>44105</v>
      </c>
      <c r="B22" s="101">
        <v>9</v>
      </c>
      <c r="C22" s="86">
        <v>7333.0168975745974</v>
      </c>
      <c r="D22" s="123">
        <v>21.39</v>
      </c>
      <c r="E22" s="123">
        <v>52.965127859991334</v>
      </c>
      <c r="F22" s="123">
        <v>74.349999999999994</v>
      </c>
      <c r="G22" s="123">
        <v>7280.0517697146061</v>
      </c>
      <c r="K22" s="104"/>
      <c r="L22" s="150">
        <v>44105</v>
      </c>
      <c r="M22" s="126">
        <v>9</v>
      </c>
      <c r="N22" s="129">
        <v>3949.4928252333193</v>
      </c>
      <c r="O22" s="151">
        <v>11.52</v>
      </c>
      <c r="P22" s="151">
        <v>29.867624604139678</v>
      </c>
      <c r="Q22" s="151">
        <v>41.39</v>
      </c>
      <c r="R22" s="151">
        <v>3919.6252006291797</v>
      </c>
    </row>
    <row r="23" spans="1:18" x14ac:dyDescent="0.25">
      <c r="A23" s="122">
        <v>44136</v>
      </c>
      <c r="B23" s="101">
        <v>10</v>
      </c>
      <c r="C23" s="86">
        <v>7280.0517697146061</v>
      </c>
      <c r="D23" s="123">
        <v>21.23</v>
      </c>
      <c r="E23" s="123">
        <v>53.11960948291631</v>
      </c>
      <c r="F23" s="123">
        <v>74.349999999999994</v>
      </c>
      <c r="G23" s="123">
        <v>7226.9321602316895</v>
      </c>
      <c r="K23" s="104"/>
      <c r="L23" s="150">
        <v>44136</v>
      </c>
      <c r="M23" s="126">
        <v>10</v>
      </c>
      <c r="N23" s="129">
        <v>3919.6252006291797</v>
      </c>
      <c r="O23" s="151">
        <v>11.43</v>
      </c>
      <c r="P23" s="151">
        <v>29.954738509235085</v>
      </c>
      <c r="Q23" s="151">
        <v>41.39</v>
      </c>
      <c r="R23" s="151">
        <v>3889.6704621199447</v>
      </c>
    </row>
    <row r="24" spans="1:18" x14ac:dyDescent="0.25">
      <c r="A24" s="122">
        <v>44166</v>
      </c>
      <c r="B24" s="101">
        <v>11</v>
      </c>
      <c r="C24" s="86">
        <v>7226.9321602316895</v>
      </c>
      <c r="D24" s="123">
        <v>21.08</v>
      </c>
      <c r="E24" s="123">
        <v>53.274541677241487</v>
      </c>
      <c r="F24" s="123">
        <v>74.349999999999994</v>
      </c>
      <c r="G24" s="123">
        <v>7173.6576185544482</v>
      </c>
      <c r="L24" s="150">
        <v>44166</v>
      </c>
      <c r="M24" s="126">
        <v>11</v>
      </c>
      <c r="N24" s="129">
        <v>3889.6704621199447</v>
      </c>
      <c r="O24" s="151">
        <v>11.34</v>
      </c>
      <c r="P24" s="151">
        <v>30.042106496553689</v>
      </c>
      <c r="Q24" s="151">
        <v>41.39</v>
      </c>
      <c r="R24" s="151">
        <v>3859.6283556233911</v>
      </c>
    </row>
    <row r="25" spans="1:18" x14ac:dyDescent="0.25">
      <c r="A25" s="122">
        <v>44197</v>
      </c>
      <c r="B25" s="101">
        <v>12</v>
      </c>
      <c r="C25" s="86">
        <v>7173.6576185544482</v>
      </c>
      <c r="D25" s="123">
        <v>20.92</v>
      </c>
      <c r="E25" s="123">
        <v>53.429925757133439</v>
      </c>
      <c r="F25" s="123">
        <v>74.349999999999994</v>
      </c>
      <c r="G25" s="123">
        <v>7120.2276927973144</v>
      </c>
      <c r="L25" s="150">
        <v>44197</v>
      </c>
      <c r="M25" s="126">
        <v>12</v>
      </c>
      <c r="N25" s="129">
        <v>3859.6283556233911</v>
      </c>
      <c r="O25" s="151">
        <v>11.26</v>
      </c>
      <c r="P25" s="151">
        <v>30.129729307168638</v>
      </c>
      <c r="Q25" s="151">
        <v>41.39</v>
      </c>
      <c r="R25" s="151">
        <v>3829.4986263162227</v>
      </c>
    </row>
    <row r="26" spans="1:18" x14ac:dyDescent="0.25">
      <c r="A26" s="122">
        <v>44228</v>
      </c>
      <c r="B26" s="101">
        <v>13</v>
      </c>
      <c r="C26" s="86">
        <v>7120.2276927973144</v>
      </c>
      <c r="D26" s="123">
        <v>20.77</v>
      </c>
      <c r="E26" s="123">
        <v>53.585763040591758</v>
      </c>
      <c r="F26" s="123">
        <v>74.349999999999994</v>
      </c>
      <c r="G26" s="123">
        <v>7066.6419297567227</v>
      </c>
      <c r="L26" s="150">
        <v>44228</v>
      </c>
      <c r="M26" s="126">
        <v>13</v>
      </c>
      <c r="N26" s="129">
        <v>3829.4986263162227</v>
      </c>
      <c r="O26" s="151">
        <v>11.17</v>
      </c>
      <c r="P26" s="151">
        <v>30.217607684314551</v>
      </c>
      <c r="Q26" s="151">
        <v>41.39</v>
      </c>
      <c r="R26" s="151">
        <v>3799.281018631908</v>
      </c>
    </row>
    <row r="27" spans="1:18" x14ac:dyDescent="0.25">
      <c r="A27" s="122">
        <v>44256</v>
      </c>
      <c r="B27" s="101">
        <v>14</v>
      </c>
      <c r="C27" s="86">
        <v>7066.6419297567227</v>
      </c>
      <c r="D27" s="123">
        <v>20.61</v>
      </c>
      <c r="E27" s="123">
        <v>53.742054849460153</v>
      </c>
      <c r="F27" s="123">
        <v>74.349999999999994</v>
      </c>
      <c r="G27" s="123">
        <v>7012.8998749072625</v>
      </c>
      <c r="L27" s="150">
        <v>44256</v>
      </c>
      <c r="M27" s="126">
        <v>14</v>
      </c>
      <c r="N27" s="129">
        <v>3799.281018631908</v>
      </c>
      <c r="O27" s="151">
        <v>11.08</v>
      </c>
      <c r="P27" s="151">
        <v>30.305742373393798</v>
      </c>
      <c r="Q27" s="151">
        <v>41.39</v>
      </c>
      <c r="R27" s="151">
        <v>3768.975276258514</v>
      </c>
    </row>
    <row r="28" spans="1:18" x14ac:dyDescent="0.25">
      <c r="A28" s="122">
        <v>44287</v>
      </c>
      <c r="B28" s="101">
        <v>15</v>
      </c>
      <c r="C28" s="86">
        <v>7012.8998749072625</v>
      </c>
      <c r="D28" s="123">
        <v>20.45</v>
      </c>
      <c r="E28" s="123">
        <v>53.898802509437729</v>
      </c>
      <c r="F28" s="123">
        <v>74.349999999999994</v>
      </c>
      <c r="G28" s="123">
        <v>6959.0010723978248</v>
      </c>
      <c r="L28" s="150">
        <v>44287</v>
      </c>
      <c r="M28" s="126">
        <v>15</v>
      </c>
      <c r="N28" s="129">
        <v>3768.975276258514</v>
      </c>
      <c r="O28" s="151">
        <v>10.99</v>
      </c>
      <c r="P28" s="151">
        <v>30.394134121982862</v>
      </c>
      <c r="Q28" s="151">
        <v>41.39</v>
      </c>
      <c r="R28" s="151">
        <v>3738.5811421365311</v>
      </c>
    </row>
    <row r="29" spans="1:18" x14ac:dyDescent="0.25">
      <c r="A29" s="122">
        <v>44317</v>
      </c>
      <c r="B29" s="101">
        <v>16</v>
      </c>
      <c r="C29" s="86">
        <v>6959.0010723978248</v>
      </c>
      <c r="D29" s="123">
        <v>20.3</v>
      </c>
      <c r="E29" s="123">
        <v>54.056007350090262</v>
      </c>
      <c r="F29" s="123">
        <v>74.349999999999994</v>
      </c>
      <c r="G29" s="123">
        <v>6904.9450650477347</v>
      </c>
      <c r="L29" s="150">
        <v>44317</v>
      </c>
      <c r="M29" s="126">
        <v>16</v>
      </c>
      <c r="N29" s="129">
        <v>3738.5811421365311</v>
      </c>
      <c r="O29" s="151">
        <v>10.9</v>
      </c>
      <c r="P29" s="151">
        <v>30.482783679838647</v>
      </c>
      <c r="Q29" s="151">
        <v>41.39</v>
      </c>
      <c r="R29" s="151">
        <v>3708.0983584566925</v>
      </c>
    </row>
    <row r="30" spans="1:18" x14ac:dyDescent="0.25">
      <c r="A30" s="122">
        <v>44348</v>
      </c>
      <c r="B30" s="101">
        <v>17</v>
      </c>
      <c r="C30" s="86">
        <v>6904.9450650477347</v>
      </c>
      <c r="D30" s="123">
        <v>20.14</v>
      </c>
      <c r="E30" s="123">
        <v>54.213670704861357</v>
      </c>
      <c r="F30" s="123">
        <v>74.349999999999994</v>
      </c>
      <c r="G30" s="123">
        <v>6850.7313943428735</v>
      </c>
      <c r="L30" s="150">
        <v>44348</v>
      </c>
      <c r="M30" s="126">
        <v>17</v>
      </c>
      <c r="N30" s="129">
        <v>3708.0983584566925</v>
      </c>
      <c r="O30" s="151">
        <v>10.82</v>
      </c>
      <c r="P30" s="151">
        <v>30.571691798904844</v>
      </c>
      <c r="Q30" s="151">
        <v>41.39</v>
      </c>
      <c r="R30" s="151">
        <v>3677.5266666577877</v>
      </c>
    </row>
    <row r="31" spans="1:18" x14ac:dyDescent="0.25">
      <c r="A31" s="122">
        <v>44378</v>
      </c>
      <c r="B31" s="101">
        <v>18</v>
      </c>
      <c r="C31" s="86">
        <v>6850.7313943428735</v>
      </c>
      <c r="D31" s="123">
        <v>19.98</v>
      </c>
      <c r="E31" s="123">
        <v>54.371793911083877</v>
      </c>
      <c r="F31" s="123">
        <v>74.349999999999994</v>
      </c>
      <c r="G31" s="123">
        <v>6796.3596004317897</v>
      </c>
      <c r="L31" s="150">
        <v>44378</v>
      </c>
      <c r="M31" s="126">
        <v>18</v>
      </c>
      <c r="N31" s="129">
        <v>3677.5266666577877</v>
      </c>
      <c r="O31" s="151">
        <v>10.73</v>
      </c>
      <c r="P31" s="151">
        <v>30.660859233318316</v>
      </c>
      <c r="Q31" s="151">
        <v>41.39</v>
      </c>
      <c r="R31" s="151">
        <v>3646.8658074244695</v>
      </c>
    </row>
    <row r="32" spans="1:18" x14ac:dyDescent="0.25">
      <c r="A32" s="122">
        <v>44409</v>
      </c>
      <c r="B32" s="101">
        <v>19</v>
      </c>
      <c r="C32" s="86">
        <v>6796.3596004317897</v>
      </c>
      <c r="D32" s="123">
        <v>19.82</v>
      </c>
      <c r="E32" s="123">
        <v>54.5303783099912</v>
      </c>
      <c r="F32" s="123">
        <v>74.349999999999994</v>
      </c>
      <c r="G32" s="123">
        <v>6741.829222121798</v>
      </c>
      <c r="L32" s="150">
        <v>44409</v>
      </c>
      <c r="M32" s="126">
        <v>19</v>
      </c>
      <c r="N32" s="129">
        <v>3646.8658074244695</v>
      </c>
      <c r="O32" s="151">
        <v>10.64</v>
      </c>
      <c r="P32" s="151">
        <v>30.75028673941549</v>
      </c>
      <c r="Q32" s="151">
        <v>41.39</v>
      </c>
      <c r="R32" s="151">
        <v>3616.115520685054</v>
      </c>
    </row>
    <row r="33" spans="1:18" x14ac:dyDescent="0.25">
      <c r="A33" s="122">
        <v>44440</v>
      </c>
      <c r="B33" s="101">
        <v>20</v>
      </c>
      <c r="C33" s="86">
        <v>6741.829222121798</v>
      </c>
      <c r="D33" s="123">
        <v>19.66</v>
      </c>
      <c r="E33" s="123">
        <v>54.689425246728675</v>
      </c>
      <c r="F33" s="123">
        <v>74.349999999999994</v>
      </c>
      <c r="G33" s="123">
        <v>6687.1397968750689</v>
      </c>
      <c r="L33" s="150">
        <v>44440</v>
      </c>
      <c r="M33" s="126">
        <v>20</v>
      </c>
      <c r="N33" s="129">
        <v>3616.115520685054</v>
      </c>
      <c r="O33" s="151">
        <v>10.55</v>
      </c>
      <c r="P33" s="151">
        <v>30.839975075738792</v>
      </c>
      <c r="Q33" s="151">
        <v>41.39</v>
      </c>
      <c r="R33" s="151">
        <v>3585.275545609315</v>
      </c>
    </row>
    <row r="34" spans="1:18" x14ac:dyDescent="0.25">
      <c r="A34" s="122">
        <v>44470</v>
      </c>
      <c r="B34" s="101">
        <v>21</v>
      </c>
      <c r="C34" s="86">
        <v>6687.1397968750689</v>
      </c>
      <c r="D34" s="123">
        <v>19.5</v>
      </c>
      <c r="E34" s="123">
        <v>54.848936070364964</v>
      </c>
      <c r="F34" s="123">
        <v>74.349999999999994</v>
      </c>
      <c r="G34" s="123">
        <v>6632.2908608047037</v>
      </c>
      <c r="L34" s="150">
        <v>44470</v>
      </c>
      <c r="M34" s="126">
        <v>21</v>
      </c>
      <c r="N34" s="129">
        <v>3585.275545609315</v>
      </c>
      <c r="O34" s="151">
        <v>10.46</v>
      </c>
      <c r="P34" s="151">
        <v>30.929925003043028</v>
      </c>
      <c r="Q34" s="151">
        <v>41.39</v>
      </c>
      <c r="R34" s="151">
        <v>3554.345620606272</v>
      </c>
    </row>
    <row r="35" spans="1:18" x14ac:dyDescent="0.25">
      <c r="A35" s="122">
        <v>44501</v>
      </c>
      <c r="B35" s="101">
        <v>22</v>
      </c>
      <c r="C35" s="86">
        <v>6632.2908608047037</v>
      </c>
      <c r="D35" s="123">
        <v>19.34</v>
      </c>
      <c r="E35" s="123">
        <v>55.008912133903529</v>
      </c>
      <c r="F35" s="123">
        <v>74.349999999999994</v>
      </c>
      <c r="G35" s="123">
        <v>6577.2819486708004</v>
      </c>
      <c r="L35" s="150">
        <v>44501</v>
      </c>
      <c r="M35" s="126">
        <v>22</v>
      </c>
      <c r="N35" s="129">
        <v>3554.345620606272</v>
      </c>
      <c r="O35" s="151">
        <v>10.37</v>
      </c>
      <c r="P35" s="151">
        <v>31.020137284301899</v>
      </c>
      <c r="Q35" s="151">
        <v>41.39</v>
      </c>
      <c r="R35" s="151">
        <v>3523.3254833219698</v>
      </c>
    </row>
    <row r="36" spans="1:18" x14ac:dyDescent="0.25">
      <c r="A36" s="122">
        <v>44531</v>
      </c>
      <c r="B36" s="101">
        <v>23</v>
      </c>
      <c r="C36" s="86">
        <v>6577.2819486708004</v>
      </c>
      <c r="D36" s="123">
        <v>19.18</v>
      </c>
      <c r="E36" s="123">
        <v>55.16935479429408</v>
      </c>
      <c r="F36" s="123">
        <v>74.349999999999994</v>
      </c>
      <c r="G36" s="123">
        <v>6522.1125938765063</v>
      </c>
      <c r="L36" s="150">
        <v>44531</v>
      </c>
      <c r="M36" s="126">
        <v>23</v>
      </c>
      <c r="N36" s="129">
        <v>3523.3254833219698</v>
      </c>
      <c r="O36" s="151">
        <v>10.28</v>
      </c>
      <c r="P36" s="151">
        <v>31.11061268471445</v>
      </c>
      <c r="Q36" s="151">
        <v>41.39</v>
      </c>
      <c r="R36" s="151">
        <v>3492.2148706372554</v>
      </c>
    </row>
    <row r="37" spans="1:18" x14ac:dyDescent="0.25">
      <c r="A37" s="122">
        <v>44562</v>
      </c>
      <c r="B37" s="101">
        <v>24</v>
      </c>
      <c r="C37" s="86">
        <v>6522.1125938765063</v>
      </c>
      <c r="D37" s="123">
        <v>19.02</v>
      </c>
      <c r="E37" s="123">
        <v>55.330265412444113</v>
      </c>
      <c r="F37" s="123">
        <v>74.349999999999994</v>
      </c>
      <c r="G37" s="123">
        <v>6466.7823284640617</v>
      </c>
      <c r="L37" s="150">
        <v>44562</v>
      </c>
      <c r="M37" s="126">
        <v>24</v>
      </c>
      <c r="N37" s="129">
        <v>3492.2148706372554</v>
      </c>
      <c r="O37" s="151">
        <v>10.19</v>
      </c>
      <c r="P37" s="151">
        <v>31.201351971711532</v>
      </c>
      <c r="Q37" s="151">
        <v>41.39</v>
      </c>
      <c r="R37" s="151">
        <v>3461.0135186655439</v>
      </c>
    </row>
    <row r="38" spans="1:18" x14ac:dyDescent="0.25">
      <c r="A38" s="122">
        <v>44593</v>
      </c>
      <c r="B38" s="101">
        <v>25</v>
      </c>
      <c r="C38" s="86">
        <v>6466.7823284640617</v>
      </c>
      <c r="D38" s="123">
        <v>18.86</v>
      </c>
      <c r="E38" s="123">
        <v>55.491645353230403</v>
      </c>
      <c r="F38" s="123">
        <v>74.349999999999994</v>
      </c>
      <c r="G38" s="123">
        <v>6411.2906831108312</v>
      </c>
      <c r="L38" s="150">
        <v>44593</v>
      </c>
      <c r="M38" s="126">
        <v>25</v>
      </c>
      <c r="N38" s="129">
        <v>3461.0135186655439</v>
      </c>
      <c r="O38" s="151">
        <v>10.09</v>
      </c>
      <c r="P38" s="151">
        <v>31.292355914962357</v>
      </c>
      <c r="Q38" s="151">
        <v>41.39</v>
      </c>
      <c r="R38" s="151">
        <v>3429.7211627505817</v>
      </c>
    </row>
    <row r="39" spans="1:18" x14ac:dyDescent="0.25">
      <c r="A39" s="122">
        <v>44621</v>
      </c>
      <c r="B39" s="101">
        <v>26</v>
      </c>
      <c r="C39" s="86">
        <v>6411.2906831108312</v>
      </c>
      <c r="D39" s="123">
        <v>18.7</v>
      </c>
      <c r="E39" s="123">
        <v>55.653495985510659</v>
      </c>
      <c r="F39" s="123">
        <v>74.349999999999994</v>
      </c>
      <c r="G39" s="123">
        <v>6355.6371871253205</v>
      </c>
      <c r="L39" s="150">
        <v>44621</v>
      </c>
      <c r="M39" s="126">
        <v>26</v>
      </c>
      <c r="N39" s="129">
        <v>3429.7211627505817</v>
      </c>
      <c r="O39" s="151">
        <v>10</v>
      </c>
      <c r="P39" s="151">
        <v>31.383625286380997</v>
      </c>
      <c r="Q39" s="151">
        <v>41.39</v>
      </c>
      <c r="R39" s="151">
        <v>3398.3375374642005</v>
      </c>
    </row>
    <row r="40" spans="1:18" x14ac:dyDescent="0.25">
      <c r="A40" s="122">
        <v>44652</v>
      </c>
      <c r="B40" s="101">
        <v>27</v>
      </c>
      <c r="C40" s="86">
        <v>6355.6371871253205</v>
      </c>
      <c r="D40" s="123">
        <v>18.54</v>
      </c>
      <c r="E40" s="123">
        <v>55.81581868213506</v>
      </c>
      <c r="F40" s="123">
        <v>74.349999999999994</v>
      </c>
      <c r="G40" s="123">
        <v>6299.8213684431857</v>
      </c>
      <c r="L40" s="150">
        <v>44652</v>
      </c>
      <c r="M40" s="126">
        <v>27</v>
      </c>
      <c r="N40" s="129">
        <v>3398.3375374642005</v>
      </c>
      <c r="O40" s="151">
        <v>9.91</v>
      </c>
      <c r="P40" s="151">
        <v>31.475160860132938</v>
      </c>
      <c r="Q40" s="151">
        <v>41.39</v>
      </c>
      <c r="R40" s="151">
        <v>3366.8623766040678</v>
      </c>
    </row>
    <row r="41" spans="1:18" x14ac:dyDescent="0.25">
      <c r="A41" s="122">
        <v>44682</v>
      </c>
      <c r="B41" s="101">
        <v>28</v>
      </c>
      <c r="C41" s="86">
        <v>6299.8213684431857</v>
      </c>
      <c r="D41" s="123">
        <v>18.37</v>
      </c>
      <c r="E41" s="123">
        <v>55.978614819957954</v>
      </c>
      <c r="F41" s="123">
        <v>74.349999999999994</v>
      </c>
      <c r="G41" s="123">
        <v>6243.8427536232275</v>
      </c>
      <c r="L41" s="150">
        <v>44682</v>
      </c>
      <c r="M41" s="126">
        <v>28</v>
      </c>
      <c r="N41" s="129">
        <v>3366.8623766040678</v>
      </c>
      <c r="O41" s="151">
        <v>9.82</v>
      </c>
      <c r="P41" s="151">
        <v>31.566963412641666</v>
      </c>
      <c r="Q41" s="151">
        <v>41.39</v>
      </c>
      <c r="R41" s="151">
        <v>3335.2954131914262</v>
      </c>
    </row>
    <row r="42" spans="1:18" x14ac:dyDescent="0.25">
      <c r="A42" s="122">
        <v>44713</v>
      </c>
      <c r="B42" s="101">
        <v>29</v>
      </c>
      <c r="C42" s="86">
        <v>6243.8427536232275</v>
      </c>
      <c r="D42" s="123">
        <v>18.21</v>
      </c>
      <c r="E42" s="123">
        <v>56.141885779849503</v>
      </c>
      <c r="F42" s="123">
        <v>74.349999999999994</v>
      </c>
      <c r="G42" s="123">
        <v>6187.7008678433776</v>
      </c>
      <c r="L42" s="150">
        <v>44713</v>
      </c>
      <c r="M42" s="126">
        <v>29</v>
      </c>
      <c r="N42" s="129">
        <v>3335.2954131914262</v>
      </c>
      <c r="O42" s="151">
        <v>9.73</v>
      </c>
      <c r="P42" s="151">
        <v>31.659033722595204</v>
      </c>
      <c r="Q42" s="151">
        <v>41.39</v>
      </c>
      <c r="R42" s="151">
        <v>3303.6363794688309</v>
      </c>
    </row>
    <row r="43" spans="1:18" x14ac:dyDescent="0.25">
      <c r="A43" s="122">
        <v>44743</v>
      </c>
      <c r="B43" s="101">
        <v>30</v>
      </c>
      <c r="C43" s="86">
        <v>6187.7008678433776</v>
      </c>
      <c r="D43" s="123">
        <v>18.05</v>
      </c>
      <c r="E43" s="123">
        <v>56.305632946707398</v>
      </c>
      <c r="F43" s="123">
        <v>74.349999999999994</v>
      </c>
      <c r="G43" s="123">
        <v>6131.3952348966704</v>
      </c>
      <c r="L43" s="150">
        <v>44743</v>
      </c>
      <c r="M43" s="126">
        <v>30</v>
      </c>
      <c r="N43" s="129">
        <v>3303.6363794688309</v>
      </c>
      <c r="O43" s="151">
        <v>9.64</v>
      </c>
      <c r="P43" s="151">
        <v>31.751372570952775</v>
      </c>
      <c r="Q43" s="151">
        <v>41.39</v>
      </c>
      <c r="R43" s="151">
        <v>3271.8850068978782</v>
      </c>
    </row>
    <row r="44" spans="1:18" x14ac:dyDescent="0.25">
      <c r="A44" s="122">
        <v>44774</v>
      </c>
      <c r="B44" s="101">
        <v>31</v>
      </c>
      <c r="C44" s="86">
        <v>6131.3952348966704</v>
      </c>
      <c r="D44" s="123">
        <v>17.88</v>
      </c>
      <c r="E44" s="123">
        <v>56.469857709468627</v>
      </c>
      <c r="F44" s="123">
        <v>74.349999999999994</v>
      </c>
      <c r="G44" s="123">
        <v>6074.9253771872018</v>
      </c>
      <c r="L44" s="150">
        <v>44774</v>
      </c>
      <c r="M44" s="126">
        <v>31</v>
      </c>
      <c r="N44" s="129">
        <v>3271.8850068978782</v>
      </c>
      <c r="O44" s="151">
        <v>9.5399999999999991</v>
      </c>
      <c r="P44" s="151">
        <v>31.843980740951384</v>
      </c>
      <c r="Q44" s="151">
        <v>41.39</v>
      </c>
      <c r="R44" s="151">
        <v>3240.0410261569268</v>
      </c>
    </row>
    <row r="45" spans="1:18" x14ac:dyDescent="0.25">
      <c r="A45" s="122">
        <v>44805</v>
      </c>
      <c r="B45" s="101">
        <v>32</v>
      </c>
      <c r="C45" s="86">
        <v>6074.9253771872018</v>
      </c>
      <c r="D45" s="123">
        <v>17.72</v>
      </c>
      <c r="E45" s="123">
        <v>56.634561461121237</v>
      </c>
      <c r="F45" s="123">
        <v>74.349999999999994</v>
      </c>
      <c r="G45" s="123">
        <v>6018.2908157260808</v>
      </c>
      <c r="L45" s="150">
        <v>44805</v>
      </c>
      <c r="M45" s="126">
        <v>32</v>
      </c>
      <c r="N45" s="129">
        <v>3240.0410261569268</v>
      </c>
      <c r="O45" s="151">
        <v>9.4499999999999993</v>
      </c>
      <c r="P45" s="151">
        <v>31.936859018112489</v>
      </c>
      <c r="Q45" s="151">
        <v>41.39</v>
      </c>
      <c r="R45" s="151">
        <v>3208.1041671388143</v>
      </c>
    </row>
    <row r="46" spans="1:18" x14ac:dyDescent="0.25">
      <c r="A46" s="122">
        <v>44835</v>
      </c>
      <c r="B46" s="101">
        <v>33</v>
      </c>
      <c r="C46" s="86">
        <v>6018.2908157260808</v>
      </c>
      <c r="D46" s="123">
        <v>17.55</v>
      </c>
      <c r="E46" s="123">
        <v>56.799745598716171</v>
      </c>
      <c r="F46" s="123">
        <v>74.349999999999994</v>
      </c>
      <c r="G46" s="123">
        <v>5961.4910701273648</v>
      </c>
      <c r="L46" s="150">
        <v>44835</v>
      </c>
      <c r="M46" s="126">
        <v>33</v>
      </c>
      <c r="N46" s="129">
        <v>3208.1041671388143</v>
      </c>
      <c r="O46" s="151">
        <v>9.36</v>
      </c>
      <c r="P46" s="151">
        <v>32.030008190248651</v>
      </c>
      <c r="Q46" s="151">
        <v>41.39</v>
      </c>
      <c r="R46" s="151">
        <v>3176.0741589485656</v>
      </c>
    </row>
    <row r="47" spans="1:18" x14ac:dyDescent="0.25">
      <c r="A47" s="122">
        <v>44866</v>
      </c>
      <c r="B47" s="101">
        <v>34</v>
      </c>
      <c r="C47" s="86">
        <v>5961.4910701273648</v>
      </c>
      <c r="D47" s="123">
        <v>17.39</v>
      </c>
      <c r="E47" s="123">
        <v>56.965411523379096</v>
      </c>
      <c r="F47" s="123">
        <v>74.349999999999994</v>
      </c>
      <c r="G47" s="123">
        <v>5904.5256586039859</v>
      </c>
      <c r="L47" s="150">
        <v>44866</v>
      </c>
      <c r="M47" s="126">
        <v>34</v>
      </c>
      <c r="N47" s="129">
        <v>3176.0741589485656</v>
      </c>
      <c r="O47" s="151">
        <v>9.26</v>
      </c>
      <c r="P47" s="151">
        <v>32.123429047470211</v>
      </c>
      <c r="Q47" s="151">
        <v>41.39</v>
      </c>
      <c r="R47" s="151">
        <v>3143.9507299010952</v>
      </c>
    </row>
    <row r="48" spans="1:18" x14ac:dyDescent="0.25">
      <c r="A48" s="122">
        <v>44896</v>
      </c>
      <c r="B48" s="101">
        <v>35</v>
      </c>
      <c r="C48" s="86">
        <v>5904.5256586039859</v>
      </c>
      <c r="D48" s="123">
        <v>17.22</v>
      </c>
      <c r="E48" s="123">
        <v>57.131560640322299</v>
      </c>
      <c r="F48" s="123">
        <v>74.349999999999994</v>
      </c>
      <c r="G48" s="123">
        <v>5847.3940979636636</v>
      </c>
      <c r="L48" s="150">
        <v>44896</v>
      </c>
      <c r="M48" s="126">
        <v>35</v>
      </c>
      <c r="N48" s="129">
        <v>3143.9507299010952</v>
      </c>
      <c r="O48" s="151">
        <v>9.17</v>
      </c>
      <c r="P48" s="151">
        <v>32.217122382192002</v>
      </c>
      <c r="Q48" s="151">
        <v>41.39</v>
      </c>
      <c r="R48" s="151">
        <v>3111.7336075189032</v>
      </c>
    </row>
    <row r="49" spans="1:18" x14ac:dyDescent="0.25">
      <c r="A49" s="122">
        <v>44927</v>
      </c>
      <c r="B49" s="101">
        <v>36</v>
      </c>
      <c r="C49" s="86">
        <v>5847.3940979636636</v>
      </c>
      <c r="D49" s="123">
        <v>17.05</v>
      </c>
      <c r="E49" s="123">
        <v>57.298194358856563</v>
      </c>
      <c r="F49" s="123">
        <v>74.349999999999994</v>
      </c>
      <c r="G49" s="123">
        <v>5790.0959036048071</v>
      </c>
      <c r="L49" s="150">
        <v>44927</v>
      </c>
      <c r="M49" s="126">
        <v>36</v>
      </c>
      <c r="N49" s="129">
        <v>3111.7336075189032</v>
      </c>
      <c r="O49" s="151">
        <v>9.08</v>
      </c>
      <c r="P49" s="151">
        <v>32.31108898914006</v>
      </c>
      <c r="Q49" s="151">
        <v>41.39</v>
      </c>
      <c r="R49" s="151">
        <v>3079.4225185297632</v>
      </c>
    </row>
    <row r="50" spans="1:18" x14ac:dyDescent="0.25">
      <c r="A50" s="122">
        <v>44958</v>
      </c>
      <c r="B50" s="101">
        <v>37</v>
      </c>
      <c r="C50" s="86">
        <v>5790.0959036048071</v>
      </c>
      <c r="D50" s="123">
        <v>16.89</v>
      </c>
      <c r="E50" s="123">
        <v>57.465314092403226</v>
      </c>
      <c r="F50" s="123">
        <v>74.349999999999994</v>
      </c>
      <c r="G50" s="123">
        <v>5732.6305895124042</v>
      </c>
      <c r="L50" s="150">
        <v>44958</v>
      </c>
      <c r="M50" s="126">
        <v>37</v>
      </c>
      <c r="N50" s="129">
        <v>3079.4225185297632</v>
      </c>
      <c r="O50" s="151">
        <v>8.98</v>
      </c>
      <c r="P50" s="151">
        <v>32.40532966535838</v>
      </c>
      <c r="Q50" s="151">
        <v>41.39</v>
      </c>
      <c r="R50" s="151">
        <v>3047.0171888644049</v>
      </c>
    </row>
    <row r="51" spans="1:18" x14ac:dyDescent="0.25">
      <c r="A51" s="122">
        <v>44986</v>
      </c>
      <c r="B51" s="101">
        <v>38</v>
      </c>
      <c r="C51" s="86">
        <v>5732.6305895124042</v>
      </c>
      <c r="D51" s="123">
        <v>16.72</v>
      </c>
      <c r="E51" s="123">
        <v>57.632921258506073</v>
      </c>
      <c r="F51" s="123">
        <v>74.349999999999994</v>
      </c>
      <c r="G51" s="123">
        <v>5674.9976682538982</v>
      </c>
      <c r="L51" s="150">
        <v>44986</v>
      </c>
      <c r="M51" s="126">
        <v>38</v>
      </c>
      <c r="N51" s="129">
        <v>3047.0171888644049</v>
      </c>
      <c r="O51" s="151">
        <v>8.89</v>
      </c>
      <c r="P51" s="151">
        <v>32.499845210215682</v>
      </c>
      <c r="Q51" s="151">
        <v>41.39</v>
      </c>
      <c r="R51" s="151">
        <v>3014.5173436541891</v>
      </c>
    </row>
    <row r="52" spans="1:18" x14ac:dyDescent="0.25">
      <c r="A52" s="122">
        <v>45017</v>
      </c>
      <c r="B52" s="101">
        <v>39</v>
      </c>
      <c r="C52" s="86">
        <v>5674.9976682538982</v>
      </c>
      <c r="D52" s="123">
        <v>16.55</v>
      </c>
      <c r="E52" s="123">
        <v>57.801017278843375</v>
      </c>
      <c r="F52" s="123">
        <v>74.349999999999994</v>
      </c>
      <c r="G52" s="123">
        <v>5617.1966509750546</v>
      </c>
      <c r="L52" s="150">
        <v>45017</v>
      </c>
      <c r="M52" s="126">
        <v>39</v>
      </c>
      <c r="N52" s="129">
        <v>3014.5173436541891</v>
      </c>
      <c r="O52" s="151">
        <v>8.7899999999999991</v>
      </c>
      <c r="P52" s="151">
        <v>32.594636425412141</v>
      </c>
      <c r="Q52" s="151">
        <v>41.39</v>
      </c>
      <c r="R52" s="151">
        <v>2981.9227072287767</v>
      </c>
    </row>
    <row r="53" spans="1:18" x14ac:dyDescent="0.25">
      <c r="A53" s="122">
        <v>45047</v>
      </c>
      <c r="B53" s="101">
        <v>40</v>
      </c>
      <c r="C53" s="86">
        <v>5617.1966509750546</v>
      </c>
      <c r="D53" s="123">
        <v>16.38</v>
      </c>
      <c r="E53" s="123">
        <v>57.969603579240001</v>
      </c>
      <c r="F53" s="123">
        <v>74.349999999999994</v>
      </c>
      <c r="G53" s="123">
        <v>5559.2270473958142</v>
      </c>
      <c r="L53" s="150">
        <v>45047</v>
      </c>
      <c r="M53" s="126">
        <v>40</v>
      </c>
      <c r="N53" s="129">
        <v>2981.9227072287767</v>
      </c>
      <c r="O53" s="151">
        <v>8.6999999999999993</v>
      </c>
      <c r="P53" s="151">
        <v>32.689704114986256</v>
      </c>
      <c r="Q53" s="151">
        <v>41.39</v>
      </c>
      <c r="R53" s="151">
        <v>2949.2330031137903</v>
      </c>
    </row>
    <row r="54" spans="1:18" x14ac:dyDescent="0.25">
      <c r="A54" s="122">
        <v>45078</v>
      </c>
      <c r="B54" s="101">
        <v>41</v>
      </c>
      <c r="C54" s="86">
        <v>5559.2270473958142</v>
      </c>
      <c r="D54" s="123">
        <v>16.21</v>
      </c>
      <c r="E54" s="123">
        <v>58.138681589679464</v>
      </c>
      <c r="F54" s="123">
        <v>74.349999999999994</v>
      </c>
      <c r="G54" s="123">
        <v>5501.0883658061348</v>
      </c>
      <c r="L54" s="150">
        <v>45078</v>
      </c>
      <c r="M54" s="126">
        <v>41</v>
      </c>
      <c r="N54" s="129">
        <v>2949.2330031137903</v>
      </c>
      <c r="O54" s="151">
        <v>8.6</v>
      </c>
      <c r="P54" s="151">
        <v>32.785049085321639</v>
      </c>
      <c r="Q54" s="151">
        <v>41.39</v>
      </c>
      <c r="R54" s="151">
        <v>2916.4479540284688</v>
      </c>
    </row>
    <row r="55" spans="1:18" x14ac:dyDescent="0.25">
      <c r="A55" s="122">
        <v>45108</v>
      </c>
      <c r="B55" s="101">
        <v>42</v>
      </c>
      <c r="C55" s="86">
        <v>5501.0883658061348</v>
      </c>
      <c r="D55" s="123">
        <v>16.04</v>
      </c>
      <c r="E55" s="123">
        <v>58.308252744316029</v>
      </c>
      <c r="F55" s="123">
        <v>74.349999999999994</v>
      </c>
      <c r="G55" s="123">
        <v>5442.7801130618191</v>
      </c>
      <c r="L55" s="150">
        <v>45108</v>
      </c>
      <c r="M55" s="126">
        <v>42</v>
      </c>
      <c r="N55" s="129">
        <v>2916.4479540284688</v>
      </c>
      <c r="O55" s="151">
        <v>8.51</v>
      </c>
      <c r="P55" s="151">
        <v>32.880672145153831</v>
      </c>
      <c r="Q55" s="151">
        <v>41.39</v>
      </c>
      <c r="R55" s="151">
        <v>2883.567281883315</v>
      </c>
    </row>
    <row r="56" spans="1:18" x14ac:dyDescent="0.25">
      <c r="A56" s="122">
        <v>45139</v>
      </c>
      <c r="B56" s="101">
        <v>43</v>
      </c>
      <c r="C56" s="86">
        <v>5442.7801130618191</v>
      </c>
      <c r="D56" s="123">
        <v>15.87</v>
      </c>
      <c r="E56" s="123">
        <v>58.478318481486937</v>
      </c>
      <c r="F56" s="123">
        <v>74.349999999999994</v>
      </c>
      <c r="G56" s="123">
        <v>5384.3017945803322</v>
      </c>
      <c r="L56" s="150">
        <v>45139</v>
      </c>
      <c r="M56" s="126">
        <v>43</v>
      </c>
      <c r="N56" s="129">
        <v>2883.567281883315</v>
      </c>
      <c r="O56" s="151">
        <v>8.41</v>
      </c>
      <c r="P56" s="151">
        <v>32.976574105577193</v>
      </c>
      <c r="Q56" s="151">
        <v>41.39</v>
      </c>
      <c r="R56" s="151">
        <v>2850.5907077777379</v>
      </c>
    </row>
    <row r="57" spans="1:18" x14ac:dyDescent="0.25">
      <c r="A57" s="122">
        <v>45170</v>
      </c>
      <c r="B57" s="101">
        <v>44</v>
      </c>
      <c r="C57" s="86">
        <v>5384.3017945803322</v>
      </c>
      <c r="D57" s="123">
        <v>15.7</v>
      </c>
      <c r="E57" s="123">
        <v>58.648880243724612</v>
      </c>
      <c r="F57" s="123">
        <v>74.349999999999994</v>
      </c>
      <c r="G57" s="123">
        <v>5325.6529143366079</v>
      </c>
      <c r="L57" s="150">
        <v>45170</v>
      </c>
      <c r="M57" s="126">
        <v>44</v>
      </c>
      <c r="N57" s="129">
        <v>2850.5907077777379</v>
      </c>
      <c r="O57" s="151">
        <v>8.31</v>
      </c>
      <c r="P57" s="151">
        <v>33.072755780051786</v>
      </c>
      <c r="Q57" s="151">
        <v>41.39</v>
      </c>
      <c r="R57" s="151">
        <v>2817.5179519976859</v>
      </c>
    </row>
    <row r="58" spans="1:18" x14ac:dyDescent="0.25">
      <c r="A58" s="122">
        <v>45200</v>
      </c>
      <c r="B58" s="101">
        <v>45</v>
      </c>
      <c r="C58" s="86">
        <v>5325.6529143366079</v>
      </c>
      <c r="D58" s="123">
        <v>15.53</v>
      </c>
      <c r="E58" s="123">
        <v>58.819939477768813</v>
      </c>
      <c r="F58" s="123">
        <v>74.349999999999994</v>
      </c>
      <c r="G58" s="123">
        <v>5266.8329748588394</v>
      </c>
      <c r="L58" s="150">
        <v>45200</v>
      </c>
      <c r="M58" s="126">
        <v>45</v>
      </c>
      <c r="N58" s="129">
        <v>2817.5179519976859</v>
      </c>
      <c r="O58" s="151">
        <v>8.2200000000000006</v>
      </c>
      <c r="P58" s="151">
        <v>33.169217984410274</v>
      </c>
      <c r="Q58" s="151">
        <v>41.39</v>
      </c>
      <c r="R58" s="151">
        <v>2784.3487340132756</v>
      </c>
    </row>
    <row r="59" spans="1:18" x14ac:dyDescent="0.25">
      <c r="A59" s="122">
        <v>45231</v>
      </c>
      <c r="B59" s="101">
        <v>46</v>
      </c>
      <c r="C59" s="86">
        <v>5266.8329748588394</v>
      </c>
      <c r="D59" s="123">
        <v>15.36</v>
      </c>
      <c r="E59" s="123">
        <v>58.991497634578977</v>
      </c>
      <c r="F59" s="123">
        <v>74.349999999999994</v>
      </c>
      <c r="G59" s="123">
        <v>5207.8414772242604</v>
      </c>
      <c r="L59" s="150">
        <v>45231</v>
      </c>
      <c r="M59" s="126">
        <v>46</v>
      </c>
      <c r="N59" s="129">
        <v>2784.3487340132756</v>
      </c>
      <c r="O59" s="151">
        <v>8.1199999999999992</v>
      </c>
      <c r="P59" s="151">
        <v>33.265961536864808</v>
      </c>
      <c r="Q59" s="151">
        <v>41.39</v>
      </c>
      <c r="R59" s="151">
        <v>2751.0827724764108</v>
      </c>
    </row>
    <row r="60" spans="1:18" x14ac:dyDescent="0.25">
      <c r="A60" s="122">
        <v>45261</v>
      </c>
      <c r="B60" s="101">
        <v>47</v>
      </c>
      <c r="C60" s="86">
        <v>5207.8414772242604</v>
      </c>
      <c r="D60" s="123">
        <v>15.19</v>
      </c>
      <c r="E60" s="123">
        <v>59.163556169346499</v>
      </c>
      <c r="F60" s="123">
        <v>74.349999999999994</v>
      </c>
      <c r="G60" s="123">
        <v>5148.6779210549139</v>
      </c>
      <c r="L60" s="150">
        <v>45261</v>
      </c>
      <c r="M60" s="126">
        <v>47</v>
      </c>
      <c r="N60" s="129">
        <v>2751.0827724764108</v>
      </c>
      <c r="O60" s="151">
        <v>8.02</v>
      </c>
      <c r="P60" s="151">
        <v>33.362987258013995</v>
      </c>
      <c r="Q60" s="151">
        <v>41.39</v>
      </c>
      <c r="R60" s="151">
        <v>2717.7197852183967</v>
      </c>
    </row>
    <row r="61" spans="1:18" x14ac:dyDescent="0.25">
      <c r="A61" s="122">
        <v>45292</v>
      </c>
      <c r="B61" s="101">
        <v>48</v>
      </c>
      <c r="C61" s="86">
        <v>5148.6779210549139</v>
      </c>
      <c r="D61" s="123">
        <v>15.02</v>
      </c>
      <c r="E61" s="123">
        <v>59.336116541507081</v>
      </c>
      <c r="F61" s="123">
        <v>74.349999999999994</v>
      </c>
      <c r="G61" s="123">
        <v>5089.3418045134067</v>
      </c>
      <c r="L61" s="150">
        <v>45292</v>
      </c>
      <c r="M61" s="126">
        <v>48</v>
      </c>
      <c r="N61" s="129">
        <v>2717.7197852183967</v>
      </c>
      <c r="O61" s="151">
        <v>7.93</v>
      </c>
      <c r="P61" s="151">
        <v>33.460295970849863</v>
      </c>
      <c r="Q61" s="151">
        <v>41.39</v>
      </c>
      <c r="R61" s="151">
        <v>2684.2594892475468</v>
      </c>
    </row>
    <row r="62" spans="1:18" x14ac:dyDescent="0.25">
      <c r="A62" s="122">
        <v>45323</v>
      </c>
      <c r="B62" s="101">
        <v>49</v>
      </c>
      <c r="C62" s="86">
        <v>5089.3418045134067</v>
      </c>
      <c r="D62" s="123">
        <v>14.84</v>
      </c>
      <c r="E62" s="123">
        <v>59.509180214753144</v>
      </c>
      <c r="F62" s="123">
        <v>74.349999999999994</v>
      </c>
      <c r="G62" s="123">
        <v>5029.8326242986532</v>
      </c>
      <c r="L62" s="150">
        <v>45323</v>
      </c>
      <c r="M62" s="126">
        <v>49</v>
      </c>
      <c r="N62" s="129">
        <v>2684.2594892475468</v>
      </c>
      <c r="O62" s="151">
        <v>7.83</v>
      </c>
      <c r="P62" s="151">
        <v>33.557888500764854</v>
      </c>
      <c r="Q62" s="151">
        <v>41.39</v>
      </c>
      <c r="R62" s="151">
        <v>2650.7016007467819</v>
      </c>
    </row>
    <row r="63" spans="1:18" x14ac:dyDescent="0.25">
      <c r="A63" s="122">
        <v>45352</v>
      </c>
      <c r="B63" s="101">
        <v>50</v>
      </c>
      <c r="C63" s="86">
        <v>5029.8326242986532</v>
      </c>
      <c r="D63" s="123">
        <v>14.67</v>
      </c>
      <c r="E63" s="123">
        <v>59.682748657046183</v>
      </c>
      <c r="F63" s="123">
        <v>74.349999999999994</v>
      </c>
      <c r="G63" s="123">
        <v>4970.1498756416067</v>
      </c>
      <c r="L63" s="150">
        <v>45352</v>
      </c>
      <c r="M63" s="126">
        <v>50</v>
      </c>
      <c r="N63" s="129">
        <v>2650.7016007467819</v>
      </c>
      <c r="O63" s="151">
        <v>7.73</v>
      </c>
      <c r="P63" s="151">
        <v>33.655765675558747</v>
      </c>
      <c r="Q63" s="151">
        <v>41.39</v>
      </c>
      <c r="R63" s="151">
        <v>2617.0458350712233</v>
      </c>
    </row>
    <row r="64" spans="1:18" x14ac:dyDescent="0.25">
      <c r="A64" s="122">
        <v>45383</v>
      </c>
      <c r="B64" s="101">
        <v>51</v>
      </c>
      <c r="C64" s="86">
        <v>4970.1498756416067</v>
      </c>
      <c r="D64" s="123">
        <v>14.5</v>
      </c>
      <c r="E64" s="123">
        <v>59.856823340629226</v>
      </c>
      <c r="F64" s="123">
        <v>74.349999999999994</v>
      </c>
      <c r="G64" s="123">
        <v>4910.2930523009773</v>
      </c>
      <c r="L64" s="150">
        <v>45383</v>
      </c>
      <c r="M64" s="126">
        <v>51</v>
      </c>
      <c r="N64" s="129">
        <v>2617.0458350712233</v>
      </c>
      <c r="O64" s="151">
        <v>7.63</v>
      </c>
      <c r="P64" s="151">
        <v>33.753928325445791</v>
      </c>
      <c r="Q64" s="151">
        <v>41.39</v>
      </c>
      <c r="R64" s="151">
        <v>2583.2919067457774</v>
      </c>
    </row>
    <row r="65" spans="1:18" x14ac:dyDescent="0.25">
      <c r="A65" s="122">
        <v>45413</v>
      </c>
      <c r="B65" s="101">
        <v>52</v>
      </c>
      <c r="C65" s="86">
        <v>4910.2930523009773</v>
      </c>
      <c r="D65" s="123">
        <v>14.32</v>
      </c>
      <c r="E65" s="123">
        <v>60.031405742039397</v>
      </c>
      <c r="F65" s="123">
        <v>74.349999999999994</v>
      </c>
      <c r="G65" s="123">
        <v>4850.2616465589381</v>
      </c>
      <c r="L65" s="150">
        <v>45413</v>
      </c>
      <c r="M65" s="126">
        <v>52</v>
      </c>
      <c r="N65" s="129">
        <v>2583.2919067457774</v>
      </c>
      <c r="O65" s="151">
        <v>7.53</v>
      </c>
      <c r="P65" s="151">
        <v>33.852377283061671</v>
      </c>
      <c r="Q65" s="151">
        <v>41.39</v>
      </c>
      <c r="R65" s="151">
        <v>2549.4395294627157</v>
      </c>
    </row>
    <row r="66" spans="1:18" x14ac:dyDescent="0.25">
      <c r="A66" s="122">
        <v>45444</v>
      </c>
      <c r="B66" s="101">
        <v>53</v>
      </c>
      <c r="C66" s="86">
        <v>4850.2616465589381</v>
      </c>
      <c r="D66" s="123">
        <v>14.15</v>
      </c>
      <c r="E66" s="123">
        <v>60.206497342120343</v>
      </c>
      <c r="F66" s="123">
        <v>74.349999999999994</v>
      </c>
      <c r="G66" s="123">
        <v>4790.0551492168179</v>
      </c>
      <c r="L66" s="150">
        <v>45444</v>
      </c>
      <c r="M66" s="126">
        <v>53</v>
      </c>
      <c r="N66" s="129">
        <v>2549.4395294627157</v>
      </c>
      <c r="O66" s="151">
        <v>7.44</v>
      </c>
      <c r="P66" s="151">
        <v>33.951113383470606</v>
      </c>
      <c r="Q66" s="151">
        <v>41.39</v>
      </c>
      <c r="R66" s="151">
        <v>2515.4884160792449</v>
      </c>
    </row>
    <row r="67" spans="1:18" x14ac:dyDescent="0.25">
      <c r="A67" s="122">
        <v>45474</v>
      </c>
      <c r="B67" s="101">
        <v>54</v>
      </c>
      <c r="C67" s="86">
        <v>4790.0551492168179</v>
      </c>
      <c r="D67" s="123">
        <v>13.97</v>
      </c>
      <c r="E67" s="123">
        <v>60.382099626034865</v>
      </c>
      <c r="F67" s="123">
        <v>74.349999999999994</v>
      </c>
      <c r="G67" s="123">
        <v>4729.6730495907832</v>
      </c>
      <c r="L67" s="150">
        <v>45474</v>
      </c>
      <c r="M67" s="126">
        <v>54</v>
      </c>
      <c r="N67" s="129">
        <v>2515.4884160792449</v>
      </c>
      <c r="O67" s="151">
        <v>7.34</v>
      </c>
      <c r="P67" s="151">
        <v>34.050137464172401</v>
      </c>
      <c r="Q67" s="151">
        <v>41.39</v>
      </c>
      <c r="R67" s="151">
        <v>2481.4382786150722</v>
      </c>
    </row>
    <row r="68" spans="1:18" x14ac:dyDescent="0.25">
      <c r="A68" s="122">
        <v>45505</v>
      </c>
      <c r="B68" s="101">
        <v>55</v>
      </c>
      <c r="C68" s="86">
        <v>4729.6730495907832</v>
      </c>
      <c r="D68" s="123">
        <v>13.79</v>
      </c>
      <c r="E68" s="123">
        <v>60.558214083277463</v>
      </c>
      <c r="F68" s="123">
        <v>74.349999999999994</v>
      </c>
      <c r="G68" s="123">
        <v>4669.1148355075056</v>
      </c>
      <c r="L68" s="150">
        <v>45505</v>
      </c>
      <c r="M68" s="126">
        <v>55</v>
      </c>
      <c r="N68" s="129">
        <v>2481.4382786150722</v>
      </c>
      <c r="O68" s="151">
        <v>7.24</v>
      </c>
      <c r="P68" s="151">
        <v>34.149450365109566</v>
      </c>
      <c r="Q68" s="151">
        <v>41.39</v>
      </c>
      <c r="R68" s="151">
        <v>2447.2888282499625</v>
      </c>
    </row>
    <row r="69" spans="1:18" x14ac:dyDescent="0.25">
      <c r="A69" s="122">
        <v>45536</v>
      </c>
      <c r="B69" s="101">
        <v>56</v>
      </c>
      <c r="C69" s="86">
        <v>4669.1148355075056</v>
      </c>
      <c r="D69" s="123">
        <v>13.62</v>
      </c>
      <c r="E69" s="123">
        <v>60.734842207687024</v>
      </c>
      <c r="F69" s="123">
        <v>74.349999999999994</v>
      </c>
      <c r="G69" s="123">
        <v>4608.379993299819</v>
      </c>
      <c r="L69" s="150">
        <v>45536</v>
      </c>
      <c r="M69" s="126">
        <v>56</v>
      </c>
      <c r="N69" s="129">
        <v>2447.2888282499625</v>
      </c>
      <c r="O69" s="151">
        <v>7.14</v>
      </c>
      <c r="P69" s="151">
        <v>34.249052928674466</v>
      </c>
      <c r="Q69" s="151">
        <v>41.39</v>
      </c>
      <c r="R69" s="151">
        <v>2413.0397753212883</v>
      </c>
    </row>
    <row r="70" spans="1:18" x14ac:dyDescent="0.25">
      <c r="A70" s="122">
        <v>45566</v>
      </c>
      <c r="B70" s="101">
        <v>57</v>
      </c>
      <c r="C70" s="86">
        <v>4608.379993299819</v>
      </c>
      <c r="D70" s="123">
        <v>13.44</v>
      </c>
      <c r="E70" s="123">
        <v>60.911985497459455</v>
      </c>
      <c r="F70" s="123">
        <v>74.349999999999994</v>
      </c>
      <c r="G70" s="123">
        <v>4547.4680078023594</v>
      </c>
      <c r="L70" s="150">
        <v>45566</v>
      </c>
      <c r="M70" s="126">
        <v>57</v>
      </c>
      <c r="N70" s="129">
        <v>2413.0397753212883</v>
      </c>
      <c r="O70" s="151">
        <v>7.04</v>
      </c>
      <c r="P70" s="151">
        <v>34.348945999716435</v>
      </c>
      <c r="Q70" s="151">
        <v>41.39</v>
      </c>
      <c r="R70" s="151">
        <v>2378.690829321572</v>
      </c>
    </row>
    <row r="71" spans="1:18" x14ac:dyDescent="0.25">
      <c r="A71" s="122">
        <v>45597</v>
      </c>
      <c r="B71" s="101">
        <v>58</v>
      </c>
      <c r="C71" s="86">
        <v>4547.4680078023594</v>
      </c>
      <c r="D71" s="123">
        <v>13.26</v>
      </c>
      <c r="E71" s="123">
        <v>61.089645455160365</v>
      </c>
      <c r="F71" s="123">
        <v>74.349999999999994</v>
      </c>
      <c r="G71" s="123">
        <v>4486.3783623471991</v>
      </c>
      <c r="L71" s="150">
        <v>45597</v>
      </c>
      <c r="M71" s="126">
        <v>58</v>
      </c>
      <c r="N71" s="129">
        <v>2378.690829321572</v>
      </c>
      <c r="O71" s="151">
        <v>6.94</v>
      </c>
      <c r="P71" s="151">
        <v>34.449130425548937</v>
      </c>
      <c r="Q71" s="151">
        <v>41.39</v>
      </c>
      <c r="R71" s="151">
        <v>2344.2416988960231</v>
      </c>
    </row>
    <row r="72" spans="1:18" x14ac:dyDescent="0.25">
      <c r="A72" s="122">
        <v>45627</v>
      </c>
      <c r="B72" s="101">
        <v>59</v>
      </c>
      <c r="C72" s="86">
        <v>4486.3783623471991</v>
      </c>
      <c r="D72" s="123">
        <v>13.09</v>
      </c>
      <c r="E72" s="123">
        <v>61.267823587737922</v>
      </c>
      <c r="F72" s="123">
        <v>74.349999999999994</v>
      </c>
      <c r="G72" s="123">
        <v>4425.1105387594607</v>
      </c>
      <c r="L72" s="150">
        <v>45627</v>
      </c>
      <c r="M72" s="126">
        <v>59</v>
      </c>
      <c r="N72" s="129">
        <v>2344.2416988960231</v>
      </c>
      <c r="O72" s="151">
        <v>6.84</v>
      </c>
      <c r="P72" s="151">
        <v>34.549607055956791</v>
      </c>
      <c r="Q72" s="151">
        <v>41.39</v>
      </c>
      <c r="R72" s="151">
        <v>2309.6920918400665</v>
      </c>
    </row>
    <row r="73" spans="1:18" x14ac:dyDescent="0.25">
      <c r="A73" s="122">
        <v>45658</v>
      </c>
      <c r="B73" s="101">
        <v>60</v>
      </c>
      <c r="C73" s="86">
        <v>4425.1105387594607</v>
      </c>
      <c r="D73" s="123">
        <v>12.91</v>
      </c>
      <c r="E73" s="123">
        <v>61.446521406535496</v>
      </c>
      <c r="F73" s="123">
        <v>74.349999999999994</v>
      </c>
      <c r="G73" s="123">
        <v>4363.6640173529249</v>
      </c>
      <c r="L73" s="150">
        <v>45658</v>
      </c>
      <c r="M73" s="126">
        <v>60</v>
      </c>
      <c r="N73" s="129">
        <v>2309.6920918400665</v>
      </c>
      <c r="O73" s="151">
        <v>6.74</v>
      </c>
      <c r="P73" s="151">
        <v>34.650376743203331</v>
      </c>
      <c r="Q73" s="151">
        <v>41.39</v>
      </c>
      <c r="R73" s="151">
        <v>2275.0417150968633</v>
      </c>
    </row>
    <row r="74" spans="1:18" x14ac:dyDescent="0.25">
      <c r="A74" s="122">
        <v>45689</v>
      </c>
      <c r="B74" s="101">
        <v>61</v>
      </c>
      <c r="C74" s="86">
        <v>4363.6640173529249</v>
      </c>
      <c r="D74" s="123">
        <v>12.73</v>
      </c>
      <c r="E74" s="123">
        <v>61.625740427304542</v>
      </c>
      <c r="F74" s="123">
        <v>74.349999999999994</v>
      </c>
      <c r="G74" s="123">
        <v>4302.0382769256203</v>
      </c>
      <c r="L74" s="150">
        <v>45689</v>
      </c>
      <c r="M74" s="126">
        <v>61</v>
      </c>
      <c r="N74" s="129">
        <v>2275.0417150968633</v>
      </c>
      <c r="O74" s="151">
        <v>6.64</v>
      </c>
      <c r="P74" s="151">
        <v>34.751440342037675</v>
      </c>
      <c r="Q74" s="151">
        <v>41.39</v>
      </c>
      <c r="R74" s="151">
        <v>2240.2902747548255</v>
      </c>
    </row>
    <row r="75" spans="1:18" x14ac:dyDescent="0.25">
      <c r="A75" s="122">
        <v>45717</v>
      </c>
      <c r="B75" s="101">
        <v>62</v>
      </c>
      <c r="C75" s="86">
        <v>4302.0382769256203</v>
      </c>
      <c r="D75" s="123">
        <v>12.55</v>
      </c>
      <c r="E75" s="123">
        <v>61.805482170217516</v>
      </c>
      <c r="F75" s="123">
        <v>74.349999999999994</v>
      </c>
      <c r="G75" s="123">
        <v>4240.2327947554031</v>
      </c>
      <c r="L75" s="150">
        <v>45717</v>
      </c>
      <c r="M75" s="126">
        <v>62</v>
      </c>
      <c r="N75" s="129">
        <v>2240.2902747548255</v>
      </c>
      <c r="O75" s="151">
        <v>6.53</v>
      </c>
      <c r="P75" s="151">
        <v>34.852798709701958</v>
      </c>
      <c r="Q75" s="151">
        <v>41.39</v>
      </c>
      <c r="R75" s="151">
        <v>2205.4374760451237</v>
      </c>
    </row>
    <row r="76" spans="1:18" x14ac:dyDescent="0.25">
      <c r="A76" s="122">
        <v>45748</v>
      </c>
      <c r="B76" s="101">
        <v>63</v>
      </c>
      <c r="C76" s="86">
        <v>4240.2327947554031</v>
      </c>
      <c r="D76" s="123">
        <v>12.37</v>
      </c>
      <c r="E76" s="123">
        <v>61.985748159880664</v>
      </c>
      <c r="F76" s="123">
        <v>74.349999999999994</v>
      </c>
      <c r="G76" s="123">
        <v>4178.2470465955221</v>
      </c>
      <c r="L76" s="150">
        <v>45748</v>
      </c>
      <c r="M76" s="126">
        <v>63</v>
      </c>
      <c r="N76" s="129">
        <v>2205.4374760451237</v>
      </c>
      <c r="O76" s="151">
        <v>6.43</v>
      </c>
      <c r="P76" s="151">
        <v>34.954452705938586</v>
      </c>
      <c r="Q76" s="151">
        <v>41.39</v>
      </c>
      <c r="R76" s="151">
        <v>2170.4830233391854</v>
      </c>
    </row>
    <row r="77" spans="1:18" x14ac:dyDescent="0.25">
      <c r="A77" s="122">
        <v>45778</v>
      </c>
      <c r="B77" s="101">
        <v>64</v>
      </c>
      <c r="C77" s="86">
        <v>4178.2470465955221</v>
      </c>
      <c r="D77" s="123">
        <v>12.19</v>
      </c>
      <c r="E77" s="123">
        <v>62.166539925346974</v>
      </c>
      <c r="F77" s="123">
        <v>74.349999999999994</v>
      </c>
      <c r="G77" s="123">
        <v>4116.0805066701751</v>
      </c>
      <c r="L77" s="150">
        <v>45778</v>
      </c>
      <c r="M77" s="126">
        <v>64</v>
      </c>
      <c r="N77" s="129">
        <v>2170.4830233391854</v>
      </c>
      <c r="O77" s="151">
        <v>6.33</v>
      </c>
      <c r="P77" s="151">
        <v>35.056403192997571</v>
      </c>
      <c r="Q77" s="151">
        <v>41.39</v>
      </c>
      <c r="R77" s="151">
        <v>2135.4266201461878</v>
      </c>
    </row>
    <row r="78" spans="1:18" x14ac:dyDescent="0.25">
      <c r="A78" s="122">
        <v>45809</v>
      </c>
      <c r="B78" s="101">
        <v>65</v>
      </c>
      <c r="C78" s="86">
        <v>4116.0805066701751</v>
      </c>
      <c r="D78" s="123">
        <v>12.01</v>
      </c>
      <c r="E78" s="123">
        <v>62.347859000129233</v>
      </c>
      <c r="F78" s="123">
        <v>74.349999999999994</v>
      </c>
      <c r="G78" s="123">
        <v>4053.7326476700459</v>
      </c>
      <c r="L78" s="150">
        <v>45809</v>
      </c>
      <c r="M78" s="126">
        <v>65</v>
      </c>
      <c r="N78" s="129">
        <v>2135.4266201461878</v>
      </c>
      <c r="O78" s="151">
        <v>6.23</v>
      </c>
      <c r="P78" s="151">
        <v>35.158651035643814</v>
      </c>
      <c r="Q78" s="151">
        <v>41.39</v>
      </c>
      <c r="R78" s="151">
        <v>2100.2679691105441</v>
      </c>
    </row>
    <row r="79" spans="1:18" x14ac:dyDescent="0.25">
      <c r="A79" s="122">
        <v>45839</v>
      </c>
      <c r="B79" s="101">
        <v>66</v>
      </c>
      <c r="C79" s="86">
        <v>4053.7326476700459</v>
      </c>
      <c r="D79" s="123">
        <v>11.82</v>
      </c>
      <c r="E79" s="123">
        <v>62.529706922212952</v>
      </c>
      <c r="F79" s="123">
        <v>74.349999999999994</v>
      </c>
      <c r="G79" s="123">
        <v>3991.2029407478331</v>
      </c>
      <c r="L79" s="150">
        <v>45839</v>
      </c>
      <c r="M79" s="126">
        <v>66</v>
      </c>
      <c r="N79" s="129">
        <v>2100.2679691105441</v>
      </c>
      <c r="O79" s="151">
        <v>6.13</v>
      </c>
      <c r="P79" s="151">
        <v>35.261197101164441</v>
      </c>
      <c r="Q79" s="151">
        <v>41.39</v>
      </c>
      <c r="R79" s="151">
        <v>2065.0067720093798</v>
      </c>
    </row>
    <row r="80" spans="1:18" x14ac:dyDescent="0.25">
      <c r="A80" s="122">
        <v>45870</v>
      </c>
      <c r="B80" s="101">
        <v>67</v>
      </c>
      <c r="C80" s="86">
        <v>3991.2029407478331</v>
      </c>
      <c r="D80" s="123">
        <v>11.64</v>
      </c>
      <c r="E80" s="123">
        <v>62.712085234069399</v>
      </c>
      <c r="F80" s="123">
        <v>74.349999999999994</v>
      </c>
      <c r="G80" s="123">
        <v>3928.4908555137636</v>
      </c>
      <c r="L80" s="150">
        <v>45870</v>
      </c>
      <c r="M80" s="126">
        <v>67</v>
      </c>
      <c r="N80" s="129">
        <v>2065.0067720093798</v>
      </c>
      <c r="O80" s="151">
        <v>6.02</v>
      </c>
      <c r="P80" s="151">
        <v>35.36404225937617</v>
      </c>
      <c r="Q80" s="151">
        <v>41.39</v>
      </c>
      <c r="R80" s="151">
        <v>2029.6427297500036</v>
      </c>
    </row>
    <row r="81" spans="1:18" x14ac:dyDescent="0.25">
      <c r="A81" s="122">
        <v>45901</v>
      </c>
      <c r="B81" s="101">
        <v>68</v>
      </c>
      <c r="C81" s="86">
        <v>3928.4908555137636</v>
      </c>
      <c r="D81" s="123">
        <v>11.46</v>
      </c>
      <c r="E81" s="123">
        <v>62.894995482668776</v>
      </c>
      <c r="F81" s="123">
        <v>74.349999999999994</v>
      </c>
      <c r="G81" s="123">
        <v>3865.5958600310946</v>
      </c>
      <c r="L81" s="150">
        <v>45901</v>
      </c>
      <c r="M81" s="126">
        <v>68</v>
      </c>
      <c r="N81" s="129">
        <v>2029.6427297500036</v>
      </c>
      <c r="O81" s="151">
        <v>5.92</v>
      </c>
      <c r="P81" s="151">
        <v>35.467187382632687</v>
      </c>
      <c r="Q81" s="151">
        <v>41.39</v>
      </c>
      <c r="R81" s="151">
        <v>1994.1755423673708</v>
      </c>
    </row>
    <row r="82" spans="1:18" x14ac:dyDescent="0.25">
      <c r="A82" s="122">
        <v>45931</v>
      </c>
      <c r="B82" s="101">
        <v>69</v>
      </c>
      <c r="C82" s="86">
        <v>3865.5958600310946</v>
      </c>
      <c r="D82" s="123">
        <v>11.27</v>
      </c>
      <c r="E82" s="123">
        <v>63.07843921949322</v>
      </c>
      <c r="F82" s="123">
        <v>74.349999999999994</v>
      </c>
      <c r="G82" s="123">
        <v>3802.5174208116014</v>
      </c>
      <c r="L82" s="150">
        <v>45931</v>
      </c>
      <c r="M82" s="126">
        <v>69</v>
      </c>
      <c r="N82" s="129">
        <v>1994.1755423673708</v>
      </c>
      <c r="O82" s="151">
        <v>5.82</v>
      </c>
      <c r="P82" s="151">
        <v>35.570633345832036</v>
      </c>
      <c r="Q82" s="151">
        <v>41.39</v>
      </c>
      <c r="R82" s="151">
        <v>1958.6049090215388</v>
      </c>
    </row>
    <row r="83" spans="1:18" x14ac:dyDescent="0.25">
      <c r="A83" s="122">
        <v>45962</v>
      </c>
      <c r="B83" s="101">
        <v>70</v>
      </c>
      <c r="C83" s="86">
        <v>3802.5174208116014</v>
      </c>
      <c r="D83" s="123">
        <v>11.09</v>
      </c>
      <c r="E83" s="123">
        <v>63.262418000550078</v>
      </c>
      <c r="F83" s="123">
        <v>74.349999999999994</v>
      </c>
      <c r="G83" s="123">
        <v>3739.2550028110513</v>
      </c>
      <c r="L83" s="150">
        <v>45962</v>
      </c>
      <c r="M83" s="126">
        <v>70</v>
      </c>
      <c r="N83" s="129">
        <v>1958.6049090215388</v>
      </c>
      <c r="O83" s="151">
        <v>5.71</v>
      </c>
      <c r="P83" s="151">
        <v>35.674381026424044</v>
      </c>
      <c r="Q83" s="151">
        <v>41.39</v>
      </c>
      <c r="R83" s="151">
        <v>1922.9305279951147</v>
      </c>
    </row>
    <row r="84" spans="1:18" x14ac:dyDescent="0.25">
      <c r="A84" s="122">
        <v>45992</v>
      </c>
      <c r="B84" s="101">
        <v>71</v>
      </c>
      <c r="C84" s="86">
        <v>3739.2550028110513</v>
      </c>
      <c r="D84" s="123">
        <v>10.91</v>
      </c>
      <c r="E84" s="123">
        <v>63.446933386385012</v>
      </c>
      <c r="F84" s="123">
        <v>74.349999999999994</v>
      </c>
      <c r="G84" s="123">
        <v>3675.8080694246664</v>
      </c>
      <c r="L84" s="150">
        <v>45992</v>
      </c>
      <c r="M84" s="126">
        <v>71</v>
      </c>
      <c r="N84" s="129">
        <v>1922.9305279951147</v>
      </c>
      <c r="O84" s="151">
        <v>5.61</v>
      </c>
      <c r="P84" s="151">
        <v>35.778431304417772</v>
      </c>
      <c r="Q84" s="151">
        <v>41.39</v>
      </c>
      <c r="R84" s="151">
        <v>1887.1520966906969</v>
      </c>
    </row>
    <row r="85" spans="1:18" x14ac:dyDescent="0.25">
      <c r="A85" s="122">
        <v>46023</v>
      </c>
      <c r="B85" s="101">
        <v>72</v>
      </c>
      <c r="C85" s="86">
        <v>3675.8080694246664</v>
      </c>
      <c r="D85" s="123">
        <v>10.72</v>
      </c>
      <c r="E85" s="123">
        <v>63.631986942095303</v>
      </c>
      <c r="F85" s="123">
        <v>74.349999999999994</v>
      </c>
      <c r="G85" s="123">
        <v>3612.176082482571</v>
      </c>
      <c r="L85" s="150">
        <v>46023</v>
      </c>
      <c r="M85" s="126">
        <v>72</v>
      </c>
      <c r="N85" s="129">
        <v>1887.1520966906969</v>
      </c>
      <c r="O85" s="151">
        <v>5.5</v>
      </c>
      <c r="P85" s="151">
        <v>35.88278506238899</v>
      </c>
      <c r="Q85" s="151">
        <v>41.39</v>
      </c>
      <c r="R85" s="151">
        <v>1851.2693116283078</v>
      </c>
    </row>
    <row r="86" spans="1:18" x14ac:dyDescent="0.25">
      <c r="A86" s="122">
        <v>46054</v>
      </c>
      <c r="B86" s="101">
        <v>73</v>
      </c>
      <c r="C86" s="86">
        <v>3612.176082482571</v>
      </c>
      <c r="D86" s="123">
        <v>10.54</v>
      </c>
      <c r="E86" s="123">
        <v>63.81758023734308</v>
      </c>
      <c r="F86" s="123">
        <v>74.349999999999994</v>
      </c>
      <c r="G86" s="123">
        <v>3548.358502245228</v>
      </c>
      <c r="L86" s="150">
        <v>46054</v>
      </c>
      <c r="M86" s="126">
        <v>73</v>
      </c>
      <c r="N86" s="129">
        <v>1851.2693116283078</v>
      </c>
      <c r="O86" s="151">
        <v>5.4</v>
      </c>
      <c r="P86" s="151">
        <v>35.987443185487628</v>
      </c>
      <c r="Q86" s="151">
        <v>41.39</v>
      </c>
      <c r="R86" s="151">
        <v>1815.2818684428203</v>
      </c>
    </row>
    <row r="87" spans="1:18" x14ac:dyDescent="0.25">
      <c r="A87" s="122">
        <v>46082</v>
      </c>
      <c r="B87" s="101">
        <v>74</v>
      </c>
      <c r="C87" s="86">
        <v>3548.358502245228</v>
      </c>
      <c r="D87" s="123">
        <v>10.35</v>
      </c>
      <c r="E87" s="123">
        <v>64.003714846368666</v>
      </c>
      <c r="F87" s="123">
        <v>74.349999999999994</v>
      </c>
      <c r="G87" s="123">
        <v>3484.3547873988591</v>
      </c>
      <c r="L87" s="150">
        <v>46082</v>
      </c>
      <c r="M87" s="126">
        <v>74</v>
      </c>
      <c r="N87" s="129">
        <v>1815.2818684428203</v>
      </c>
      <c r="O87" s="151">
        <v>5.29</v>
      </c>
      <c r="P87" s="151">
        <v>36.092406561445301</v>
      </c>
      <c r="Q87" s="151">
        <v>41.39</v>
      </c>
      <c r="R87" s="151">
        <v>1779.1894618813749</v>
      </c>
    </row>
    <row r="88" spans="1:18" x14ac:dyDescent="0.25">
      <c r="A88" s="122">
        <v>46113</v>
      </c>
      <c r="B88" s="101">
        <v>75</v>
      </c>
      <c r="C88" s="86">
        <v>3484.3547873988591</v>
      </c>
      <c r="D88" s="123">
        <v>10.16</v>
      </c>
      <c r="E88" s="123">
        <v>64.190392348003897</v>
      </c>
      <c r="F88" s="123">
        <v>74.349999999999994</v>
      </c>
      <c r="G88" s="123">
        <v>3420.1643950508551</v>
      </c>
      <c r="L88" s="150">
        <v>46113</v>
      </c>
      <c r="M88" s="126">
        <v>75</v>
      </c>
      <c r="N88" s="129">
        <v>1779.1894618813749</v>
      </c>
      <c r="O88" s="151">
        <v>5.19</v>
      </c>
      <c r="P88" s="151">
        <v>36.197676080582852</v>
      </c>
      <c r="Q88" s="151">
        <v>41.39</v>
      </c>
      <c r="R88" s="151">
        <v>1742.9917858007921</v>
      </c>
    </row>
    <row r="89" spans="1:18" x14ac:dyDescent="0.25">
      <c r="A89" s="122">
        <v>46143</v>
      </c>
      <c r="B89" s="101">
        <v>76</v>
      </c>
      <c r="C89" s="86">
        <v>3420.1643950508551</v>
      </c>
      <c r="D89" s="123">
        <v>9.98</v>
      </c>
      <c r="E89" s="123">
        <v>64.377614325685585</v>
      </c>
      <c r="F89" s="123">
        <v>74.349999999999994</v>
      </c>
      <c r="G89" s="123">
        <v>3355.7867807251696</v>
      </c>
      <c r="L89" s="150">
        <v>46143</v>
      </c>
      <c r="M89" s="126">
        <v>76</v>
      </c>
      <c r="N89" s="129">
        <v>1742.9917858007921</v>
      </c>
      <c r="O89" s="151">
        <v>5.08</v>
      </c>
      <c r="P89" s="151">
        <v>36.303252635817884</v>
      </c>
      <c r="Q89" s="151">
        <v>41.39</v>
      </c>
      <c r="R89" s="151">
        <v>1706.6885331649742</v>
      </c>
    </row>
    <row r="90" spans="1:18" x14ac:dyDescent="0.25">
      <c r="A90" s="122">
        <v>46174</v>
      </c>
      <c r="B90" s="101">
        <v>77</v>
      </c>
      <c r="C90" s="86">
        <v>3355.7867807251696</v>
      </c>
      <c r="D90" s="123">
        <v>9.7899999999999991</v>
      </c>
      <c r="E90" s="123">
        <v>64.565382367468828</v>
      </c>
      <c r="F90" s="123">
        <v>74.349999999999994</v>
      </c>
      <c r="G90" s="123">
        <v>3291.2213983577008</v>
      </c>
      <c r="L90" s="150">
        <v>46174</v>
      </c>
      <c r="M90" s="126">
        <v>77</v>
      </c>
      <c r="N90" s="129">
        <v>1706.6885331649742</v>
      </c>
      <c r="O90" s="151">
        <v>4.9800000000000004</v>
      </c>
      <c r="P90" s="151">
        <v>36.409137122672355</v>
      </c>
      <c r="Q90" s="151">
        <v>41.39</v>
      </c>
      <c r="R90" s="151">
        <v>1670.2793960423019</v>
      </c>
    </row>
    <row r="91" spans="1:18" x14ac:dyDescent="0.25">
      <c r="A91" s="122">
        <v>46204</v>
      </c>
      <c r="B91" s="101">
        <v>78</v>
      </c>
      <c r="C91" s="86">
        <v>3291.2213983577008</v>
      </c>
      <c r="D91" s="123">
        <v>9.6</v>
      </c>
      <c r="E91" s="123">
        <v>64.753698066040613</v>
      </c>
      <c r="F91" s="123">
        <v>74.349999999999994</v>
      </c>
      <c r="G91" s="123">
        <v>3226.4677002916601</v>
      </c>
      <c r="L91" s="150">
        <v>46204</v>
      </c>
      <c r="M91" s="126">
        <v>78</v>
      </c>
      <c r="N91" s="129">
        <v>1670.2793960423019</v>
      </c>
      <c r="O91" s="151">
        <v>4.87</v>
      </c>
      <c r="P91" s="151">
        <v>36.515330439280149</v>
      </c>
      <c r="Q91" s="151">
        <v>41.39</v>
      </c>
      <c r="R91" s="151">
        <v>1633.7640656030217</v>
      </c>
    </row>
    <row r="92" spans="1:18" x14ac:dyDescent="0.25">
      <c r="A92" s="122">
        <v>46235</v>
      </c>
      <c r="B92" s="101">
        <v>79</v>
      </c>
      <c r="C92" s="86">
        <v>3226.4677002916601</v>
      </c>
      <c r="D92" s="123">
        <v>9.41</v>
      </c>
      <c r="E92" s="123">
        <v>64.942563018733253</v>
      </c>
      <c r="F92" s="123">
        <v>74.349999999999994</v>
      </c>
      <c r="G92" s="123">
        <v>3161.5251372729267</v>
      </c>
      <c r="L92" s="150">
        <v>46235</v>
      </c>
      <c r="M92" s="126">
        <v>79</v>
      </c>
      <c r="N92" s="129">
        <v>1633.7640656030217</v>
      </c>
      <c r="O92" s="151">
        <v>4.7699999999999996</v>
      </c>
      <c r="P92" s="151">
        <v>36.621833486394713</v>
      </c>
      <c r="Q92" s="151">
        <v>41.39</v>
      </c>
      <c r="R92" s="151">
        <v>1597.1422321166269</v>
      </c>
    </row>
    <row r="93" spans="1:18" x14ac:dyDescent="0.25">
      <c r="A93" s="122">
        <v>46266</v>
      </c>
      <c r="B93" s="101">
        <v>80</v>
      </c>
      <c r="C93" s="86">
        <v>3161.5251372729267</v>
      </c>
      <c r="D93" s="123">
        <v>9.2200000000000006</v>
      </c>
      <c r="E93" s="123">
        <v>65.131978827537878</v>
      </c>
      <c r="F93" s="123">
        <v>74.349999999999994</v>
      </c>
      <c r="G93" s="123">
        <v>3096.393158445389</v>
      </c>
      <c r="L93" s="150">
        <v>46266</v>
      </c>
      <c r="M93" s="126">
        <v>80</v>
      </c>
      <c r="N93" s="129">
        <v>1597.1422321166269</v>
      </c>
      <c r="O93" s="151">
        <v>4.66</v>
      </c>
      <c r="P93" s="151">
        <v>36.728647167396701</v>
      </c>
      <c r="Q93" s="151">
        <v>41.39</v>
      </c>
      <c r="R93" s="151">
        <v>1560.4135849492302</v>
      </c>
    </row>
    <row r="94" spans="1:18" x14ac:dyDescent="0.25">
      <c r="A94" s="122">
        <v>46296</v>
      </c>
      <c r="B94" s="101">
        <v>81</v>
      </c>
      <c r="C94" s="86">
        <v>3096.393158445389</v>
      </c>
      <c r="D94" s="123">
        <v>9.0299999999999994</v>
      </c>
      <c r="E94" s="123">
        <v>65.321947099118191</v>
      </c>
      <c r="F94" s="123">
        <v>74.349999999999994</v>
      </c>
      <c r="G94" s="123">
        <v>3031.071211346271</v>
      </c>
      <c r="L94" s="150">
        <v>46296</v>
      </c>
      <c r="M94" s="126">
        <v>81</v>
      </c>
      <c r="N94" s="129">
        <v>1560.4135849492302</v>
      </c>
      <c r="O94" s="151">
        <v>4.55</v>
      </c>
      <c r="P94" s="151">
        <v>36.835772388301613</v>
      </c>
      <c r="Q94" s="151">
        <v>41.39</v>
      </c>
      <c r="R94" s="151">
        <v>1523.5778125609286</v>
      </c>
    </row>
    <row r="95" spans="1:18" x14ac:dyDescent="0.25">
      <c r="A95" s="122">
        <v>46327</v>
      </c>
      <c r="B95" s="101">
        <v>82</v>
      </c>
      <c r="C95" s="86">
        <v>3031.071211346271</v>
      </c>
      <c r="D95" s="123">
        <v>8.84</v>
      </c>
      <c r="E95" s="123">
        <v>65.51246944482395</v>
      </c>
      <c r="F95" s="123">
        <v>74.349999999999994</v>
      </c>
      <c r="G95" s="123">
        <v>2965.5587419014469</v>
      </c>
      <c r="L95" s="150">
        <v>46327</v>
      </c>
      <c r="M95" s="126">
        <v>82</v>
      </c>
      <c r="N95" s="129">
        <v>1523.5778125609286</v>
      </c>
      <c r="O95" s="151">
        <v>4.4400000000000004</v>
      </c>
      <c r="P95" s="151">
        <v>36.943210057767487</v>
      </c>
      <c r="Q95" s="151">
        <v>41.39</v>
      </c>
      <c r="R95" s="151">
        <v>1486.6346025031612</v>
      </c>
    </row>
    <row r="96" spans="1:18" x14ac:dyDescent="0.25">
      <c r="A96" s="122">
        <v>46357</v>
      </c>
      <c r="B96" s="101">
        <v>83</v>
      </c>
      <c r="C96" s="86">
        <v>2965.5587419014469</v>
      </c>
      <c r="D96" s="123">
        <v>8.65</v>
      </c>
      <c r="E96" s="123">
        <v>65.7035474807047</v>
      </c>
      <c r="F96" s="123">
        <v>74.349999999999994</v>
      </c>
      <c r="G96" s="123">
        <v>2899.855194420742</v>
      </c>
      <c r="L96" s="150">
        <v>46357</v>
      </c>
      <c r="M96" s="126">
        <v>83</v>
      </c>
      <c r="N96" s="129">
        <v>1486.6346025031612</v>
      </c>
      <c r="O96" s="151">
        <v>4.34</v>
      </c>
      <c r="P96" s="151">
        <v>37.050961087102642</v>
      </c>
      <c r="Q96" s="151">
        <v>41.39</v>
      </c>
      <c r="R96" s="151">
        <v>1449.5836414160585</v>
      </c>
    </row>
    <row r="97" spans="1:18" x14ac:dyDescent="0.25">
      <c r="A97" s="122">
        <v>46388</v>
      </c>
      <c r="B97" s="101">
        <v>84</v>
      </c>
      <c r="C97" s="86">
        <v>2899.855194420742</v>
      </c>
      <c r="D97" s="123">
        <v>8.4600000000000009</v>
      </c>
      <c r="E97" s="123">
        <v>65.895182827523413</v>
      </c>
      <c r="F97" s="123">
        <v>74.349999999999994</v>
      </c>
      <c r="G97" s="123">
        <v>2833.9600115932185</v>
      </c>
      <c r="L97" s="150">
        <v>46388</v>
      </c>
      <c r="M97" s="126">
        <v>84</v>
      </c>
      <c r="N97" s="129">
        <v>1449.5836414160585</v>
      </c>
      <c r="O97" s="151">
        <v>4.2300000000000004</v>
      </c>
      <c r="P97" s="151">
        <v>37.159026390273354</v>
      </c>
      <c r="Q97" s="151">
        <v>41.39</v>
      </c>
      <c r="R97" s="151">
        <v>1412.4246150257852</v>
      </c>
    </row>
    <row r="98" spans="1:18" x14ac:dyDescent="0.25">
      <c r="A98" s="122">
        <v>46419</v>
      </c>
      <c r="B98" s="101">
        <v>85</v>
      </c>
      <c r="C98" s="86">
        <v>2833.9600115932185</v>
      </c>
      <c r="D98" s="123">
        <v>8.27</v>
      </c>
      <c r="E98" s="123">
        <v>66.087377110770362</v>
      </c>
      <c r="F98" s="123">
        <v>74.349999999999994</v>
      </c>
      <c r="G98" s="123">
        <v>2767.8726344824481</v>
      </c>
      <c r="L98" s="150">
        <v>46419</v>
      </c>
      <c r="M98" s="126">
        <v>85</v>
      </c>
      <c r="N98" s="129">
        <v>1412.4246150257852</v>
      </c>
      <c r="O98" s="151">
        <v>4.12</v>
      </c>
      <c r="P98" s="151">
        <v>37.267406883911654</v>
      </c>
      <c r="Q98" s="151">
        <v>41.39</v>
      </c>
      <c r="R98" s="151">
        <v>1375.1572081418735</v>
      </c>
    </row>
    <row r="99" spans="1:18" x14ac:dyDescent="0.25">
      <c r="A99" s="122">
        <v>46447</v>
      </c>
      <c r="B99" s="101">
        <v>86</v>
      </c>
      <c r="C99" s="86">
        <v>2767.8726344824481</v>
      </c>
      <c r="D99" s="123">
        <v>8.07</v>
      </c>
      <c r="E99" s="123">
        <v>66.280131960676769</v>
      </c>
      <c r="F99" s="123">
        <v>74.349999999999994</v>
      </c>
      <c r="G99" s="123">
        <v>2701.5925025217712</v>
      </c>
      <c r="L99" s="150">
        <v>46447</v>
      </c>
      <c r="M99" s="126">
        <v>86</v>
      </c>
      <c r="N99" s="129">
        <v>1375.1572081418735</v>
      </c>
      <c r="O99" s="151">
        <v>4.01</v>
      </c>
      <c r="P99" s="151">
        <v>37.376103487323064</v>
      </c>
      <c r="Q99" s="151">
        <v>41.39</v>
      </c>
      <c r="R99" s="151">
        <v>1337.7811046545505</v>
      </c>
    </row>
    <row r="100" spans="1:18" x14ac:dyDescent="0.25">
      <c r="A100" s="122">
        <v>46478</v>
      </c>
      <c r="B100" s="101">
        <v>87</v>
      </c>
      <c r="C100" s="86">
        <v>2701.5925025217712</v>
      </c>
      <c r="D100" s="123">
        <v>7.88</v>
      </c>
      <c r="E100" s="123">
        <v>66.473449012228755</v>
      </c>
      <c r="F100" s="123">
        <v>74.349999999999994</v>
      </c>
      <c r="G100" s="123">
        <v>2635.1190535095425</v>
      </c>
      <c r="L100" s="150">
        <v>46478</v>
      </c>
      <c r="M100" s="126">
        <v>87</v>
      </c>
      <c r="N100" s="129">
        <v>1337.7811046545505</v>
      </c>
      <c r="O100" s="151">
        <v>3.9</v>
      </c>
      <c r="P100" s="151">
        <v>37.485117122494422</v>
      </c>
      <c r="Q100" s="151">
        <v>41.39</v>
      </c>
      <c r="R100" s="151">
        <v>1300.2959875320562</v>
      </c>
    </row>
    <row r="101" spans="1:18" x14ac:dyDescent="0.25">
      <c r="A101" s="122">
        <v>46508</v>
      </c>
      <c r="B101" s="101">
        <v>88</v>
      </c>
      <c r="C101" s="86">
        <v>2635.1190535095425</v>
      </c>
      <c r="D101" s="123">
        <v>7.69</v>
      </c>
      <c r="E101" s="123">
        <v>66.667329905181091</v>
      </c>
      <c r="F101" s="123">
        <v>74.349999999999994</v>
      </c>
      <c r="G101" s="123">
        <v>2568.4517236043612</v>
      </c>
      <c r="L101" s="150">
        <v>46508</v>
      </c>
      <c r="M101" s="126">
        <v>88</v>
      </c>
      <c r="N101" s="129">
        <v>1300.2959875320562</v>
      </c>
      <c r="O101" s="151">
        <v>3.79</v>
      </c>
      <c r="P101" s="151">
        <v>37.594448714101695</v>
      </c>
      <c r="Q101" s="151">
        <v>41.39</v>
      </c>
      <c r="R101" s="151">
        <v>1262.7015388179545</v>
      </c>
    </row>
    <row r="102" spans="1:18" x14ac:dyDescent="0.25">
      <c r="A102" s="122">
        <v>46539</v>
      </c>
      <c r="B102" s="101">
        <v>89</v>
      </c>
      <c r="C102" s="86">
        <v>2568.4517236043612</v>
      </c>
      <c r="D102" s="123">
        <v>7.49</v>
      </c>
      <c r="E102" s="123">
        <v>66.861776284071198</v>
      </c>
      <c r="F102" s="123">
        <v>74.349999999999994</v>
      </c>
      <c r="G102" s="123">
        <v>2501.5899473202899</v>
      </c>
      <c r="L102" s="150">
        <v>46539</v>
      </c>
      <c r="M102" s="126">
        <v>89</v>
      </c>
      <c r="N102" s="129">
        <v>1262.7015388179545</v>
      </c>
      <c r="O102" s="151">
        <v>3.68</v>
      </c>
      <c r="P102" s="151">
        <v>37.704099189517834</v>
      </c>
      <c r="Q102" s="151">
        <v>41.39</v>
      </c>
      <c r="R102" s="151">
        <v>1224.9974396284367</v>
      </c>
    </row>
    <row r="103" spans="1:18" x14ac:dyDescent="0.25">
      <c r="A103" s="122">
        <v>46569</v>
      </c>
      <c r="B103" s="101">
        <v>90</v>
      </c>
      <c r="C103" s="86">
        <v>2501.5899473202899</v>
      </c>
      <c r="D103" s="123">
        <v>7.3</v>
      </c>
      <c r="E103" s="123">
        <v>67.056789798233069</v>
      </c>
      <c r="F103" s="123">
        <v>74.349999999999994</v>
      </c>
      <c r="G103" s="123">
        <v>2434.5331575220566</v>
      </c>
      <c r="L103" s="150">
        <v>46569</v>
      </c>
      <c r="M103" s="126">
        <v>90</v>
      </c>
      <c r="N103" s="129">
        <v>1224.9974396284367</v>
      </c>
      <c r="O103" s="151">
        <v>3.57</v>
      </c>
      <c r="P103" s="151">
        <v>37.814069478820592</v>
      </c>
      <c r="Q103" s="151">
        <v>41.39</v>
      </c>
      <c r="R103" s="151">
        <v>1187.1833701496162</v>
      </c>
    </row>
    <row r="104" spans="1:18" x14ac:dyDescent="0.25">
      <c r="A104" s="122">
        <v>46600</v>
      </c>
      <c r="B104" s="101">
        <v>91</v>
      </c>
      <c r="C104" s="86">
        <v>2434.5331575220566</v>
      </c>
      <c r="D104" s="123">
        <v>7.1</v>
      </c>
      <c r="E104" s="123">
        <v>67.252372101811247</v>
      </c>
      <c r="F104" s="123">
        <v>74.349999999999994</v>
      </c>
      <c r="G104" s="123">
        <v>2367.2807854202456</v>
      </c>
      <c r="L104" s="150">
        <v>46600</v>
      </c>
      <c r="M104" s="126">
        <v>91</v>
      </c>
      <c r="N104" s="129">
        <v>1187.1833701496162</v>
      </c>
      <c r="O104" s="151">
        <v>3.46</v>
      </c>
      <c r="P104" s="151">
        <v>37.924360514800483</v>
      </c>
      <c r="Q104" s="151">
        <v>41.39</v>
      </c>
      <c r="R104" s="151">
        <v>1149.2590096348156</v>
      </c>
    </row>
    <row r="105" spans="1:18" x14ac:dyDescent="0.25">
      <c r="A105" s="122">
        <v>46631</v>
      </c>
      <c r="B105" s="101">
        <v>92</v>
      </c>
      <c r="C105" s="86">
        <v>2367.2807854202456</v>
      </c>
      <c r="D105" s="123">
        <v>6.9</v>
      </c>
      <c r="E105" s="123">
        <v>67.448524853774856</v>
      </c>
      <c r="F105" s="123">
        <v>74.349999999999994</v>
      </c>
      <c r="G105" s="123">
        <v>2299.8322605664707</v>
      </c>
      <c r="L105" s="150">
        <v>46631</v>
      </c>
      <c r="M105" s="126">
        <v>92</v>
      </c>
      <c r="N105" s="129">
        <v>1149.2590096348156</v>
      </c>
      <c r="O105" s="151">
        <v>3.35</v>
      </c>
      <c r="P105" s="151">
        <v>38.034973232968646</v>
      </c>
      <c r="Q105" s="151">
        <v>41.39</v>
      </c>
      <c r="R105" s="151">
        <v>1111.2240364018469</v>
      </c>
    </row>
    <row r="106" spans="1:18" x14ac:dyDescent="0.25">
      <c r="A106" s="122">
        <v>46661</v>
      </c>
      <c r="B106" s="101">
        <v>93</v>
      </c>
      <c r="C106" s="86">
        <v>2299.8322605664707</v>
      </c>
      <c r="D106" s="123">
        <v>6.71</v>
      </c>
      <c r="E106" s="123">
        <v>67.645249717931705</v>
      </c>
      <c r="F106" s="123">
        <v>74.349999999999994</v>
      </c>
      <c r="G106" s="123">
        <v>2232.1870108485391</v>
      </c>
      <c r="L106" s="150">
        <v>46661</v>
      </c>
      <c r="M106" s="126">
        <v>93</v>
      </c>
      <c r="N106" s="129">
        <v>1111.2240364018469</v>
      </c>
      <c r="O106" s="151">
        <v>3.24</v>
      </c>
      <c r="P106" s="151">
        <v>38.14590857156481</v>
      </c>
      <c r="Q106" s="151">
        <v>41.39</v>
      </c>
      <c r="R106" s="151">
        <v>1073.078127830282</v>
      </c>
    </row>
    <row r="107" spans="1:18" x14ac:dyDescent="0.25">
      <c r="A107" s="122">
        <v>46692</v>
      </c>
      <c r="B107" s="101">
        <v>94</v>
      </c>
      <c r="C107" s="86">
        <v>2232.1870108485391</v>
      </c>
      <c r="D107" s="123">
        <v>6.51</v>
      </c>
      <c r="E107" s="123">
        <v>67.842548362942338</v>
      </c>
      <c r="F107" s="123">
        <v>74.349999999999994</v>
      </c>
      <c r="G107" s="123">
        <v>2164.344462485597</v>
      </c>
      <c r="L107" s="150">
        <v>46692</v>
      </c>
      <c r="M107" s="126">
        <v>94</v>
      </c>
      <c r="N107" s="129">
        <v>1073.078127830282</v>
      </c>
      <c r="O107" s="151">
        <v>3.13</v>
      </c>
      <c r="P107" s="151">
        <v>38.257167471565204</v>
      </c>
      <c r="Q107" s="151">
        <v>41.39</v>
      </c>
      <c r="R107" s="151">
        <v>1034.8209603587168</v>
      </c>
    </row>
    <row r="108" spans="1:18" x14ac:dyDescent="0.25">
      <c r="A108" s="122">
        <v>46722</v>
      </c>
      <c r="B108" s="101">
        <v>95</v>
      </c>
      <c r="C108" s="86">
        <v>2164.344462485597</v>
      </c>
      <c r="D108" s="123">
        <v>6.31</v>
      </c>
      <c r="E108" s="123">
        <v>68.040422462334263</v>
      </c>
      <c r="F108" s="123">
        <v>74.349999999999994</v>
      </c>
      <c r="G108" s="123">
        <v>2096.3040400232626</v>
      </c>
      <c r="L108" s="150">
        <v>46722</v>
      </c>
      <c r="M108" s="126">
        <v>95</v>
      </c>
      <c r="N108" s="129">
        <v>1034.8209603587168</v>
      </c>
      <c r="O108" s="151">
        <v>3.02</v>
      </c>
      <c r="P108" s="151">
        <v>38.368750876690605</v>
      </c>
      <c r="Q108" s="151">
        <v>41.39</v>
      </c>
      <c r="R108" s="151">
        <v>996.45220948202621</v>
      </c>
    </row>
    <row r="109" spans="1:18" x14ac:dyDescent="0.25">
      <c r="A109" s="122">
        <v>46753</v>
      </c>
      <c r="B109" s="101">
        <v>96</v>
      </c>
      <c r="C109" s="86">
        <v>2096.3040400232626</v>
      </c>
      <c r="D109" s="123">
        <v>6.11</v>
      </c>
      <c r="E109" s="123">
        <v>68.238873694516059</v>
      </c>
      <c r="F109" s="123">
        <v>74.349999999999994</v>
      </c>
      <c r="G109" s="123">
        <v>2028.0651663287465</v>
      </c>
      <c r="L109" s="150">
        <v>46753</v>
      </c>
      <c r="M109" s="126">
        <v>96</v>
      </c>
      <c r="N109" s="129">
        <v>996.45220948202621</v>
      </c>
      <c r="O109" s="151">
        <v>2.91</v>
      </c>
      <c r="P109" s="151">
        <v>38.480659733414285</v>
      </c>
      <c r="Q109" s="151">
        <v>41.39</v>
      </c>
      <c r="R109" s="151">
        <v>957.97154974861189</v>
      </c>
    </row>
    <row r="110" spans="1:18" x14ac:dyDescent="0.25">
      <c r="A110" s="122">
        <v>46784</v>
      </c>
      <c r="B110" s="101">
        <v>97</v>
      </c>
      <c r="C110" s="86">
        <v>2028.0651663287465</v>
      </c>
      <c r="D110" s="123">
        <v>5.92</v>
      </c>
      <c r="E110" s="123">
        <v>68.437903742791732</v>
      </c>
      <c r="F110" s="123">
        <v>74.349999999999994</v>
      </c>
      <c r="G110" s="123">
        <v>1959.6272625859547</v>
      </c>
      <c r="L110" s="150">
        <v>46784</v>
      </c>
      <c r="M110" s="126">
        <v>97</v>
      </c>
      <c r="N110" s="129">
        <v>957.97154974861189</v>
      </c>
      <c r="O110" s="151">
        <v>2.79</v>
      </c>
      <c r="P110" s="151">
        <v>38.592894990970073</v>
      </c>
      <c r="Q110" s="151">
        <v>41.39</v>
      </c>
      <c r="R110" s="151">
        <v>919.37865475764181</v>
      </c>
    </row>
    <row r="111" spans="1:18" x14ac:dyDescent="0.25">
      <c r="A111" s="122">
        <v>46813</v>
      </c>
      <c r="B111" s="101">
        <v>98</v>
      </c>
      <c r="C111" s="86">
        <v>1959.6272625859547</v>
      </c>
      <c r="D111" s="123">
        <v>5.72</v>
      </c>
      <c r="E111" s="123">
        <v>68.637514295374885</v>
      </c>
      <c r="F111" s="123">
        <v>74.349999999999994</v>
      </c>
      <c r="G111" s="123">
        <v>1890.9897482905799</v>
      </c>
      <c r="L111" s="150">
        <v>46813</v>
      </c>
      <c r="M111" s="126">
        <v>98</v>
      </c>
      <c r="N111" s="129">
        <v>919.37865475764181</v>
      </c>
      <c r="O111" s="151">
        <v>2.68</v>
      </c>
      <c r="P111" s="151">
        <v>38.705457601360408</v>
      </c>
      <c r="Q111" s="151">
        <v>41.39</v>
      </c>
      <c r="R111" s="151">
        <v>880.67319715628139</v>
      </c>
    </row>
    <row r="112" spans="1:18" x14ac:dyDescent="0.25">
      <c r="A112" s="122">
        <v>46844</v>
      </c>
      <c r="B112" s="101">
        <v>99</v>
      </c>
      <c r="C112" s="86">
        <v>1890.9897482905799</v>
      </c>
      <c r="D112" s="123">
        <v>5.52</v>
      </c>
      <c r="E112" s="123">
        <v>68.83770704540305</v>
      </c>
      <c r="F112" s="123">
        <v>74.349999999999994</v>
      </c>
      <c r="G112" s="123">
        <v>1822.1520412451769</v>
      </c>
      <c r="L112" s="150">
        <v>46844</v>
      </c>
      <c r="M112" s="126">
        <v>99</v>
      </c>
      <c r="N112" s="129">
        <v>880.67319715628139</v>
      </c>
      <c r="O112" s="151">
        <v>2.57</v>
      </c>
      <c r="P112" s="151">
        <v>38.818348519364378</v>
      </c>
      <c r="Q112" s="151">
        <v>41.39</v>
      </c>
      <c r="R112" s="151">
        <v>841.85484863691704</v>
      </c>
    </row>
    <row r="113" spans="1:18" x14ac:dyDescent="0.25">
      <c r="A113" s="122">
        <v>46874</v>
      </c>
      <c r="B113" s="101">
        <v>100</v>
      </c>
      <c r="C113" s="86">
        <v>1822.1520412451769</v>
      </c>
      <c r="D113" s="123">
        <v>5.31</v>
      </c>
      <c r="E113" s="123">
        <v>69.038483690952148</v>
      </c>
      <c r="F113" s="123">
        <v>74.349999999999994</v>
      </c>
      <c r="G113" s="123">
        <v>1753.1135575542248</v>
      </c>
      <c r="L113" s="150">
        <v>46874</v>
      </c>
      <c r="M113" s="126">
        <v>100</v>
      </c>
      <c r="N113" s="129">
        <v>841.85484863691704</v>
      </c>
      <c r="O113" s="151">
        <v>2.46</v>
      </c>
      <c r="P113" s="151">
        <v>38.931568702545853</v>
      </c>
      <c r="Q113" s="151">
        <v>41.39</v>
      </c>
      <c r="R113" s="151">
        <v>802.92327993437118</v>
      </c>
    </row>
    <row r="114" spans="1:18" x14ac:dyDescent="0.25">
      <c r="A114" s="122">
        <v>46905</v>
      </c>
      <c r="B114" s="101">
        <v>101</v>
      </c>
      <c r="C114" s="86">
        <v>1753.1135575542248</v>
      </c>
      <c r="D114" s="123">
        <v>5.1100000000000003</v>
      </c>
      <c r="E114" s="123">
        <v>69.239845935050752</v>
      </c>
      <c r="F114" s="123">
        <v>74.349999999999994</v>
      </c>
      <c r="G114" s="123">
        <v>1683.8737116191742</v>
      </c>
      <c r="L114" s="150">
        <v>46905</v>
      </c>
      <c r="M114" s="126">
        <v>101</v>
      </c>
      <c r="N114" s="129">
        <v>802.92327993437118</v>
      </c>
      <c r="O114" s="151">
        <v>2.34</v>
      </c>
      <c r="P114" s="151">
        <v>39.045119111261613</v>
      </c>
      <c r="Q114" s="151">
        <v>41.39</v>
      </c>
      <c r="R114" s="151">
        <v>763.87816082310951</v>
      </c>
    </row>
    <row r="115" spans="1:18" x14ac:dyDescent="0.25">
      <c r="A115" s="122">
        <v>46935</v>
      </c>
      <c r="B115" s="101">
        <v>102</v>
      </c>
      <c r="C115" s="86">
        <v>1683.8737116191742</v>
      </c>
      <c r="D115" s="123">
        <v>4.91</v>
      </c>
      <c r="E115" s="123">
        <v>69.441795485694655</v>
      </c>
      <c r="F115" s="123">
        <v>74.349999999999994</v>
      </c>
      <c r="G115" s="123">
        <v>1614.4319161334795</v>
      </c>
      <c r="L115" s="150">
        <v>46935</v>
      </c>
      <c r="M115" s="126">
        <v>102</v>
      </c>
      <c r="N115" s="129">
        <v>763.87816082310951</v>
      </c>
      <c r="O115" s="151">
        <v>2.23</v>
      </c>
      <c r="P115" s="151">
        <v>39.15900070866946</v>
      </c>
      <c r="Q115" s="151">
        <v>41.39</v>
      </c>
      <c r="R115" s="151">
        <v>724.71916011444</v>
      </c>
    </row>
    <row r="116" spans="1:18" x14ac:dyDescent="0.25">
      <c r="A116" s="122">
        <v>46966</v>
      </c>
      <c r="B116" s="101">
        <v>103</v>
      </c>
      <c r="C116" s="86">
        <v>1614.4319161334795</v>
      </c>
      <c r="D116" s="123">
        <v>4.71</v>
      </c>
      <c r="E116" s="123">
        <v>69.644334055861265</v>
      </c>
      <c r="F116" s="123">
        <v>74.349999999999994</v>
      </c>
      <c r="G116" s="123">
        <v>1544.7875820776183</v>
      </c>
      <c r="L116" s="150">
        <v>46966</v>
      </c>
      <c r="M116" s="126">
        <v>103</v>
      </c>
      <c r="N116" s="129">
        <v>724.71916011444</v>
      </c>
      <c r="O116" s="151">
        <v>2.11</v>
      </c>
      <c r="P116" s="151">
        <v>39.273214460736412</v>
      </c>
      <c r="Q116" s="151">
        <v>41.39</v>
      </c>
      <c r="R116" s="151">
        <v>685.44594565370357</v>
      </c>
    </row>
    <row r="117" spans="1:18" x14ac:dyDescent="0.25">
      <c r="A117" s="122">
        <v>46997</v>
      </c>
      <c r="B117" s="101">
        <v>104</v>
      </c>
      <c r="C117" s="86">
        <v>1544.7875820776183</v>
      </c>
      <c r="D117" s="123">
        <v>4.51</v>
      </c>
      <c r="E117" s="123">
        <v>69.847463363524199</v>
      </c>
      <c r="F117" s="123">
        <v>74.349999999999994</v>
      </c>
      <c r="G117" s="123">
        <v>1474.9401187140941</v>
      </c>
      <c r="L117" s="150">
        <v>46997</v>
      </c>
      <c r="M117" s="126">
        <v>104</v>
      </c>
      <c r="N117" s="129">
        <v>685.44594565370357</v>
      </c>
      <c r="O117" s="151">
        <v>2</v>
      </c>
      <c r="P117" s="151">
        <v>39.387761336246896</v>
      </c>
      <c r="Q117" s="151">
        <v>41.39</v>
      </c>
      <c r="R117" s="151">
        <v>646.05818431745672</v>
      </c>
    </row>
    <row r="118" spans="1:18" x14ac:dyDescent="0.25">
      <c r="A118" s="122">
        <v>47027</v>
      </c>
      <c r="B118" s="101">
        <v>105</v>
      </c>
      <c r="C118" s="86">
        <v>1474.9401187140941</v>
      </c>
      <c r="D118" s="123">
        <v>4.3</v>
      </c>
      <c r="E118" s="123">
        <v>70.051185131667808</v>
      </c>
      <c r="F118" s="123">
        <v>74.349999999999994</v>
      </c>
      <c r="G118" s="123">
        <v>1404.8889335824263</v>
      </c>
      <c r="L118" s="150">
        <v>47027</v>
      </c>
      <c r="M118" s="126">
        <v>105</v>
      </c>
      <c r="N118" s="129">
        <v>646.05818431745672</v>
      </c>
      <c r="O118" s="151">
        <v>1.88</v>
      </c>
      <c r="P118" s="151">
        <v>39.502642306810948</v>
      </c>
      <c r="Q118" s="151">
        <v>41.39</v>
      </c>
      <c r="R118" s="151">
        <v>606.55554201064581</v>
      </c>
    </row>
    <row r="119" spans="1:18" x14ac:dyDescent="0.25">
      <c r="A119" s="122">
        <v>47058</v>
      </c>
      <c r="B119" s="101">
        <v>106</v>
      </c>
      <c r="C119" s="86">
        <v>1404.8889335824263</v>
      </c>
      <c r="D119" s="123">
        <v>4.0999999999999996</v>
      </c>
      <c r="E119" s="123">
        <v>70.255501088301841</v>
      </c>
      <c r="F119" s="123">
        <v>74.349999999999994</v>
      </c>
      <c r="G119" s="123">
        <v>1334.6334324941245</v>
      </c>
      <c r="L119" s="150">
        <v>47058</v>
      </c>
      <c r="M119" s="126">
        <v>106</v>
      </c>
      <c r="N119" s="129">
        <v>606.55554201064581</v>
      </c>
      <c r="O119" s="151">
        <v>1.77</v>
      </c>
      <c r="P119" s="151">
        <v>39.617858346872481</v>
      </c>
      <c r="Q119" s="151">
        <v>41.39</v>
      </c>
      <c r="R119" s="151">
        <v>566.93768366377333</v>
      </c>
    </row>
    <row r="120" spans="1:18" x14ac:dyDescent="0.25">
      <c r="A120" s="122">
        <v>47088</v>
      </c>
      <c r="B120" s="101">
        <v>107</v>
      </c>
      <c r="C120" s="86">
        <v>1334.6334324941245</v>
      </c>
      <c r="D120" s="123">
        <v>3.89</v>
      </c>
      <c r="E120" s="123">
        <v>70.460412966476056</v>
      </c>
      <c r="F120" s="123">
        <v>74.349999999999994</v>
      </c>
      <c r="G120" s="123">
        <v>1264.1730195276484</v>
      </c>
      <c r="L120" s="150">
        <v>47088</v>
      </c>
      <c r="M120" s="126">
        <v>107</v>
      </c>
      <c r="N120" s="129">
        <v>566.93768366377333</v>
      </c>
      <c r="O120" s="151">
        <v>1.65</v>
      </c>
      <c r="P120" s="151">
        <v>39.733410433717523</v>
      </c>
      <c r="Q120" s="151">
        <v>41.39</v>
      </c>
      <c r="R120" s="151">
        <v>527.20427323005583</v>
      </c>
    </row>
    <row r="121" spans="1:18" x14ac:dyDescent="0.25">
      <c r="A121" s="122">
        <v>47119</v>
      </c>
      <c r="B121" s="101">
        <v>108</v>
      </c>
      <c r="C121" s="86">
        <v>1264.1730195276484</v>
      </c>
      <c r="D121" s="123">
        <v>3.69</v>
      </c>
      <c r="E121" s="123">
        <v>70.66592250429494</v>
      </c>
      <c r="F121" s="123">
        <v>74.349999999999994</v>
      </c>
      <c r="G121" s="123">
        <v>1193.5070970233535</v>
      </c>
      <c r="L121" s="150">
        <v>47119</v>
      </c>
      <c r="M121" s="126">
        <v>108</v>
      </c>
      <c r="N121" s="129">
        <v>527.20427323005583</v>
      </c>
      <c r="O121" s="151">
        <v>1.54</v>
      </c>
      <c r="P121" s="151">
        <v>39.849299547482531</v>
      </c>
      <c r="Q121" s="151">
        <v>41.39</v>
      </c>
      <c r="R121" s="151">
        <v>487.3549736825733</v>
      </c>
    </row>
    <row r="122" spans="1:18" x14ac:dyDescent="0.25">
      <c r="A122" s="122">
        <v>47150</v>
      </c>
      <c r="B122" s="101">
        <v>109</v>
      </c>
      <c r="C122" s="86">
        <v>1193.5070970233535</v>
      </c>
      <c r="D122" s="123">
        <v>3.48</v>
      </c>
      <c r="E122" s="123">
        <v>70.87203144493246</v>
      </c>
      <c r="F122" s="123">
        <v>74.349999999999994</v>
      </c>
      <c r="G122" s="123">
        <v>1122.6350655784211</v>
      </c>
      <c r="L122" s="150">
        <v>47150</v>
      </c>
      <c r="M122" s="126">
        <v>109</v>
      </c>
      <c r="N122" s="129">
        <v>487.3549736825733</v>
      </c>
      <c r="O122" s="151">
        <v>1.42</v>
      </c>
      <c r="P122" s="151">
        <v>39.965526671162685</v>
      </c>
      <c r="Q122" s="151">
        <v>41.39</v>
      </c>
      <c r="R122" s="151">
        <v>447.3894470114106</v>
      </c>
    </row>
    <row r="123" spans="1:18" x14ac:dyDescent="0.25">
      <c r="A123" s="122">
        <v>47178</v>
      </c>
      <c r="B123" s="101">
        <v>110</v>
      </c>
      <c r="C123" s="86">
        <v>1122.6350655784211</v>
      </c>
      <c r="D123" s="123">
        <v>3.27</v>
      </c>
      <c r="E123" s="123">
        <v>71.078741536646845</v>
      </c>
      <c r="F123" s="123">
        <v>74.349999999999994</v>
      </c>
      <c r="G123" s="123">
        <v>1051.5563240417741</v>
      </c>
      <c r="L123" s="150">
        <v>47178</v>
      </c>
      <c r="M123" s="126">
        <v>110</v>
      </c>
      <c r="N123" s="129">
        <v>447.3894470114106</v>
      </c>
      <c r="O123" s="151">
        <v>1.3</v>
      </c>
      <c r="P123" s="151">
        <v>40.082092790620244</v>
      </c>
      <c r="Q123" s="151">
        <v>41.39</v>
      </c>
      <c r="R123" s="151">
        <v>407.30735422079033</v>
      </c>
    </row>
    <row r="124" spans="1:18" x14ac:dyDescent="0.25">
      <c r="A124" s="122">
        <v>47209</v>
      </c>
      <c r="B124" s="101">
        <v>111</v>
      </c>
      <c r="C124" s="86">
        <v>1051.5563240417741</v>
      </c>
      <c r="D124" s="123">
        <v>3.07</v>
      </c>
      <c r="E124" s="123">
        <v>71.286054532795418</v>
      </c>
      <c r="F124" s="123">
        <v>74.349999999999994</v>
      </c>
      <c r="G124" s="123">
        <v>980.27026950897869</v>
      </c>
      <c r="L124" s="150">
        <v>47209</v>
      </c>
      <c r="M124" s="126">
        <v>111</v>
      </c>
      <c r="N124" s="129">
        <v>407.30735422079033</v>
      </c>
      <c r="O124" s="151">
        <v>1.19</v>
      </c>
      <c r="P124" s="151">
        <v>40.19899889459289</v>
      </c>
      <c r="Q124" s="151">
        <v>41.39</v>
      </c>
      <c r="R124" s="151">
        <v>367.10835532619745</v>
      </c>
    </row>
    <row r="125" spans="1:18" x14ac:dyDescent="0.25">
      <c r="A125" s="122">
        <v>47239</v>
      </c>
      <c r="B125" s="101">
        <v>112</v>
      </c>
      <c r="C125" s="86">
        <v>980.27026950897869</v>
      </c>
      <c r="D125" s="123">
        <v>2.86</v>
      </c>
      <c r="E125" s="123">
        <v>71.493972191849394</v>
      </c>
      <c r="F125" s="123">
        <v>74.349999999999994</v>
      </c>
      <c r="G125" s="123">
        <v>908.77629731712932</v>
      </c>
      <c r="L125" s="150">
        <v>47239</v>
      </c>
      <c r="M125" s="126">
        <v>112</v>
      </c>
      <c r="N125" s="129">
        <v>367.10835532619745</v>
      </c>
      <c r="O125" s="151">
        <v>1.07</v>
      </c>
      <c r="P125" s="151">
        <v>40.31624597470212</v>
      </c>
      <c r="Q125" s="151">
        <v>41.39</v>
      </c>
      <c r="R125" s="151">
        <v>326.79210935149536</v>
      </c>
    </row>
    <row r="126" spans="1:18" x14ac:dyDescent="0.25">
      <c r="A126" s="122">
        <v>47270</v>
      </c>
      <c r="B126" s="101">
        <v>113</v>
      </c>
      <c r="C126" s="86">
        <v>908.77629731712932</v>
      </c>
      <c r="D126" s="123">
        <v>2.65</v>
      </c>
      <c r="E126" s="123">
        <v>71.702496277408954</v>
      </c>
      <c r="F126" s="123">
        <v>74.349999999999994</v>
      </c>
      <c r="G126" s="123">
        <v>837.07380103972037</v>
      </c>
      <c r="L126" s="150">
        <v>47270</v>
      </c>
      <c r="M126" s="126">
        <v>113</v>
      </c>
      <c r="N126" s="129">
        <v>326.79210935149536</v>
      </c>
      <c r="O126" s="151">
        <v>0.95</v>
      </c>
      <c r="P126" s="151">
        <v>40.433835025461661</v>
      </c>
      <c r="Q126" s="151">
        <v>41.39</v>
      </c>
      <c r="R126" s="151">
        <v>286.35827432603367</v>
      </c>
    </row>
    <row r="127" spans="1:18" x14ac:dyDescent="0.25">
      <c r="A127" s="122">
        <v>47300</v>
      </c>
      <c r="B127" s="101">
        <v>114</v>
      </c>
      <c r="C127" s="86">
        <v>837.07380103972037</v>
      </c>
      <c r="D127" s="123">
        <v>2.44</v>
      </c>
      <c r="E127" s="123">
        <v>71.911628558218069</v>
      </c>
      <c r="F127" s="123">
        <v>74.349999999999994</v>
      </c>
      <c r="G127" s="123">
        <v>765.16217248150224</v>
      </c>
      <c r="L127" s="150">
        <v>47300</v>
      </c>
      <c r="M127" s="126">
        <v>114</v>
      </c>
      <c r="N127" s="129">
        <v>286.35827432603367</v>
      </c>
      <c r="O127" s="151">
        <v>0.84</v>
      </c>
      <c r="P127" s="151">
        <v>40.551767044285931</v>
      </c>
      <c r="Q127" s="151">
        <v>41.39</v>
      </c>
      <c r="R127" s="151">
        <v>245.80650728174774</v>
      </c>
    </row>
    <row r="128" spans="1:18" x14ac:dyDescent="0.25">
      <c r="A128" s="122">
        <v>47331</v>
      </c>
      <c r="B128" s="101">
        <v>115</v>
      </c>
      <c r="C128" s="86">
        <v>765.16217248150224</v>
      </c>
      <c r="D128" s="123">
        <v>2.23</v>
      </c>
      <c r="E128" s="123">
        <v>72.121370808179535</v>
      </c>
      <c r="F128" s="123">
        <v>74.349999999999994</v>
      </c>
      <c r="G128" s="123">
        <v>693.04080167332268</v>
      </c>
      <c r="L128" s="150">
        <v>47331</v>
      </c>
      <c r="M128" s="126">
        <v>115</v>
      </c>
      <c r="N128" s="129">
        <v>245.80650728174774</v>
      </c>
      <c r="O128" s="151">
        <v>0.72</v>
      </c>
      <c r="P128" s="151">
        <v>40.67004303149843</v>
      </c>
      <c r="Q128" s="151">
        <v>41.39</v>
      </c>
      <c r="R128" s="151">
        <v>205.1364642502493</v>
      </c>
    </row>
    <row r="129" spans="1:18" x14ac:dyDescent="0.25">
      <c r="A129" s="122">
        <v>47362</v>
      </c>
      <c r="B129" s="101">
        <v>116</v>
      </c>
      <c r="C129" s="86">
        <v>693.04080167332268</v>
      </c>
      <c r="D129" s="123">
        <v>2.02</v>
      </c>
      <c r="E129" s="123">
        <v>72.331724806370048</v>
      </c>
      <c r="F129" s="123">
        <v>74.349999999999994</v>
      </c>
      <c r="G129" s="123">
        <v>620.70907686695261</v>
      </c>
      <c r="L129" s="150">
        <v>47362</v>
      </c>
      <c r="M129" s="126">
        <v>116</v>
      </c>
      <c r="N129" s="129">
        <v>205.1364642502493</v>
      </c>
      <c r="O129" s="151">
        <v>0.6</v>
      </c>
      <c r="P129" s="151">
        <v>40.788663990340297</v>
      </c>
      <c r="Q129" s="151">
        <v>41.39</v>
      </c>
      <c r="R129" s="151">
        <v>164.34780025990901</v>
      </c>
    </row>
    <row r="130" spans="1:18" x14ac:dyDescent="0.25">
      <c r="A130" s="122">
        <v>47392</v>
      </c>
      <c r="B130" s="101">
        <v>117</v>
      </c>
      <c r="C130" s="86">
        <v>620.70907686695261</v>
      </c>
      <c r="D130" s="123">
        <v>1.81</v>
      </c>
      <c r="E130" s="123">
        <v>72.5426923370553</v>
      </c>
      <c r="F130" s="123">
        <v>74.349999999999994</v>
      </c>
      <c r="G130" s="123">
        <v>548.1663845298973</v>
      </c>
      <c r="L130" s="150">
        <v>47392</v>
      </c>
      <c r="M130" s="126">
        <v>117</v>
      </c>
      <c r="N130" s="129">
        <v>164.34780025990901</v>
      </c>
      <c r="O130" s="151">
        <v>0.48</v>
      </c>
      <c r="P130" s="151">
        <v>40.907630926978797</v>
      </c>
      <c r="Q130" s="151">
        <v>41.39</v>
      </c>
      <c r="R130" s="151">
        <v>123.44016933293021</v>
      </c>
    </row>
    <row r="131" spans="1:18" x14ac:dyDescent="0.25">
      <c r="A131" s="122">
        <v>47423</v>
      </c>
      <c r="B131" s="101">
        <v>118</v>
      </c>
      <c r="C131" s="86">
        <v>548.1663845298973</v>
      </c>
      <c r="D131" s="123">
        <v>1.6</v>
      </c>
      <c r="E131" s="123">
        <v>72.754275189705055</v>
      </c>
      <c r="F131" s="123">
        <v>74.349999999999994</v>
      </c>
      <c r="G131" s="123">
        <v>475.41210934019227</v>
      </c>
      <c r="L131" s="150">
        <v>47423</v>
      </c>
      <c r="M131" s="126">
        <v>118</v>
      </c>
      <c r="N131" s="129">
        <v>123.44016933293021</v>
      </c>
      <c r="O131" s="151">
        <v>0.36</v>
      </c>
      <c r="P131" s="151">
        <v>41.026944850515818</v>
      </c>
      <c r="Q131" s="151">
        <v>41.39</v>
      </c>
      <c r="R131" s="151">
        <v>82.413224482414392</v>
      </c>
    </row>
    <row r="132" spans="1:18" x14ac:dyDescent="0.25">
      <c r="A132" s="122">
        <v>47453</v>
      </c>
      <c r="B132" s="101">
        <v>119</v>
      </c>
      <c r="C132" s="86">
        <v>475.41210934019227</v>
      </c>
      <c r="D132" s="123">
        <v>1.39</v>
      </c>
      <c r="E132" s="123">
        <v>72.966475159008354</v>
      </c>
      <c r="F132" s="123">
        <v>74.349999999999994</v>
      </c>
      <c r="G132" s="123">
        <v>402.44563418118389</v>
      </c>
      <c r="L132" s="150">
        <v>47453</v>
      </c>
      <c r="M132" s="126">
        <v>119</v>
      </c>
      <c r="N132" s="129">
        <v>82.413224482414392</v>
      </c>
      <c r="O132" s="151">
        <v>0.24</v>
      </c>
      <c r="P132" s="151">
        <v>41.146606772996485</v>
      </c>
      <c r="Q132" s="151">
        <v>41.39</v>
      </c>
      <c r="R132" s="151">
        <v>41.266617709417908</v>
      </c>
    </row>
    <row r="133" spans="1:18" x14ac:dyDescent="0.25">
      <c r="A133" s="152">
        <v>47484</v>
      </c>
      <c r="B133" s="80">
        <v>120</v>
      </c>
      <c r="C133" s="153">
        <v>402.44563418118389</v>
      </c>
      <c r="D133" s="154">
        <v>1.17</v>
      </c>
      <c r="E133" s="154">
        <v>73.17929404488666</v>
      </c>
      <c r="F133" s="154">
        <v>74.349294044886662</v>
      </c>
      <c r="G133" s="154">
        <v>329.26634013629723</v>
      </c>
      <c r="L133" s="150">
        <v>47484</v>
      </c>
      <c r="M133" s="126">
        <v>120</v>
      </c>
      <c r="N133" s="129">
        <v>41.266617709417908</v>
      </c>
      <c r="O133" s="151">
        <v>0.12</v>
      </c>
      <c r="P133" s="151">
        <v>41.266617709417908</v>
      </c>
      <c r="Q133" s="151">
        <v>41.386617709417905</v>
      </c>
      <c r="R133" s="15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697D-9BAB-401E-876B-C6ED393B8B30}">
  <sheetPr codeName="Sheet47"/>
  <dimension ref="A1:R133"/>
  <sheetViews>
    <sheetView workbookViewId="0">
      <selection activeCell="B4" sqref="B4"/>
    </sheetView>
  </sheetViews>
  <sheetFormatPr defaultColWidth="9.140625" defaultRowHeight="15" x14ac:dyDescent="0.25"/>
  <cols>
    <col min="1" max="1" width="9.140625" style="79" customWidth="1"/>
    <col min="2" max="2" width="7.85546875" style="79" customWidth="1"/>
    <col min="3" max="3" width="14.7109375" style="79" customWidth="1"/>
    <col min="4" max="4" width="14.28515625" style="79" customWidth="1"/>
    <col min="5" max="7" width="14.7109375" style="79" customWidth="1"/>
    <col min="8" max="11" width="9.140625" style="79"/>
    <col min="12" max="12" width="9.140625" style="136"/>
    <col min="13" max="13" width="7.85546875" style="136" customWidth="1"/>
    <col min="14" max="14" width="14.7109375" style="136" customWidth="1"/>
    <col min="15" max="15" width="14.28515625" style="136" customWidth="1"/>
    <col min="16" max="18" width="14.7109375" style="136" customWidth="1"/>
    <col min="19" max="257" width="9.140625" style="79"/>
    <col min="258" max="258" width="7.85546875" style="79" customWidth="1"/>
    <col min="259" max="259" width="14.7109375" style="79" customWidth="1"/>
    <col min="260" max="260" width="14.28515625" style="79" customWidth="1"/>
    <col min="261" max="263" width="14.7109375" style="79" customWidth="1"/>
    <col min="264" max="268" width="9.140625" style="79"/>
    <col min="269" max="269" width="7.85546875" style="79" customWidth="1"/>
    <col min="270" max="270" width="14.7109375" style="79" customWidth="1"/>
    <col min="271" max="271" width="14.28515625" style="79" customWidth="1"/>
    <col min="272" max="274" width="14.7109375" style="79" customWidth="1"/>
    <col min="275" max="513" width="9.140625" style="79"/>
    <col min="514" max="514" width="7.85546875" style="79" customWidth="1"/>
    <col min="515" max="515" width="14.7109375" style="79" customWidth="1"/>
    <col min="516" max="516" width="14.28515625" style="79" customWidth="1"/>
    <col min="517" max="519" width="14.7109375" style="79" customWidth="1"/>
    <col min="520" max="524" width="9.140625" style="79"/>
    <col min="525" max="525" width="7.85546875" style="79" customWidth="1"/>
    <col min="526" max="526" width="14.7109375" style="79" customWidth="1"/>
    <col min="527" max="527" width="14.28515625" style="79" customWidth="1"/>
    <col min="528" max="530" width="14.7109375" style="79" customWidth="1"/>
    <col min="531" max="769" width="9.140625" style="79"/>
    <col min="770" max="770" width="7.85546875" style="79" customWidth="1"/>
    <col min="771" max="771" width="14.7109375" style="79" customWidth="1"/>
    <col min="772" max="772" width="14.28515625" style="79" customWidth="1"/>
    <col min="773" max="775" width="14.7109375" style="79" customWidth="1"/>
    <col min="776" max="780" width="9.140625" style="79"/>
    <col min="781" max="781" width="7.85546875" style="79" customWidth="1"/>
    <col min="782" max="782" width="14.7109375" style="79" customWidth="1"/>
    <col min="783" max="783" width="14.28515625" style="79" customWidth="1"/>
    <col min="784" max="786" width="14.7109375" style="79" customWidth="1"/>
    <col min="787" max="1025" width="9.140625" style="79"/>
    <col min="1026" max="1026" width="7.85546875" style="79" customWidth="1"/>
    <col min="1027" max="1027" width="14.7109375" style="79" customWidth="1"/>
    <col min="1028" max="1028" width="14.28515625" style="79" customWidth="1"/>
    <col min="1029" max="1031" width="14.7109375" style="79" customWidth="1"/>
    <col min="1032" max="1036" width="9.140625" style="79"/>
    <col min="1037" max="1037" width="7.85546875" style="79" customWidth="1"/>
    <col min="1038" max="1038" width="14.7109375" style="79" customWidth="1"/>
    <col min="1039" max="1039" width="14.28515625" style="79" customWidth="1"/>
    <col min="1040" max="1042" width="14.7109375" style="79" customWidth="1"/>
    <col min="1043" max="1281" width="9.140625" style="79"/>
    <col min="1282" max="1282" width="7.85546875" style="79" customWidth="1"/>
    <col min="1283" max="1283" width="14.7109375" style="79" customWidth="1"/>
    <col min="1284" max="1284" width="14.28515625" style="79" customWidth="1"/>
    <col min="1285" max="1287" width="14.7109375" style="79" customWidth="1"/>
    <col min="1288" max="1292" width="9.140625" style="79"/>
    <col min="1293" max="1293" width="7.85546875" style="79" customWidth="1"/>
    <col min="1294" max="1294" width="14.7109375" style="79" customWidth="1"/>
    <col min="1295" max="1295" width="14.28515625" style="79" customWidth="1"/>
    <col min="1296" max="1298" width="14.7109375" style="79" customWidth="1"/>
    <col min="1299" max="1537" width="9.140625" style="79"/>
    <col min="1538" max="1538" width="7.85546875" style="79" customWidth="1"/>
    <col min="1539" max="1539" width="14.7109375" style="79" customWidth="1"/>
    <col min="1540" max="1540" width="14.28515625" style="79" customWidth="1"/>
    <col min="1541" max="1543" width="14.7109375" style="79" customWidth="1"/>
    <col min="1544" max="1548" width="9.140625" style="79"/>
    <col min="1549" max="1549" width="7.85546875" style="79" customWidth="1"/>
    <col min="1550" max="1550" width="14.7109375" style="79" customWidth="1"/>
    <col min="1551" max="1551" width="14.28515625" style="79" customWidth="1"/>
    <col min="1552" max="1554" width="14.7109375" style="79" customWidth="1"/>
    <col min="1555" max="1793" width="9.140625" style="79"/>
    <col min="1794" max="1794" width="7.85546875" style="79" customWidth="1"/>
    <col min="1795" max="1795" width="14.7109375" style="79" customWidth="1"/>
    <col min="1796" max="1796" width="14.28515625" style="79" customWidth="1"/>
    <col min="1797" max="1799" width="14.7109375" style="79" customWidth="1"/>
    <col min="1800" max="1804" width="9.140625" style="79"/>
    <col min="1805" max="1805" width="7.85546875" style="79" customWidth="1"/>
    <col min="1806" max="1806" width="14.7109375" style="79" customWidth="1"/>
    <col min="1807" max="1807" width="14.28515625" style="79" customWidth="1"/>
    <col min="1808" max="1810" width="14.7109375" style="79" customWidth="1"/>
    <col min="1811" max="2049" width="9.140625" style="79"/>
    <col min="2050" max="2050" width="7.85546875" style="79" customWidth="1"/>
    <col min="2051" max="2051" width="14.7109375" style="79" customWidth="1"/>
    <col min="2052" max="2052" width="14.28515625" style="79" customWidth="1"/>
    <col min="2053" max="2055" width="14.7109375" style="79" customWidth="1"/>
    <col min="2056" max="2060" width="9.140625" style="79"/>
    <col min="2061" max="2061" width="7.85546875" style="79" customWidth="1"/>
    <col min="2062" max="2062" width="14.7109375" style="79" customWidth="1"/>
    <col min="2063" max="2063" width="14.28515625" style="79" customWidth="1"/>
    <col min="2064" max="2066" width="14.7109375" style="79" customWidth="1"/>
    <col min="2067" max="2305" width="9.140625" style="79"/>
    <col min="2306" max="2306" width="7.85546875" style="79" customWidth="1"/>
    <col min="2307" max="2307" width="14.7109375" style="79" customWidth="1"/>
    <col min="2308" max="2308" width="14.28515625" style="79" customWidth="1"/>
    <col min="2309" max="2311" width="14.7109375" style="79" customWidth="1"/>
    <col min="2312" max="2316" width="9.140625" style="79"/>
    <col min="2317" max="2317" width="7.85546875" style="79" customWidth="1"/>
    <col min="2318" max="2318" width="14.7109375" style="79" customWidth="1"/>
    <col min="2319" max="2319" width="14.28515625" style="79" customWidth="1"/>
    <col min="2320" max="2322" width="14.7109375" style="79" customWidth="1"/>
    <col min="2323" max="2561" width="9.140625" style="79"/>
    <col min="2562" max="2562" width="7.85546875" style="79" customWidth="1"/>
    <col min="2563" max="2563" width="14.7109375" style="79" customWidth="1"/>
    <col min="2564" max="2564" width="14.28515625" style="79" customWidth="1"/>
    <col min="2565" max="2567" width="14.7109375" style="79" customWidth="1"/>
    <col min="2568" max="2572" width="9.140625" style="79"/>
    <col min="2573" max="2573" width="7.85546875" style="79" customWidth="1"/>
    <col min="2574" max="2574" width="14.7109375" style="79" customWidth="1"/>
    <col min="2575" max="2575" width="14.28515625" style="79" customWidth="1"/>
    <col min="2576" max="2578" width="14.7109375" style="79" customWidth="1"/>
    <col min="2579" max="2817" width="9.140625" style="79"/>
    <col min="2818" max="2818" width="7.85546875" style="79" customWidth="1"/>
    <col min="2819" max="2819" width="14.7109375" style="79" customWidth="1"/>
    <col min="2820" max="2820" width="14.28515625" style="79" customWidth="1"/>
    <col min="2821" max="2823" width="14.7109375" style="79" customWidth="1"/>
    <col min="2824" max="2828" width="9.140625" style="79"/>
    <col min="2829" max="2829" width="7.85546875" style="79" customWidth="1"/>
    <col min="2830" max="2830" width="14.7109375" style="79" customWidth="1"/>
    <col min="2831" max="2831" width="14.28515625" style="79" customWidth="1"/>
    <col min="2832" max="2834" width="14.7109375" style="79" customWidth="1"/>
    <col min="2835" max="3073" width="9.140625" style="79"/>
    <col min="3074" max="3074" width="7.85546875" style="79" customWidth="1"/>
    <col min="3075" max="3075" width="14.7109375" style="79" customWidth="1"/>
    <col min="3076" max="3076" width="14.28515625" style="79" customWidth="1"/>
    <col min="3077" max="3079" width="14.7109375" style="79" customWidth="1"/>
    <col min="3080" max="3084" width="9.140625" style="79"/>
    <col min="3085" max="3085" width="7.85546875" style="79" customWidth="1"/>
    <col min="3086" max="3086" width="14.7109375" style="79" customWidth="1"/>
    <col min="3087" max="3087" width="14.28515625" style="79" customWidth="1"/>
    <col min="3088" max="3090" width="14.7109375" style="79" customWidth="1"/>
    <col min="3091" max="3329" width="9.140625" style="79"/>
    <col min="3330" max="3330" width="7.85546875" style="79" customWidth="1"/>
    <col min="3331" max="3331" width="14.7109375" style="79" customWidth="1"/>
    <col min="3332" max="3332" width="14.28515625" style="79" customWidth="1"/>
    <col min="3333" max="3335" width="14.7109375" style="79" customWidth="1"/>
    <col min="3336" max="3340" width="9.140625" style="79"/>
    <col min="3341" max="3341" width="7.85546875" style="79" customWidth="1"/>
    <col min="3342" max="3342" width="14.7109375" style="79" customWidth="1"/>
    <col min="3343" max="3343" width="14.28515625" style="79" customWidth="1"/>
    <col min="3344" max="3346" width="14.7109375" style="79" customWidth="1"/>
    <col min="3347" max="3585" width="9.140625" style="79"/>
    <col min="3586" max="3586" width="7.85546875" style="79" customWidth="1"/>
    <col min="3587" max="3587" width="14.7109375" style="79" customWidth="1"/>
    <col min="3588" max="3588" width="14.28515625" style="79" customWidth="1"/>
    <col min="3589" max="3591" width="14.7109375" style="79" customWidth="1"/>
    <col min="3592" max="3596" width="9.140625" style="79"/>
    <col min="3597" max="3597" width="7.85546875" style="79" customWidth="1"/>
    <col min="3598" max="3598" width="14.7109375" style="79" customWidth="1"/>
    <col min="3599" max="3599" width="14.28515625" style="79" customWidth="1"/>
    <col min="3600" max="3602" width="14.7109375" style="79" customWidth="1"/>
    <col min="3603" max="3841" width="9.140625" style="79"/>
    <col min="3842" max="3842" width="7.85546875" style="79" customWidth="1"/>
    <col min="3843" max="3843" width="14.7109375" style="79" customWidth="1"/>
    <col min="3844" max="3844" width="14.28515625" style="79" customWidth="1"/>
    <col min="3845" max="3847" width="14.7109375" style="79" customWidth="1"/>
    <col min="3848" max="3852" width="9.140625" style="79"/>
    <col min="3853" max="3853" width="7.85546875" style="79" customWidth="1"/>
    <col min="3854" max="3854" width="14.7109375" style="79" customWidth="1"/>
    <col min="3855" max="3855" width="14.28515625" style="79" customWidth="1"/>
    <col min="3856" max="3858" width="14.7109375" style="79" customWidth="1"/>
    <col min="3859" max="4097" width="9.140625" style="79"/>
    <col min="4098" max="4098" width="7.85546875" style="79" customWidth="1"/>
    <col min="4099" max="4099" width="14.7109375" style="79" customWidth="1"/>
    <col min="4100" max="4100" width="14.28515625" style="79" customWidth="1"/>
    <col min="4101" max="4103" width="14.7109375" style="79" customWidth="1"/>
    <col min="4104" max="4108" width="9.140625" style="79"/>
    <col min="4109" max="4109" width="7.85546875" style="79" customWidth="1"/>
    <col min="4110" max="4110" width="14.7109375" style="79" customWidth="1"/>
    <col min="4111" max="4111" width="14.28515625" style="79" customWidth="1"/>
    <col min="4112" max="4114" width="14.7109375" style="79" customWidth="1"/>
    <col min="4115" max="4353" width="9.140625" style="79"/>
    <col min="4354" max="4354" width="7.85546875" style="79" customWidth="1"/>
    <col min="4355" max="4355" width="14.7109375" style="79" customWidth="1"/>
    <col min="4356" max="4356" width="14.28515625" style="79" customWidth="1"/>
    <col min="4357" max="4359" width="14.7109375" style="79" customWidth="1"/>
    <col min="4360" max="4364" width="9.140625" style="79"/>
    <col min="4365" max="4365" width="7.85546875" style="79" customWidth="1"/>
    <col min="4366" max="4366" width="14.7109375" style="79" customWidth="1"/>
    <col min="4367" max="4367" width="14.28515625" style="79" customWidth="1"/>
    <col min="4368" max="4370" width="14.7109375" style="79" customWidth="1"/>
    <col min="4371" max="4609" width="9.140625" style="79"/>
    <col min="4610" max="4610" width="7.85546875" style="79" customWidth="1"/>
    <col min="4611" max="4611" width="14.7109375" style="79" customWidth="1"/>
    <col min="4612" max="4612" width="14.28515625" style="79" customWidth="1"/>
    <col min="4613" max="4615" width="14.7109375" style="79" customWidth="1"/>
    <col min="4616" max="4620" width="9.140625" style="79"/>
    <col min="4621" max="4621" width="7.85546875" style="79" customWidth="1"/>
    <col min="4622" max="4622" width="14.7109375" style="79" customWidth="1"/>
    <col min="4623" max="4623" width="14.28515625" style="79" customWidth="1"/>
    <col min="4624" max="4626" width="14.7109375" style="79" customWidth="1"/>
    <col min="4627" max="4865" width="9.140625" style="79"/>
    <col min="4866" max="4866" width="7.85546875" style="79" customWidth="1"/>
    <col min="4867" max="4867" width="14.7109375" style="79" customWidth="1"/>
    <col min="4868" max="4868" width="14.28515625" style="79" customWidth="1"/>
    <col min="4869" max="4871" width="14.7109375" style="79" customWidth="1"/>
    <col min="4872" max="4876" width="9.140625" style="79"/>
    <col min="4877" max="4877" width="7.85546875" style="79" customWidth="1"/>
    <col min="4878" max="4878" width="14.7109375" style="79" customWidth="1"/>
    <col min="4879" max="4879" width="14.28515625" style="79" customWidth="1"/>
    <col min="4880" max="4882" width="14.7109375" style="79" customWidth="1"/>
    <col min="4883" max="5121" width="9.140625" style="79"/>
    <col min="5122" max="5122" width="7.85546875" style="79" customWidth="1"/>
    <col min="5123" max="5123" width="14.7109375" style="79" customWidth="1"/>
    <col min="5124" max="5124" width="14.28515625" style="79" customWidth="1"/>
    <col min="5125" max="5127" width="14.7109375" style="79" customWidth="1"/>
    <col min="5128" max="5132" width="9.140625" style="79"/>
    <col min="5133" max="5133" width="7.85546875" style="79" customWidth="1"/>
    <col min="5134" max="5134" width="14.7109375" style="79" customWidth="1"/>
    <col min="5135" max="5135" width="14.28515625" style="79" customWidth="1"/>
    <col min="5136" max="5138" width="14.7109375" style="79" customWidth="1"/>
    <col min="5139" max="5377" width="9.140625" style="79"/>
    <col min="5378" max="5378" width="7.85546875" style="79" customWidth="1"/>
    <col min="5379" max="5379" width="14.7109375" style="79" customWidth="1"/>
    <col min="5380" max="5380" width="14.28515625" style="79" customWidth="1"/>
    <col min="5381" max="5383" width="14.7109375" style="79" customWidth="1"/>
    <col min="5384" max="5388" width="9.140625" style="79"/>
    <col min="5389" max="5389" width="7.85546875" style="79" customWidth="1"/>
    <col min="5390" max="5390" width="14.7109375" style="79" customWidth="1"/>
    <col min="5391" max="5391" width="14.28515625" style="79" customWidth="1"/>
    <col min="5392" max="5394" width="14.7109375" style="79" customWidth="1"/>
    <col min="5395" max="5633" width="9.140625" style="79"/>
    <col min="5634" max="5634" width="7.85546875" style="79" customWidth="1"/>
    <col min="5635" max="5635" width="14.7109375" style="79" customWidth="1"/>
    <col min="5636" max="5636" width="14.28515625" style="79" customWidth="1"/>
    <col min="5637" max="5639" width="14.7109375" style="79" customWidth="1"/>
    <col min="5640" max="5644" width="9.140625" style="79"/>
    <col min="5645" max="5645" width="7.85546875" style="79" customWidth="1"/>
    <col min="5646" max="5646" width="14.7109375" style="79" customWidth="1"/>
    <col min="5647" max="5647" width="14.28515625" style="79" customWidth="1"/>
    <col min="5648" max="5650" width="14.7109375" style="79" customWidth="1"/>
    <col min="5651" max="5889" width="9.140625" style="79"/>
    <col min="5890" max="5890" width="7.85546875" style="79" customWidth="1"/>
    <col min="5891" max="5891" width="14.7109375" style="79" customWidth="1"/>
    <col min="5892" max="5892" width="14.28515625" style="79" customWidth="1"/>
    <col min="5893" max="5895" width="14.7109375" style="79" customWidth="1"/>
    <col min="5896" max="5900" width="9.140625" style="79"/>
    <col min="5901" max="5901" width="7.85546875" style="79" customWidth="1"/>
    <col min="5902" max="5902" width="14.7109375" style="79" customWidth="1"/>
    <col min="5903" max="5903" width="14.28515625" style="79" customWidth="1"/>
    <col min="5904" max="5906" width="14.7109375" style="79" customWidth="1"/>
    <col min="5907" max="6145" width="9.140625" style="79"/>
    <col min="6146" max="6146" width="7.85546875" style="79" customWidth="1"/>
    <col min="6147" max="6147" width="14.7109375" style="79" customWidth="1"/>
    <col min="6148" max="6148" width="14.28515625" style="79" customWidth="1"/>
    <col min="6149" max="6151" width="14.7109375" style="79" customWidth="1"/>
    <col min="6152" max="6156" width="9.140625" style="79"/>
    <col min="6157" max="6157" width="7.85546875" style="79" customWidth="1"/>
    <col min="6158" max="6158" width="14.7109375" style="79" customWidth="1"/>
    <col min="6159" max="6159" width="14.28515625" style="79" customWidth="1"/>
    <col min="6160" max="6162" width="14.7109375" style="79" customWidth="1"/>
    <col min="6163" max="6401" width="9.140625" style="79"/>
    <col min="6402" max="6402" width="7.85546875" style="79" customWidth="1"/>
    <col min="6403" max="6403" width="14.7109375" style="79" customWidth="1"/>
    <col min="6404" max="6404" width="14.28515625" style="79" customWidth="1"/>
    <col min="6405" max="6407" width="14.7109375" style="79" customWidth="1"/>
    <col min="6408" max="6412" width="9.140625" style="79"/>
    <col min="6413" max="6413" width="7.85546875" style="79" customWidth="1"/>
    <col min="6414" max="6414" width="14.7109375" style="79" customWidth="1"/>
    <col min="6415" max="6415" width="14.28515625" style="79" customWidth="1"/>
    <col min="6416" max="6418" width="14.7109375" style="79" customWidth="1"/>
    <col min="6419" max="6657" width="9.140625" style="79"/>
    <col min="6658" max="6658" width="7.85546875" style="79" customWidth="1"/>
    <col min="6659" max="6659" width="14.7109375" style="79" customWidth="1"/>
    <col min="6660" max="6660" width="14.28515625" style="79" customWidth="1"/>
    <col min="6661" max="6663" width="14.7109375" style="79" customWidth="1"/>
    <col min="6664" max="6668" width="9.140625" style="79"/>
    <col min="6669" max="6669" width="7.85546875" style="79" customWidth="1"/>
    <col min="6670" max="6670" width="14.7109375" style="79" customWidth="1"/>
    <col min="6671" max="6671" width="14.28515625" style="79" customWidth="1"/>
    <col min="6672" max="6674" width="14.7109375" style="79" customWidth="1"/>
    <col min="6675" max="6913" width="9.140625" style="79"/>
    <col min="6914" max="6914" width="7.85546875" style="79" customWidth="1"/>
    <col min="6915" max="6915" width="14.7109375" style="79" customWidth="1"/>
    <col min="6916" max="6916" width="14.28515625" style="79" customWidth="1"/>
    <col min="6917" max="6919" width="14.7109375" style="79" customWidth="1"/>
    <col min="6920" max="6924" width="9.140625" style="79"/>
    <col min="6925" max="6925" width="7.85546875" style="79" customWidth="1"/>
    <col min="6926" max="6926" width="14.7109375" style="79" customWidth="1"/>
    <col min="6927" max="6927" width="14.28515625" style="79" customWidth="1"/>
    <col min="6928" max="6930" width="14.7109375" style="79" customWidth="1"/>
    <col min="6931" max="7169" width="9.140625" style="79"/>
    <col min="7170" max="7170" width="7.85546875" style="79" customWidth="1"/>
    <col min="7171" max="7171" width="14.7109375" style="79" customWidth="1"/>
    <col min="7172" max="7172" width="14.28515625" style="79" customWidth="1"/>
    <col min="7173" max="7175" width="14.7109375" style="79" customWidth="1"/>
    <col min="7176" max="7180" width="9.140625" style="79"/>
    <col min="7181" max="7181" width="7.85546875" style="79" customWidth="1"/>
    <col min="7182" max="7182" width="14.7109375" style="79" customWidth="1"/>
    <col min="7183" max="7183" width="14.28515625" style="79" customWidth="1"/>
    <col min="7184" max="7186" width="14.7109375" style="79" customWidth="1"/>
    <col min="7187" max="7425" width="9.140625" style="79"/>
    <col min="7426" max="7426" width="7.85546875" style="79" customWidth="1"/>
    <col min="7427" max="7427" width="14.7109375" style="79" customWidth="1"/>
    <col min="7428" max="7428" width="14.28515625" style="79" customWidth="1"/>
    <col min="7429" max="7431" width="14.7109375" style="79" customWidth="1"/>
    <col min="7432" max="7436" width="9.140625" style="79"/>
    <col min="7437" max="7437" width="7.85546875" style="79" customWidth="1"/>
    <col min="7438" max="7438" width="14.7109375" style="79" customWidth="1"/>
    <col min="7439" max="7439" width="14.28515625" style="79" customWidth="1"/>
    <col min="7440" max="7442" width="14.7109375" style="79" customWidth="1"/>
    <col min="7443" max="7681" width="9.140625" style="79"/>
    <col min="7682" max="7682" width="7.85546875" style="79" customWidth="1"/>
    <col min="7683" max="7683" width="14.7109375" style="79" customWidth="1"/>
    <col min="7684" max="7684" width="14.28515625" style="79" customWidth="1"/>
    <col min="7685" max="7687" width="14.7109375" style="79" customWidth="1"/>
    <col min="7688" max="7692" width="9.140625" style="79"/>
    <col min="7693" max="7693" width="7.85546875" style="79" customWidth="1"/>
    <col min="7694" max="7694" width="14.7109375" style="79" customWidth="1"/>
    <col min="7695" max="7695" width="14.28515625" style="79" customWidth="1"/>
    <col min="7696" max="7698" width="14.7109375" style="79" customWidth="1"/>
    <col min="7699" max="7937" width="9.140625" style="79"/>
    <col min="7938" max="7938" width="7.85546875" style="79" customWidth="1"/>
    <col min="7939" max="7939" width="14.7109375" style="79" customWidth="1"/>
    <col min="7940" max="7940" width="14.28515625" style="79" customWidth="1"/>
    <col min="7941" max="7943" width="14.7109375" style="79" customWidth="1"/>
    <col min="7944" max="7948" width="9.140625" style="79"/>
    <col min="7949" max="7949" width="7.85546875" style="79" customWidth="1"/>
    <col min="7950" max="7950" width="14.7109375" style="79" customWidth="1"/>
    <col min="7951" max="7951" width="14.28515625" style="79" customWidth="1"/>
    <col min="7952" max="7954" width="14.7109375" style="79" customWidth="1"/>
    <col min="7955" max="8193" width="9.140625" style="79"/>
    <col min="8194" max="8194" width="7.85546875" style="79" customWidth="1"/>
    <col min="8195" max="8195" width="14.7109375" style="79" customWidth="1"/>
    <col min="8196" max="8196" width="14.28515625" style="79" customWidth="1"/>
    <col min="8197" max="8199" width="14.7109375" style="79" customWidth="1"/>
    <col min="8200" max="8204" width="9.140625" style="79"/>
    <col min="8205" max="8205" width="7.85546875" style="79" customWidth="1"/>
    <col min="8206" max="8206" width="14.7109375" style="79" customWidth="1"/>
    <col min="8207" max="8207" width="14.28515625" style="79" customWidth="1"/>
    <col min="8208" max="8210" width="14.7109375" style="79" customWidth="1"/>
    <col min="8211" max="8449" width="9.140625" style="79"/>
    <col min="8450" max="8450" width="7.85546875" style="79" customWidth="1"/>
    <col min="8451" max="8451" width="14.7109375" style="79" customWidth="1"/>
    <col min="8452" max="8452" width="14.28515625" style="79" customWidth="1"/>
    <col min="8453" max="8455" width="14.7109375" style="79" customWidth="1"/>
    <col min="8456" max="8460" width="9.140625" style="79"/>
    <col min="8461" max="8461" width="7.85546875" style="79" customWidth="1"/>
    <col min="8462" max="8462" width="14.7109375" style="79" customWidth="1"/>
    <col min="8463" max="8463" width="14.28515625" style="79" customWidth="1"/>
    <col min="8464" max="8466" width="14.7109375" style="79" customWidth="1"/>
    <col min="8467" max="8705" width="9.140625" style="79"/>
    <col min="8706" max="8706" width="7.85546875" style="79" customWidth="1"/>
    <col min="8707" max="8707" width="14.7109375" style="79" customWidth="1"/>
    <col min="8708" max="8708" width="14.28515625" style="79" customWidth="1"/>
    <col min="8709" max="8711" width="14.7109375" style="79" customWidth="1"/>
    <col min="8712" max="8716" width="9.140625" style="79"/>
    <col min="8717" max="8717" width="7.85546875" style="79" customWidth="1"/>
    <col min="8718" max="8718" width="14.7109375" style="79" customWidth="1"/>
    <col min="8719" max="8719" width="14.28515625" style="79" customWidth="1"/>
    <col min="8720" max="8722" width="14.7109375" style="79" customWidth="1"/>
    <col min="8723" max="8961" width="9.140625" style="79"/>
    <col min="8962" max="8962" width="7.85546875" style="79" customWidth="1"/>
    <col min="8963" max="8963" width="14.7109375" style="79" customWidth="1"/>
    <col min="8964" max="8964" width="14.28515625" style="79" customWidth="1"/>
    <col min="8965" max="8967" width="14.7109375" style="79" customWidth="1"/>
    <col min="8968" max="8972" width="9.140625" style="79"/>
    <col min="8973" max="8973" width="7.85546875" style="79" customWidth="1"/>
    <col min="8974" max="8974" width="14.7109375" style="79" customWidth="1"/>
    <col min="8975" max="8975" width="14.28515625" style="79" customWidth="1"/>
    <col min="8976" max="8978" width="14.7109375" style="79" customWidth="1"/>
    <col min="8979" max="9217" width="9.140625" style="79"/>
    <col min="9218" max="9218" width="7.85546875" style="79" customWidth="1"/>
    <col min="9219" max="9219" width="14.7109375" style="79" customWidth="1"/>
    <col min="9220" max="9220" width="14.28515625" style="79" customWidth="1"/>
    <col min="9221" max="9223" width="14.7109375" style="79" customWidth="1"/>
    <col min="9224" max="9228" width="9.140625" style="79"/>
    <col min="9229" max="9229" width="7.85546875" style="79" customWidth="1"/>
    <col min="9230" max="9230" width="14.7109375" style="79" customWidth="1"/>
    <col min="9231" max="9231" width="14.28515625" style="79" customWidth="1"/>
    <col min="9232" max="9234" width="14.7109375" style="79" customWidth="1"/>
    <col min="9235" max="9473" width="9.140625" style="79"/>
    <col min="9474" max="9474" width="7.85546875" style="79" customWidth="1"/>
    <col min="9475" max="9475" width="14.7109375" style="79" customWidth="1"/>
    <col min="9476" max="9476" width="14.28515625" style="79" customWidth="1"/>
    <col min="9477" max="9479" width="14.7109375" style="79" customWidth="1"/>
    <col min="9480" max="9484" width="9.140625" style="79"/>
    <col min="9485" max="9485" width="7.85546875" style="79" customWidth="1"/>
    <col min="9486" max="9486" width="14.7109375" style="79" customWidth="1"/>
    <col min="9487" max="9487" width="14.28515625" style="79" customWidth="1"/>
    <col min="9488" max="9490" width="14.7109375" style="79" customWidth="1"/>
    <col min="9491" max="9729" width="9.140625" style="79"/>
    <col min="9730" max="9730" width="7.85546875" style="79" customWidth="1"/>
    <col min="9731" max="9731" width="14.7109375" style="79" customWidth="1"/>
    <col min="9732" max="9732" width="14.28515625" style="79" customWidth="1"/>
    <col min="9733" max="9735" width="14.7109375" style="79" customWidth="1"/>
    <col min="9736" max="9740" width="9.140625" style="79"/>
    <col min="9741" max="9741" width="7.85546875" style="79" customWidth="1"/>
    <col min="9742" max="9742" width="14.7109375" style="79" customWidth="1"/>
    <col min="9743" max="9743" width="14.28515625" style="79" customWidth="1"/>
    <col min="9744" max="9746" width="14.7109375" style="79" customWidth="1"/>
    <col min="9747" max="9985" width="9.140625" style="79"/>
    <col min="9986" max="9986" width="7.85546875" style="79" customWidth="1"/>
    <col min="9987" max="9987" width="14.7109375" style="79" customWidth="1"/>
    <col min="9988" max="9988" width="14.28515625" style="79" customWidth="1"/>
    <col min="9989" max="9991" width="14.7109375" style="79" customWidth="1"/>
    <col min="9992" max="9996" width="9.140625" style="79"/>
    <col min="9997" max="9997" width="7.85546875" style="79" customWidth="1"/>
    <col min="9998" max="9998" width="14.7109375" style="79" customWidth="1"/>
    <col min="9999" max="9999" width="14.28515625" style="79" customWidth="1"/>
    <col min="10000" max="10002" width="14.7109375" style="79" customWidth="1"/>
    <col min="10003" max="10241" width="9.140625" style="79"/>
    <col min="10242" max="10242" width="7.85546875" style="79" customWidth="1"/>
    <col min="10243" max="10243" width="14.7109375" style="79" customWidth="1"/>
    <col min="10244" max="10244" width="14.28515625" style="79" customWidth="1"/>
    <col min="10245" max="10247" width="14.7109375" style="79" customWidth="1"/>
    <col min="10248" max="10252" width="9.140625" style="79"/>
    <col min="10253" max="10253" width="7.85546875" style="79" customWidth="1"/>
    <col min="10254" max="10254" width="14.7109375" style="79" customWidth="1"/>
    <col min="10255" max="10255" width="14.28515625" style="79" customWidth="1"/>
    <col min="10256" max="10258" width="14.7109375" style="79" customWidth="1"/>
    <col min="10259" max="10497" width="9.140625" style="79"/>
    <col min="10498" max="10498" width="7.85546875" style="79" customWidth="1"/>
    <col min="10499" max="10499" width="14.7109375" style="79" customWidth="1"/>
    <col min="10500" max="10500" width="14.28515625" style="79" customWidth="1"/>
    <col min="10501" max="10503" width="14.7109375" style="79" customWidth="1"/>
    <col min="10504" max="10508" width="9.140625" style="79"/>
    <col min="10509" max="10509" width="7.85546875" style="79" customWidth="1"/>
    <col min="10510" max="10510" width="14.7109375" style="79" customWidth="1"/>
    <col min="10511" max="10511" width="14.28515625" style="79" customWidth="1"/>
    <col min="10512" max="10514" width="14.7109375" style="79" customWidth="1"/>
    <col min="10515" max="10753" width="9.140625" style="79"/>
    <col min="10754" max="10754" width="7.85546875" style="79" customWidth="1"/>
    <col min="10755" max="10755" width="14.7109375" style="79" customWidth="1"/>
    <col min="10756" max="10756" width="14.28515625" style="79" customWidth="1"/>
    <col min="10757" max="10759" width="14.7109375" style="79" customWidth="1"/>
    <col min="10760" max="10764" width="9.140625" style="79"/>
    <col min="10765" max="10765" width="7.85546875" style="79" customWidth="1"/>
    <col min="10766" max="10766" width="14.7109375" style="79" customWidth="1"/>
    <col min="10767" max="10767" width="14.28515625" style="79" customWidth="1"/>
    <col min="10768" max="10770" width="14.7109375" style="79" customWidth="1"/>
    <col min="10771" max="11009" width="9.140625" style="79"/>
    <col min="11010" max="11010" width="7.85546875" style="79" customWidth="1"/>
    <col min="11011" max="11011" width="14.7109375" style="79" customWidth="1"/>
    <col min="11012" max="11012" width="14.28515625" style="79" customWidth="1"/>
    <col min="11013" max="11015" width="14.7109375" style="79" customWidth="1"/>
    <col min="11016" max="11020" width="9.140625" style="79"/>
    <col min="11021" max="11021" width="7.85546875" style="79" customWidth="1"/>
    <col min="11022" max="11022" width="14.7109375" style="79" customWidth="1"/>
    <col min="11023" max="11023" width="14.28515625" style="79" customWidth="1"/>
    <col min="11024" max="11026" width="14.7109375" style="79" customWidth="1"/>
    <col min="11027" max="11265" width="9.140625" style="79"/>
    <col min="11266" max="11266" width="7.85546875" style="79" customWidth="1"/>
    <col min="11267" max="11267" width="14.7109375" style="79" customWidth="1"/>
    <col min="11268" max="11268" width="14.28515625" style="79" customWidth="1"/>
    <col min="11269" max="11271" width="14.7109375" style="79" customWidth="1"/>
    <col min="11272" max="11276" width="9.140625" style="79"/>
    <col min="11277" max="11277" width="7.85546875" style="79" customWidth="1"/>
    <col min="11278" max="11278" width="14.7109375" style="79" customWidth="1"/>
    <col min="11279" max="11279" width="14.28515625" style="79" customWidth="1"/>
    <col min="11280" max="11282" width="14.7109375" style="79" customWidth="1"/>
    <col min="11283" max="11521" width="9.140625" style="79"/>
    <col min="11522" max="11522" width="7.85546875" style="79" customWidth="1"/>
    <col min="11523" max="11523" width="14.7109375" style="79" customWidth="1"/>
    <col min="11524" max="11524" width="14.28515625" style="79" customWidth="1"/>
    <col min="11525" max="11527" width="14.7109375" style="79" customWidth="1"/>
    <col min="11528" max="11532" width="9.140625" style="79"/>
    <col min="11533" max="11533" width="7.85546875" style="79" customWidth="1"/>
    <col min="11534" max="11534" width="14.7109375" style="79" customWidth="1"/>
    <col min="11535" max="11535" width="14.28515625" style="79" customWidth="1"/>
    <col min="11536" max="11538" width="14.7109375" style="79" customWidth="1"/>
    <col min="11539" max="11777" width="9.140625" style="79"/>
    <col min="11778" max="11778" width="7.85546875" style="79" customWidth="1"/>
    <col min="11779" max="11779" width="14.7109375" style="79" customWidth="1"/>
    <col min="11780" max="11780" width="14.28515625" style="79" customWidth="1"/>
    <col min="11781" max="11783" width="14.7109375" style="79" customWidth="1"/>
    <col min="11784" max="11788" width="9.140625" style="79"/>
    <col min="11789" max="11789" width="7.85546875" style="79" customWidth="1"/>
    <col min="11790" max="11790" width="14.7109375" style="79" customWidth="1"/>
    <col min="11791" max="11791" width="14.28515625" style="79" customWidth="1"/>
    <col min="11792" max="11794" width="14.7109375" style="79" customWidth="1"/>
    <col min="11795" max="12033" width="9.140625" style="79"/>
    <col min="12034" max="12034" width="7.85546875" style="79" customWidth="1"/>
    <col min="12035" max="12035" width="14.7109375" style="79" customWidth="1"/>
    <col min="12036" max="12036" width="14.28515625" style="79" customWidth="1"/>
    <col min="12037" max="12039" width="14.7109375" style="79" customWidth="1"/>
    <col min="12040" max="12044" width="9.140625" style="79"/>
    <col min="12045" max="12045" width="7.85546875" style="79" customWidth="1"/>
    <col min="12046" max="12046" width="14.7109375" style="79" customWidth="1"/>
    <col min="12047" max="12047" width="14.28515625" style="79" customWidth="1"/>
    <col min="12048" max="12050" width="14.7109375" style="79" customWidth="1"/>
    <col min="12051" max="12289" width="9.140625" style="79"/>
    <col min="12290" max="12290" width="7.85546875" style="79" customWidth="1"/>
    <col min="12291" max="12291" width="14.7109375" style="79" customWidth="1"/>
    <col min="12292" max="12292" width="14.28515625" style="79" customWidth="1"/>
    <col min="12293" max="12295" width="14.7109375" style="79" customWidth="1"/>
    <col min="12296" max="12300" width="9.140625" style="79"/>
    <col min="12301" max="12301" width="7.85546875" style="79" customWidth="1"/>
    <col min="12302" max="12302" width="14.7109375" style="79" customWidth="1"/>
    <col min="12303" max="12303" width="14.28515625" style="79" customWidth="1"/>
    <col min="12304" max="12306" width="14.7109375" style="79" customWidth="1"/>
    <col min="12307" max="12545" width="9.140625" style="79"/>
    <col min="12546" max="12546" width="7.85546875" style="79" customWidth="1"/>
    <col min="12547" max="12547" width="14.7109375" style="79" customWidth="1"/>
    <col min="12548" max="12548" width="14.28515625" style="79" customWidth="1"/>
    <col min="12549" max="12551" width="14.7109375" style="79" customWidth="1"/>
    <col min="12552" max="12556" width="9.140625" style="79"/>
    <col min="12557" max="12557" width="7.85546875" style="79" customWidth="1"/>
    <col min="12558" max="12558" width="14.7109375" style="79" customWidth="1"/>
    <col min="12559" max="12559" width="14.28515625" style="79" customWidth="1"/>
    <col min="12560" max="12562" width="14.7109375" style="79" customWidth="1"/>
    <col min="12563" max="12801" width="9.140625" style="79"/>
    <col min="12802" max="12802" width="7.85546875" style="79" customWidth="1"/>
    <col min="12803" max="12803" width="14.7109375" style="79" customWidth="1"/>
    <col min="12804" max="12804" width="14.28515625" style="79" customWidth="1"/>
    <col min="12805" max="12807" width="14.7109375" style="79" customWidth="1"/>
    <col min="12808" max="12812" width="9.140625" style="79"/>
    <col min="12813" max="12813" width="7.85546875" style="79" customWidth="1"/>
    <col min="12814" max="12814" width="14.7109375" style="79" customWidth="1"/>
    <col min="12815" max="12815" width="14.28515625" style="79" customWidth="1"/>
    <col min="12816" max="12818" width="14.7109375" style="79" customWidth="1"/>
    <col min="12819" max="13057" width="9.140625" style="79"/>
    <col min="13058" max="13058" width="7.85546875" style="79" customWidth="1"/>
    <col min="13059" max="13059" width="14.7109375" style="79" customWidth="1"/>
    <col min="13060" max="13060" width="14.28515625" style="79" customWidth="1"/>
    <col min="13061" max="13063" width="14.7109375" style="79" customWidth="1"/>
    <col min="13064" max="13068" width="9.140625" style="79"/>
    <col min="13069" max="13069" width="7.85546875" style="79" customWidth="1"/>
    <col min="13070" max="13070" width="14.7109375" style="79" customWidth="1"/>
    <col min="13071" max="13071" width="14.28515625" style="79" customWidth="1"/>
    <col min="13072" max="13074" width="14.7109375" style="79" customWidth="1"/>
    <col min="13075" max="13313" width="9.140625" style="79"/>
    <col min="13314" max="13314" width="7.85546875" style="79" customWidth="1"/>
    <col min="13315" max="13315" width="14.7109375" style="79" customWidth="1"/>
    <col min="13316" max="13316" width="14.28515625" style="79" customWidth="1"/>
    <col min="13317" max="13319" width="14.7109375" style="79" customWidth="1"/>
    <col min="13320" max="13324" width="9.140625" style="79"/>
    <col min="13325" max="13325" width="7.85546875" style="79" customWidth="1"/>
    <col min="13326" max="13326" width="14.7109375" style="79" customWidth="1"/>
    <col min="13327" max="13327" width="14.28515625" style="79" customWidth="1"/>
    <col min="13328" max="13330" width="14.7109375" style="79" customWidth="1"/>
    <col min="13331" max="13569" width="9.140625" style="79"/>
    <col min="13570" max="13570" width="7.85546875" style="79" customWidth="1"/>
    <col min="13571" max="13571" width="14.7109375" style="79" customWidth="1"/>
    <col min="13572" max="13572" width="14.28515625" style="79" customWidth="1"/>
    <col min="13573" max="13575" width="14.7109375" style="79" customWidth="1"/>
    <col min="13576" max="13580" width="9.140625" style="79"/>
    <col min="13581" max="13581" width="7.85546875" style="79" customWidth="1"/>
    <col min="13582" max="13582" width="14.7109375" style="79" customWidth="1"/>
    <col min="13583" max="13583" width="14.28515625" style="79" customWidth="1"/>
    <col min="13584" max="13586" width="14.7109375" style="79" customWidth="1"/>
    <col min="13587" max="13825" width="9.140625" style="79"/>
    <col min="13826" max="13826" width="7.85546875" style="79" customWidth="1"/>
    <col min="13827" max="13827" width="14.7109375" style="79" customWidth="1"/>
    <col min="13828" max="13828" width="14.28515625" style="79" customWidth="1"/>
    <col min="13829" max="13831" width="14.7109375" style="79" customWidth="1"/>
    <col min="13832" max="13836" width="9.140625" style="79"/>
    <col min="13837" max="13837" width="7.85546875" style="79" customWidth="1"/>
    <col min="13838" max="13838" width="14.7109375" style="79" customWidth="1"/>
    <col min="13839" max="13839" width="14.28515625" style="79" customWidth="1"/>
    <col min="13840" max="13842" width="14.7109375" style="79" customWidth="1"/>
    <col min="13843" max="14081" width="9.140625" style="79"/>
    <col min="14082" max="14082" width="7.85546875" style="79" customWidth="1"/>
    <col min="14083" max="14083" width="14.7109375" style="79" customWidth="1"/>
    <col min="14084" max="14084" width="14.28515625" style="79" customWidth="1"/>
    <col min="14085" max="14087" width="14.7109375" style="79" customWidth="1"/>
    <col min="14088" max="14092" width="9.140625" style="79"/>
    <col min="14093" max="14093" width="7.85546875" style="79" customWidth="1"/>
    <col min="14094" max="14094" width="14.7109375" style="79" customWidth="1"/>
    <col min="14095" max="14095" width="14.28515625" style="79" customWidth="1"/>
    <col min="14096" max="14098" width="14.7109375" style="79" customWidth="1"/>
    <col min="14099" max="14337" width="9.140625" style="79"/>
    <col min="14338" max="14338" width="7.85546875" style="79" customWidth="1"/>
    <col min="14339" max="14339" width="14.7109375" style="79" customWidth="1"/>
    <col min="14340" max="14340" width="14.28515625" style="79" customWidth="1"/>
    <col min="14341" max="14343" width="14.7109375" style="79" customWidth="1"/>
    <col min="14344" max="14348" width="9.140625" style="79"/>
    <col min="14349" max="14349" width="7.85546875" style="79" customWidth="1"/>
    <col min="14350" max="14350" width="14.7109375" style="79" customWidth="1"/>
    <col min="14351" max="14351" width="14.28515625" style="79" customWidth="1"/>
    <col min="14352" max="14354" width="14.7109375" style="79" customWidth="1"/>
    <col min="14355" max="14593" width="9.140625" style="79"/>
    <col min="14594" max="14594" width="7.85546875" style="79" customWidth="1"/>
    <col min="14595" max="14595" width="14.7109375" style="79" customWidth="1"/>
    <col min="14596" max="14596" width="14.28515625" style="79" customWidth="1"/>
    <col min="14597" max="14599" width="14.7109375" style="79" customWidth="1"/>
    <col min="14600" max="14604" width="9.140625" style="79"/>
    <col min="14605" max="14605" width="7.85546875" style="79" customWidth="1"/>
    <col min="14606" max="14606" width="14.7109375" style="79" customWidth="1"/>
    <col min="14607" max="14607" width="14.28515625" style="79" customWidth="1"/>
    <col min="14608" max="14610" width="14.7109375" style="79" customWidth="1"/>
    <col min="14611" max="14849" width="9.140625" style="79"/>
    <col min="14850" max="14850" width="7.85546875" style="79" customWidth="1"/>
    <col min="14851" max="14851" width="14.7109375" style="79" customWidth="1"/>
    <col min="14852" max="14852" width="14.28515625" style="79" customWidth="1"/>
    <col min="14853" max="14855" width="14.7109375" style="79" customWidth="1"/>
    <col min="14856" max="14860" width="9.140625" style="79"/>
    <col min="14861" max="14861" width="7.85546875" style="79" customWidth="1"/>
    <col min="14862" max="14862" width="14.7109375" style="79" customWidth="1"/>
    <col min="14863" max="14863" width="14.28515625" style="79" customWidth="1"/>
    <col min="14864" max="14866" width="14.7109375" style="79" customWidth="1"/>
    <col min="14867" max="15105" width="9.140625" style="79"/>
    <col min="15106" max="15106" width="7.85546875" style="79" customWidth="1"/>
    <col min="15107" max="15107" width="14.7109375" style="79" customWidth="1"/>
    <col min="15108" max="15108" width="14.28515625" style="79" customWidth="1"/>
    <col min="15109" max="15111" width="14.7109375" style="79" customWidth="1"/>
    <col min="15112" max="15116" width="9.140625" style="79"/>
    <col min="15117" max="15117" width="7.85546875" style="79" customWidth="1"/>
    <col min="15118" max="15118" width="14.7109375" style="79" customWidth="1"/>
    <col min="15119" max="15119" width="14.28515625" style="79" customWidth="1"/>
    <col min="15120" max="15122" width="14.7109375" style="79" customWidth="1"/>
    <col min="15123" max="15361" width="9.140625" style="79"/>
    <col min="15362" max="15362" width="7.85546875" style="79" customWidth="1"/>
    <col min="15363" max="15363" width="14.7109375" style="79" customWidth="1"/>
    <col min="15364" max="15364" width="14.28515625" style="79" customWidth="1"/>
    <col min="15365" max="15367" width="14.7109375" style="79" customWidth="1"/>
    <col min="15368" max="15372" width="9.140625" style="79"/>
    <col min="15373" max="15373" width="7.85546875" style="79" customWidth="1"/>
    <col min="15374" max="15374" width="14.7109375" style="79" customWidth="1"/>
    <col min="15375" max="15375" width="14.28515625" style="79" customWidth="1"/>
    <col min="15376" max="15378" width="14.7109375" style="79" customWidth="1"/>
    <col min="15379" max="15617" width="9.140625" style="79"/>
    <col min="15618" max="15618" width="7.85546875" style="79" customWidth="1"/>
    <col min="15619" max="15619" width="14.7109375" style="79" customWidth="1"/>
    <col min="15620" max="15620" width="14.28515625" style="79" customWidth="1"/>
    <col min="15621" max="15623" width="14.7109375" style="79" customWidth="1"/>
    <col min="15624" max="15628" width="9.140625" style="79"/>
    <col min="15629" max="15629" width="7.85546875" style="79" customWidth="1"/>
    <col min="15630" max="15630" width="14.7109375" style="79" customWidth="1"/>
    <col min="15631" max="15631" width="14.28515625" style="79" customWidth="1"/>
    <col min="15632" max="15634" width="14.7109375" style="79" customWidth="1"/>
    <col min="15635" max="15873" width="9.140625" style="79"/>
    <col min="15874" max="15874" width="7.85546875" style="79" customWidth="1"/>
    <col min="15875" max="15875" width="14.7109375" style="79" customWidth="1"/>
    <col min="15876" max="15876" width="14.28515625" style="79" customWidth="1"/>
    <col min="15877" max="15879" width="14.7109375" style="79" customWidth="1"/>
    <col min="15880" max="15884" width="9.140625" style="79"/>
    <col min="15885" max="15885" width="7.85546875" style="79" customWidth="1"/>
    <col min="15886" max="15886" width="14.7109375" style="79" customWidth="1"/>
    <col min="15887" max="15887" width="14.28515625" style="79" customWidth="1"/>
    <col min="15888" max="15890" width="14.7109375" style="79" customWidth="1"/>
    <col min="15891" max="16129" width="9.140625" style="79"/>
    <col min="16130" max="16130" width="7.85546875" style="79" customWidth="1"/>
    <col min="16131" max="16131" width="14.7109375" style="79" customWidth="1"/>
    <col min="16132" max="16132" width="14.28515625" style="79" customWidth="1"/>
    <col min="16133" max="16135" width="14.7109375" style="79" customWidth="1"/>
    <col min="16136" max="16140" width="9.140625" style="79"/>
    <col min="16141" max="16141" width="7.85546875" style="79" customWidth="1"/>
    <col min="16142" max="16142" width="14.7109375" style="79" customWidth="1"/>
    <col min="16143" max="16143" width="14.28515625" style="79" customWidth="1"/>
    <col min="16144" max="16146" width="14.7109375" style="79" customWidth="1"/>
    <col min="16147" max="16384" width="9.140625" style="79"/>
  </cols>
  <sheetData>
    <row r="1" spans="1:18" x14ac:dyDescent="0.25">
      <c r="A1" s="77"/>
      <c r="B1" s="77"/>
      <c r="C1" s="77"/>
      <c r="D1" s="77"/>
      <c r="E1" s="77"/>
      <c r="F1" s="77"/>
      <c r="G1" s="78"/>
      <c r="L1" s="124"/>
      <c r="M1" s="124"/>
      <c r="N1" s="124"/>
      <c r="O1" s="124"/>
      <c r="P1" s="124"/>
      <c r="Q1" s="124"/>
      <c r="R1" s="125"/>
    </row>
    <row r="2" spans="1:18" x14ac:dyDescent="0.25">
      <c r="A2" s="77"/>
      <c r="B2" s="77"/>
      <c r="C2" s="77"/>
      <c r="D2" s="77"/>
      <c r="E2" s="77"/>
      <c r="F2" s="80"/>
      <c r="G2" s="81"/>
      <c r="L2" s="124"/>
      <c r="M2" s="124"/>
      <c r="N2" s="124"/>
      <c r="O2" s="124"/>
      <c r="P2" s="124"/>
      <c r="Q2" s="126"/>
      <c r="R2" s="127"/>
    </row>
    <row r="3" spans="1:18" x14ac:dyDescent="0.25">
      <c r="A3" s="77"/>
      <c r="B3" s="77"/>
      <c r="C3" s="77"/>
      <c r="D3" s="77"/>
      <c r="E3" s="77"/>
      <c r="F3" s="80"/>
      <c r="G3" s="81"/>
      <c r="L3" s="124"/>
      <c r="M3" s="124"/>
      <c r="N3" s="124"/>
      <c r="O3" s="124"/>
      <c r="P3" s="124"/>
      <c r="Q3" s="126"/>
      <c r="R3" s="127"/>
    </row>
    <row r="4" spans="1:18" ht="21" x14ac:dyDescent="0.35">
      <c r="A4" s="77"/>
      <c r="B4" s="84" t="s">
        <v>62</v>
      </c>
      <c r="C4" s="77"/>
      <c r="D4" s="77"/>
      <c r="E4" s="85"/>
      <c r="F4" s="86"/>
      <c r="G4" s="77"/>
      <c r="K4" s="90"/>
      <c r="L4" s="124"/>
      <c r="M4" s="128" t="s">
        <v>63</v>
      </c>
      <c r="N4" s="124"/>
      <c r="O4" s="124"/>
      <c r="P4" s="126"/>
      <c r="Q4" s="129"/>
      <c r="R4" s="124"/>
    </row>
    <row r="5" spans="1:18" x14ac:dyDescent="0.25">
      <c r="A5" s="77"/>
      <c r="B5" s="77"/>
      <c r="C5" s="77"/>
      <c r="D5" s="77"/>
      <c r="E5" s="77"/>
      <c r="F5" s="86"/>
      <c r="G5" s="77"/>
      <c r="K5" s="92"/>
      <c r="L5" s="124"/>
      <c r="M5" s="124"/>
      <c r="N5" s="124"/>
      <c r="O5" s="124"/>
      <c r="P5" s="124"/>
      <c r="Q5" s="129"/>
      <c r="R5" s="124"/>
    </row>
    <row r="6" spans="1:18" x14ac:dyDescent="0.25">
      <c r="A6" s="77"/>
      <c r="B6" s="93" t="s">
        <v>46</v>
      </c>
      <c r="C6" s="94"/>
      <c r="D6" s="95"/>
      <c r="E6" s="96">
        <v>43862</v>
      </c>
      <c r="F6" s="97"/>
      <c r="G6" s="77"/>
      <c r="K6" s="99"/>
      <c r="L6" s="124"/>
      <c r="M6" s="130" t="s">
        <v>46</v>
      </c>
      <c r="N6" s="131"/>
      <c r="O6" s="132"/>
      <c r="P6" s="133">
        <v>43862</v>
      </c>
      <c r="Q6" s="134"/>
      <c r="R6" s="124"/>
    </row>
    <row r="7" spans="1:18" x14ac:dyDescent="0.25">
      <c r="A7" s="77"/>
      <c r="B7" s="100" t="s">
        <v>47</v>
      </c>
      <c r="C7" s="101"/>
      <c r="E7" s="102">
        <v>120</v>
      </c>
      <c r="F7" s="103" t="s">
        <v>38</v>
      </c>
      <c r="K7" s="104"/>
      <c r="L7" s="124"/>
      <c r="M7" s="135" t="s">
        <v>47</v>
      </c>
      <c r="N7" s="126"/>
      <c r="P7" s="137">
        <v>120</v>
      </c>
      <c r="Q7" s="138" t="s">
        <v>38</v>
      </c>
    </row>
    <row r="8" spans="1:18" x14ac:dyDescent="0.25">
      <c r="A8" s="77"/>
      <c r="B8" s="100" t="s">
        <v>52</v>
      </c>
      <c r="C8" s="101"/>
      <c r="D8" s="105">
        <v>43861</v>
      </c>
      <c r="E8" s="139">
        <v>40.692615835987247</v>
      </c>
      <c r="F8" s="103" t="s">
        <v>49</v>
      </c>
      <c r="K8" s="104"/>
      <c r="L8" s="124"/>
      <c r="M8" s="135" t="s">
        <v>52</v>
      </c>
      <c r="N8" s="126"/>
      <c r="O8" s="140">
        <v>43861</v>
      </c>
      <c r="P8" s="141">
        <v>0</v>
      </c>
      <c r="Q8" s="138" t="s">
        <v>49</v>
      </c>
    </row>
    <row r="9" spans="1:18" x14ac:dyDescent="0.25">
      <c r="A9" s="77"/>
      <c r="B9" s="100" t="s">
        <v>53</v>
      </c>
      <c r="C9" s="101"/>
      <c r="D9" s="155">
        <v>47514</v>
      </c>
      <c r="E9" s="139">
        <v>0</v>
      </c>
      <c r="F9" s="103" t="s">
        <v>49</v>
      </c>
      <c r="G9" s="112"/>
      <c r="K9" s="104"/>
      <c r="L9" s="124"/>
      <c r="M9" s="135" t="s">
        <v>53</v>
      </c>
      <c r="N9" s="126"/>
      <c r="O9" s="156">
        <v>47514</v>
      </c>
      <c r="P9" s="141">
        <v>0</v>
      </c>
      <c r="Q9" s="138" t="s">
        <v>49</v>
      </c>
      <c r="R9" s="142"/>
    </row>
    <row r="10" spans="1:18" x14ac:dyDescent="0.25">
      <c r="A10" s="77"/>
      <c r="B10" s="114" t="s">
        <v>54</v>
      </c>
      <c r="C10" s="115"/>
      <c r="D10" s="116"/>
      <c r="E10" s="157">
        <v>3.5000000000000003E-2</v>
      </c>
      <c r="F10" s="118"/>
      <c r="G10" s="119"/>
      <c r="K10" s="104"/>
      <c r="L10" s="124"/>
      <c r="M10" s="143" t="s">
        <v>54</v>
      </c>
      <c r="N10" s="144"/>
      <c r="O10" s="145"/>
      <c r="P10" s="146">
        <v>3.5000000000000003E-2</v>
      </c>
      <c r="Q10" s="147"/>
      <c r="R10" s="124"/>
    </row>
    <row r="11" spans="1:18" x14ac:dyDescent="0.25">
      <c r="A11" s="77"/>
      <c r="B11" s="102"/>
      <c r="C11" s="101"/>
      <c r="E11" s="120"/>
      <c r="F11" s="102"/>
      <c r="G11" s="119"/>
      <c r="K11" s="104"/>
      <c r="L11" s="124"/>
      <c r="M11" s="137"/>
      <c r="N11" s="126"/>
      <c r="P11" s="148"/>
      <c r="Q11" s="137"/>
      <c r="R11" s="124"/>
    </row>
    <row r="12" spans="1:18" x14ac:dyDescent="0.25">
      <c r="K12" s="104"/>
    </row>
    <row r="13" spans="1:18" ht="15.75" thickBot="1" x14ac:dyDescent="0.3">
      <c r="A13" s="121" t="s">
        <v>55</v>
      </c>
      <c r="B13" s="121" t="s">
        <v>56</v>
      </c>
      <c r="C13" s="121" t="s">
        <v>57</v>
      </c>
      <c r="D13" s="121" t="s">
        <v>58</v>
      </c>
      <c r="E13" s="121" t="s">
        <v>59</v>
      </c>
      <c r="F13" s="121" t="s">
        <v>60</v>
      </c>
      <c r="G13" s="121" t="s">
        <v>61</v>
      </c>
      <c r="K13" s="104"/>
      <c r="L13" s="149" t="s">
        <v>55</v>
      </c>
      <c r="M13" s="149" t="s">
        <v>56</v>
      </c>
      <c r="N13" s="149" t="s">
        <v>57</v>
      </c>
      <c r="O13" s="149" t="s">
        <v>58</v>
      </c>
      <c r="P13" s="149" t="s">
        <v>59</v>
      </c>
      <c r="Q13" s="149" t="s">
        <v>60</v>
      </c>
      <c r="R13" s="149" t="s">
        <v>61</v>
      </c>
    </row>
    <row r="14" spans="1:18" x14ac:dyDescent="0.25">
      <c r="A14" s="122">
        <v>43862</v>
      </c>
      <c r="B14" s="101">
        <v>1</v>
      </c>
      <c r="C14" s="86">
        <v>40.692615835987247</v>
      </c>
      <c r="D14" s="123">
        <v>0.12</v>
      </c>
      <c r="E14" s="123">
        <v>0.28370566543526221</v>
      </c>
      <c r="F14" s="123">
        <v>0.4</v>
      </c>
      <c r="G14" s="123">
        <v>40.408910170551984</v>
      </c>
      <c r="K14" s="104"/>
      <c r="L14" s="150">
        <v>43862</v>
      </c>
      <c r="M14" s="126">
        <v>1</v>
      </c>
      <c r="N14" s="129">
        <v>0</v>
      </c>
      <c r="O14" s="151">
        <v>0</v>
      </c>
      <c r="P14" s="151">
        <v>0</v>
      </c>
      <c r="Q14" s="151">
        <v>0</v>
      </c>
      <c r="R14" s="151">
        <v>0</v>
      </c>
    </row>
    <row r="15" spans="1:18" x14ac:dyDescent="0.25">
      <c r="A15" s="122">
        <v>43891</v>
      </c>
      <c r="B15" s="101">
        <v>2</v>
      </c>
      <c r="C15" s="86">
        <v>40.408910170551984</v>
      </c>
      <c r="D15" s="123">
        <v>0.12</v>
      </c>
      <c r="E15" s="123">
        <v>0.28453314029278171</v>
      </c>
      <c r="F15" s="123">
        <v>0.4</v>
      </c>
      <c r="G15" s="123">
        <v>40.124377030259204</v>
      </c>
      <c r="K15" s="104"/>
      <c r="L15" s="150">
        <v>43891</v>
      </c>
      <c r="M15" s="126">
        <v>2</v>
      </c>
      <c r="N15" s="129">
        <v>0</v>
      </c>
      <c r="O15" s="151">
        <v>0</v>
      </c>
      <c r="P15" s="151">
        <v>0</v>
      </c>
      <c r="Q15" s="151">
        <v>0</v>
      </c>
      <c r="R15" s="151">
        <v>0</v>
      </c>
    </row>
    <row r="16" spans="1:18" x14ac:dyDescent="0.25">
      <c r="A16" s="122">
        <v>43922</v>
      </c>
      <c r="B16" s="101">
        <v>3</v>
      </c>
      <c r="C16" s="86">
        <v>40.124377030259204</v>
      </c>
      <c r="D16" s="123">
        <v>0.12</v>
      </c>
      <c r="E16" s="123">
        <v>0.28536302861863566</v>
      </c>
      <c r="F16" s="123">
        <v>0.4</v>
      </c>
      <c r="G16" s="123">
        <v>39.839014001640571</v>
      </c>
      <c r="K16" s="104"/>
      <c r="L16" s="150">
        <v>43922</v>
      </c>
      <c r="M16" s="126">
        <v>3</v>
      </c>
      <c r="N16" s="129">
        <v>0</v>
      </c>
      <c r="O16" s="151">
        <v>0</v>
      </c>
      <c r="P16" s="151">
        <v>0</v>
      </c>
      <c r="Q16" s="151">
        <v>0</v>
      </c>
      <c r="R16" s="151">
        <v>0</v>
      </c>
    </row>
    <row r="17" spans="1:18" x14ac:dyDescent="0.25">
      <c r="A17" s="122">
        <v>43952</v>
      </c>
      <c r="B17" s="101">
        <v>4</v>
      </c>
      <c r="C17" s="86">
        <v>39.839014001640571</v>
      </c>
      <c r="D17" s="123">
        <v>0.12</v>
      </c>
      <c r="E17" s="123">
        <v>0.28619533745210668</v>
      </c>
      <c r="F17" s="123">
        <v>0.4</v>
      </c>
      <c r="G17" s="123">
        <v>39.552818664188464</v>
      </c>
      <c r="K17" s="104"/>
      <c r="L17" s="150">
        <v>43952</v>
      </c>
      <c r="M17" s="126">
        <v>4</v>
      </c>
      <c r="N17" s="129">
        <v>0</v>
      </c>
      <c r="O17" s="151">
        <v>0</v>
      </c>
      <c r="P17" s="151">
        <v>0</v>
      </c>
      <c r="Q17" s="151">
        <v>0</v>
      </c>
      <c r="R17" s="151">
        <v>0</v>
      </c>
    </row>
    <row r="18" spans="1:18" x14ac:dyDescent="0.25">
      <c r="A18" s="122">
        <v>43983</v>
      </c>
      <c r="B18" s="101">
        <v>5</v>
      </c>
      <c r="C18" s="86">
        <v>39.552818664188464</v>
      </c>
      <c r="D18" s="123">
        <v>0.12</v>
      </c>
      <c r="E18" s="123">
        <v>0.28703007385300866</v>
      </c>
      <c r="F18" s="123">
        <v>0.4</v>
      </c>
      <c r="G18" s="123">
        <v>39.265788590335454</v>
      </c>
      <c r="K18" s="104"/>
      <c r="L18" s="150">
        <v>43983</v>
      </c>
      <c r="M18" s="126">
        <v>5</v>
      </c>
      <c r="N18" s="129">
        <v>0</v>
      </c>
      <c r="O18" s="151">
        <v>0</v>
      </c>
      <c r="P18" s="151">
        <v>0</v>
      </c>
      <c r="Q18" s="151">
        <v>0</v>
      </c>
      <c r="R18" s="151">
        <v>0</v>
      </c>
    </row>
    <row r="19" spans="1:18" x14ac:dyDescent="0.25">
      <c r="A19" s="122">
        <v>44013</v>
      </c>
      <c r="B19" s="101">
        <v>6</v>
      </c>
      <c r="C19" s="86">
        <v>39.265788590335454</v>
      </c>
      <c r="D19" s="123">
        <v>0.11</v>
      </c>
      <c r="E19" s="123">
        <v>0.28786724490174659</v>
      </c>
      <c r="F19" s="123">
        <v>0.4</v>
      </c>
      <c r="G19" s="123">
        <v>38.977921345433707</v>
      </c>
      <c r="K19" s="104"/>
      <c r="L19" s="150">
        <v>44013</v>
      </c>
      <c r="M19" s="126">
        <v>6</v>
      </c>
      <c r="N19" s="129">
        <v>0</v>
      </c>
      <c r="O19" s="151">
        <v>0</v>
      </c>
      <c r="P19" s="151">
        <v>0</v>
      </c>
      <c r="Q19" s="151">
        <v>0</v>
      </c>
      <c r="R19" s="151">
        <v>0</v>
      </c>
    </row>
    <row r="20" spans="1:18" x14ac:dyDescent="0.25">
      <c r="A20" s="122">
        <v>44044</v>
      </c>
      <c r="B20" s="101">
        <v>7</v>
      </c>
      <c r="C20" s="86">
        <v>38.977921345433707</v>
      </c>
      <c r="D20" s="123">
        <v>0.11</v>
      </c>
      <c r="E20" s="123">
        <v>0.28870685769937671</v>
      </c>
      <c r="F20" s="123">
        <v>0.4</v>
      </c>
      <c r="G20" s="123">
        <v>38.689214487734333</v>
      </c>
      <c r="K20" s="104"/>
      <c r="L20" s="150">
        <v>44044</v>
      </c>
      <c r="M20" s="126">
        <v>7</v>
      </c>
      <c r="N20" s="129">
        <v>0</v>
      </c>
      <c r="O20" s="151">
        <v>0</v>
      </c>
      <c r="P20" s="151">
        <v>0</v>
      </c>
      <c r="Q20" s="151">
        <v>0</v>
      </c>
      <c r="R20" s="151">
        <v>0</v>
      </c>
    </row>
    <row r="21" spans="1:18" x14ac:dyDescent="0.25">
      <c r="A21" s="122">
        <v>44075</v>
      </c>
      <c r="B21" s="101">
        <v>8</v>
      </c>
      <c r="C21" s="86">
        <v>38.689214487734333</v>
      </c>
      <c r="D21" s="123">
        <v>0.11</v>
      </c>
      <c r="E21" s="123">
        <v>0.28954891936766652</v>
      </c>
      <c r="F21" s="123">
        <v>0.4</v>
      </c>
      <c r="G21" s="123">
        <v>38.399665568366665</v>
      </c>
      <c r="K21" s="104"/>
      <c r="L21" s="150">
        <v>44075</v>
      </c>
      <c r="M21" s="126">
        <v>8</v>
      </c>
      <c r="N21" s="129">
        <v>0</v>
      </c>
      <c r="O21" s="151">
        <v>0</v>
      </c>
      <c r="P21" s="151">
        <v>0</v>
      </c>
      <c r="Q21" s="151">
        <v>0</v>
      </c>
      <c r="R21" s="151">
        <v>0</v>
      </c>
    </row>
    <row r="22" spans="1:18" x14ac:dyDescent="0.25">
      <c r="A22" s="122">
        <v>44105</v>
      </c>
      <c r="B22" s="101">
        <v>9</v>
      </c>
      <c r="C22" s="86">
        <v>38.399665568366665</v>
      </c>
      <c r="D22" s="123">
        <v>0.11</v>
      </c>
      <c r="E22" s="123">
        <v>0.29039343704915555</v>
      </c>
      <c r="F22" s="123">
        <v>0.4</v>
      </c>
      <c r="G22" s="123">
        <v>38.10927213131751</v>
      </c>
      <c r="K22" s="104"/>
      <c r="L22" s="150">
        <v>44105</v>
      </c>
      <c r="M22" s="126">
        <v>9</v>
      </c>
      <c r="N22" s="129">
        <v>0</v>
      </c>
      <c r="O22" s="151">
        <v>0</v>
      </c>
      <c r="P22" s="151">
        <v>0</v>
      </c>
      <c r="Q22" s="151">
        <v>0</v>
      </c>
      <c r="R22" s="151">
        <v>0</v>
      </c>
    </row>
    <row r="23" spans="1:18" x14ac:dyDescent="0.25">
      <c r="A23" s="122">
        <v>44136</v>
      </c>
      <c r="B23" s="101">
        <v>10</v>
      </c>
      <c r="C23" s="86">
        <v>38.10927213131751</v>
      </c>
      <c r="D23" s="123">
        <v>0.11</v>
      </c>
      <c r="E23" s="123">
        <v>0.29124041790721561</v>
      </c>
      <c r="F23" s="123">
        <v>0.4</v>
      </c>
      <c r="G23" s="123">
        <v>37.818031713410292</v>
      </c>
      <c r="K23" s="104"/>
      <c r="L23" s="150">
        <v>44136</v>
      </c>
      <c r="M23" s="126">
        <v>10</v>
      </c>
      <c r="N23" s="129">
        <v>0</v>
      </c>
      <c r="O23" s="151">
        <v>0</v>
      </c>
      <c r="P23" s="151">
        <v>0</v>
      </c>
      <c r="Q23" s="151">
        <v>0</v>
      </c>
      <c r="R23" s="151">
        <v>0</v>
      </c>
    </row>
    <row r="24" spans="1:18" x14ac:dyDescent="0.25">
      <c r="A24" s="122">
        <v>44166</v>
      </c>
      <c r="B24" s="101">
        <v>11</v>
      </c>
      <c r="C24" s="86">
        <v>37.818031713410292</v>
      </c>
      <c r="D24" s="123">
        <v>0.11</v>
      </c>
      <c r="E24" s="123">
        <v>0.29208986912611168</v>
      </c>
      <c r="F24" s="123">
        <v>0.4</v>
      </c>
      <c r="G24" s="123">
        <v>37.525941844284183</v>
      </c>
      <c r="L24" s="150">
        <v>44166</v>
      </c>
      <c r="M24" s="126">
        <v>11</v>
      </c>
      <c r="N24" s="129">
        <v>0</v>
      </c>
      <c r="O24" s="151">
        <v>0</v>
      </c>
      <c r="P24" s="151">
        <v>0</v>
      </c>
      <c r="Q24" s="151">
        <v>0</v>
      </c>
      <c r="R24" s="151">
        <v>0</v>
      </c>
    </row>
    <row r="25" spans="1:18" x14ac:dyDescent="0.25">
      <c r="A25" s="122">
        <v>44197</v>
      </c>
      <c r="B25" s="101">
        <v>12</v>
      </c>
      <c r="C25" s="86">
        <v>37.525941844284183</v>
      </c>
      <c r="D25" s="123">
        <v>0.11</v>
      </c>
      <c r="E25" s="123">
        <v>0.29294179791106284</v>
      </c>
      <c r="F25" s="123">
        <v>0.4</v>
      </c>
      <c r="G25" s="123">
        <v>37.233000046373121</v>
      </c>
      <c r="L25" s="150">
        <v>44197</v>
      </c>
      <c r="M25" s="126">
        <v>12</v>
      </c>
      <c r="N25" s="129">
        <v>0</v>
      </c>
      <c r="O25" s="151">
        <v>0</v>
      </c>
      <c r="P25" s="151">
        <v>0</v>
      </c>
      <c r="Q25" s="151">
        <v>0</v>
      </c>
      <c r="R25" s="151">
        <v>0</v>
      </c>
    </row>
    <row r="26" spans="1:18" x14ac:dyDescent="0.25">
      <c r="A26" s="122">
        <v>44228</v>
      </c>
      <c r="B26" s="101">
        <v>13</v>
      </c>
      <c r="C26" s="86">
        <v>37.233000046373121</v>
      </c>
      <c r="D26" s="123">
        <v>0.11</v>
      </c>
      <c r="E26" s="123">
        <v>0.29379621148830343</v>
      </c>
      <c r="F26" s="123">
        <v>0.4</v>
      </c>
      <c r="G26" s="123">
        <v>36.939203834884815</v>
      </c>
      <c r="L26" s="150">
        <v>44228</v>
      </c>
      <c r="M26" s="126">
        <v>13</v>
      </c>
      <c r="N26" s="129">
        <v>0</v>
      </c>
      <c r="O26" s="151">
        <v>0</v>
      </c>
      <c r="P26" s="151">
        <v>0</v>
      </c>
      <c r="Q26" s="151">
        <v>0</v>
      </c>
      <c r="R26" s="151">
        <v>0</v>
      </c>
    </row>
    <row r="27" spans="1:18" x14ac:dyDescent="0.25">
      <c r="A27" s="122">
        <v>44256</v>
      </c>
      <c r="B27" s="101">
        <v>14</v>
      </c>
      <c r="C27" s="86">
        <v>36.939203834884815</v>
      </c>
      <c r="D27" s="123">
        <v>0.11</v>
      </c>
      <c r="E27" s="123">
        <v>0.2946531171051443</v>
      </c>
      <c r="F27" s="123">
        <v>0.4</v>
      </c>
      <c r="G27" s="123">
        <v>36.644550717779673</v>
      </c>
      <c r="L27" s="150">
        <v>44256</v>
      </c>
      <c r="M27" s="126">
        <v>14</v>
      </c>
      <c r="N27" s="129">
        <v>0</v>
      </c>
      <c r="O27" s="151">
        <v>0</v>
      </c>
      <c r="P27" s="151">
        <v>0</v>
      </c>
      <c r="Q27" s="151">
        <v>0</v>
      </c>
      <c r="R27" s="151">
        <v>0</v>
      </c>
    </row>
    <row r="28" spans="1:18" x14ac:dyDescent="0.25">
      <c r="A28" s="122">
        <v>44287</v>
      </c>
      <c r="B28" s="101">
        <v>15</v>
      </c>
      <c r="C28" s="86">
        <v>36.644550717779673</v>
      </c>
      <c r="D28" s="123">
        <v>0.11</v>
      </c>
      <c r="E28" s="123">
        <v>0.29551252203003425</v>
      </c>
      <c r="F28" s="123">
        <v>0.4</v>
      </c>
      <c r="G28" s="123">
        <v>36.349038195749635</v>
      </c>
      <c r="L28" s="150">
        <v>44287</v>
      </c>
      <c r="M28" s="126">
        <v>15</v>
      </c>
      <c r="N28" s="129">
        <v>0</v>
      </c>
      <c r="O28" s="151">
        <v>0</v>
      </c>
      <c r="P28" s="151">
        <v>0</v>
      </c>
      <c r="Q28" s="151">
        <v>0</v>
      </c>
      <c r="R28" s="151">
        <v>0</v>
      </c>
    </row>
    <row r="29" spans="1:18" x14ac:dyDescent="0.25">
      <c r="A29" s="122">
        <v>44317</v>
      </c>
      <c r="B29" s="101">
        <v>16</v>
      </c>
      <c r="C29" s="86">
        <v>36.349038195749635</v>
      </c>
      <c r="D29" s="123">
        <v>0.11</v>
      </c>
      <c r="E29" s="123">
        <v>0.29637443355262194</v>
      </c>
      <c r="F29" s="123">
        <v>0.4</v>
      </c>
      <c r="G29" s="123">
        <v>36.052663762197014</v>
      </c>
      <c r="L29" s="150">
        <v>44317</v>
      </c>
      <c r="M29" s="126">
        <v>16</v>
      </c>
      <c r="N29" s="129">
        <v>0</v>
      </c>
      <c r="O29" s="151">
        <v>0</v>
      </c>
      <c r="P29" s="151">
        <v>0</v>
      </c>
      <c r="Q29" s="151">
        <v>0</v>
      </c>
      <c r="R29" s="151">
        <v>0</v>
      </c>
    </row>
    <row r="30" spans="1:18" x14ac:dyDescent="0.25">
      <c r="A30" s="122">
        <v>44348</v>
      </c>
      <c r="B30" s="101">
        <v>17</v>
      </c>
      <c r="C30" s="86">
        <v>36.052663762197014</v>
      </c>
      <c r="D30" s="123">
        <v>0.11</v>
      </c>
      <c r="E30" s="123">
        <v>0.29723885898381708</v>
      </c>
      <c r="F30" s="123">
        <v>0.4</v>
      </c>
      <c r="G30" s="123">
        <v>35.755424903213196</v>
      </c>
      <c r="L30" s="150">
        <v>44348</v>
      </c>
      <c r="M30" s="126">
        <v>17</v>
      </c>
      <c r="N30" s="129">
        <v>0</v>
      </c>
      <c r="O30" s="151">
        <v>0</v>
      </c>
      <c r="P30" s="151">
        <v>0</v>
      </c>
      <c r="Q30" s="151">
        <v>0</v>
      </c>
      <c r="R30" s="151">
        <v>0</v>
      </c>
    </row>
    <row r="31" spans="1:18" x14ac:dyDescent="0.25">
      <c r="A31" s="122">
        <v>44378</v>
      </c>
      <c r="B31" s="101">
        <v>18</v>
      </c>
      <c r="C31" s="86">
        <v>35.755424903213196</v>
      </c>
      <c r="D31" s="123">
        <v>0.1</v>
      </c>
      <c r="E31" s="123">
        <v>0.29810580565585321</v>
      </c>
      <c r="F31" s="123">
        <v>0.4</v>
      </c>
      <c r="G31" s="123">
        <v>35.457319097557345</v>
      </c>
      <c r="L31" s="150">
        <v>44378</v>
      </c>
      <c r="M31" s="126">
        <v>18</v>
      </c>
      <c r="N31" s="129">
        <v>0</v>
      </c>
      <c r="O31" s="151">
        <v>0</v>
      </c>
      <c r="P31" s="151">
        <v>0</v>
      </c>
      <c r="Q31" s="151">
        <v>0</v>
      </c>
      <c r="R31" s="151">
        <v>0</v>
      </c>
    </row>
    <row r="32" spans="1:18" x14ac:dyDescent="0.25">
      <c r="A32" s="122">
        <v>44409</v>
      </c>
      <c r="B32" s="101">
        <v>19</v>
      </c>
      <c r="C32" s="86">
        <v>35.457319097557345</v>
      </c>
      <c r="D32" s="123">
        <v>0.1</v>
      </c>
      <c r="E32" s="123">
        <v>0.29897528092234943</v>
      </c>
      <c r="F32" s="123">
        <v>0.4</v>
      </c>
      <c r="G32" s="123">
        <v>35.158343816634996</v>
      </c>
      <c r="L32" s="150">
        <v>44409</v>
      </c>
      <c r="M32" s="126">
        <v>19</v>
      </c>
      <c r="N32" s="129">
        <v>0</v>
      </c>
      <c r="O32" s="151">
        <v>0</v>
      </c>
      <c r="P32" s="151">
        <v>0</v>
      </c>
      <c r="Q32" s="151">
        <v>0</v>
      </c>
      <c r="R32" s="151">
        <v>0</v>
      </c>
    </row>
    <row r="33" spans="1:18" x14ac:dyDescent="0.25">
      <c r="A33" s="122">
        <v>44440</v>
      </c>
      <c r="B33" s="101">
        <v>20</v>
      </c>
      <c r="C33" s="86">
        <v>35.158343816634996</v>
      </c>
      <c r="D33" s="123">
        <v>0.1</v>
      </c>
      <c r="E33" s="123">
        <v>0.29984729215837291</v>
      </c>
      <c r="F33" s="123">
        <v>0.4</v>
      </c>
      <c r="G33" s="123">
        <v>34.858496524476621</v>
      </c>
      <c r="L33" s="150">
        <v>44440</v>
      </c>
      <c r="M33" s="126">
        <v>20</v>
      </c>
      <c r="N33" s="129">
        <v>0</v>
      </c>
      <c r="O33" s="151">
        <v>0</v>
      </c>
      <c r="P33" s="151">
        <v>0</v>
      </c>
      <c r="Q33" s="151">
        <v>0</v>
      </c>
      <c r="R33" s="151">
        <v>0</v>
      </c>
    </row>
    <row r="34" spans="1:18" x14ac:dyDescent="0.25">
      <c r="A34" s="122">
        <v>44470</v>
      </c>
      <c r="B34" s="101">
        <v>21</v>
      </c>
      <c r="C34" s="86">
        <v>34.858496524476621</v>
      </c>
      <c r="D34" s="123">
        <v>0.1</v>
      </c>
      <c r="E34" s="123">
        <v>0.30072184676050151</v>
      </c>
      <c r="F34" s="123">
        <v>0.4</v>
      </c>
      <c r="G34" s="123">
        <v>34.557774677716118</v>
      </c>
      <c r="L34" s="150">
        <v>44470</v>
      </c>
      <c r="M34" s="126">
        <v>21</v>
      </c>
      <c r="N34" s="129">
        <v>0</v>
      </c>
      <c r="O34" s="151">
        <v>0</v>
      </c>
      <c r="P34" s="151">
        <v>0</v>
      </c>
      <c r="Q34" s="151">
        <v>0</v>
      </c>
      <c r="R34" s="151">
        <v>0</v>
      </c>
    </row>
    <row r="35" spans="1:18" x14ac:dyDescent="0.25">
      <c r="A35" s="122">
        <v>44501</v>
      </c>
      <c r="B35" s="101">
        <v>22</v>
      </c>
      <c r="C35" s="86">
        <v>34.557774677716118</v>
      </c>
      <c r="D35" s="123">
        <v>0.1</v>
      </c>
      <c r="E35" s="123">
        <v>0.30159895214688631</v>
      </c>
      <c r="F35" s="123">
        <v>0.4</v>
      </c>
      <c r="G35" s="123">
        <v>34.256175725569229</v>
      </c>
      <c r="L35" s="150">
        <v>44501</v>
      </c>
      <c r="M35" s="126">
        <v>22</v>
      </c>
      <c r="N35" s="129">
        <v>0</v>
      </c>
      <c r="O35" s="151">
        <v>0</v>
      </c>
      <c r="P35" s="151">
        <v>0</v>
      </c>
      <c r="Q35" s="151">
        <v>0</v>
      </c>
      <c r="R35" s="151">
        <v>0</v>
      </c>
    </row>
    <row r="36" spans="1:18" x14ac:dyDescent="0.25">
      <c r="A36" s="122">
        <v>44531</v>
      </c>
      <c r="B36" s="101">
        <v>23</v>
      </c>
      <c r="C36" s="86">
        <v>34.256175725569229</v>
      </c>
      <c r="D36" s="123">
        <v>0.1</v>
      </c>
      <c r="E36" s="123">
        <v>0.30247861575731472</v>
      </c>
      <c r="F36" s="123">
        <v>0.4</v>
      </c>
      <c r="G36" s="123">
        <v>33.953697109811912</v>
      </c>
      <c r="L36" s="150">
        <v>44531</v>
      </c>
      <c r="M36" s="126">
        <v>23</v>
      </c>
      <c r="N36" s="129">
        <v>0</v>
      </c>
      <c r="O36" s="151">
        <v>0</v>
      </c>
      <c r="P36" s="151">
        <v>0</v>
      </c>
      <c r="Q36" s="151">
        <v>0</v>
      </c>
      <c r="R36" s="151">
        <v>0</v>
      </c>
    </row>
    <row r="37" spans="1:18" x14ac:dyDescent="0.25">
      <c r="A37" s="122">
        <v>44562</v>
      </c>
      <c r="B37" s="101">
        <v>24</v>
      </c>
      <c r="C37" s="86">
        <v>33.953697109811912</v>
      </c>
      <c r="D37" s="123">
        <v>0.1</v>
      </c>
      <c r="E37" s="123">
        <v>0.3033608450532736</v>
      </c>
      <c r="F37" s="123">
        <v>0.4</v>
      </c>
      <c r="G37" s="123">
        <v>33.650336264758636</v>
      </c>
      <c r="L37" s="150">
        <v>44562</v>
      </c>
      <c r="M37" s="126">
        <v>24</v>
      </c>
      <c r="N37" s="129">
        <v>0</v>
      </c>
      <c r="O37" s="151">
        <v>0</v>
      </c>
      <c r="P37" s="151">
        <v>0</v>
      </c>
      <c r="Q37" s="151">
        <v>0</v>
      </c>
      <c r="R37" s="151">
        <v>0</v>
      </c>
    </row>
    <row r="38" spans="1:18" x14ac:dyDescent="0.25">
      <c r="A38" s="122">
        <v>44593</v>
      </c>
      <c r="B38" s="101">
        <v>25</v>
      </c>
      <c r="C38" s="86">
        <v>33.650336264758636</v>
      </c>
      <c r="D38" s="123">
        <v>0.1</v>
      </c>
      <c r="E38" s="123">
        <v>0.30424564751801231</v>
      </c>
      <c r="F38" s="123">
        <v>0.4</v>
      </c>
      <c r="G38" s="123">
        <v>33.346090617240627</v>
      </c>
      <c r="L38" s="150">
        <v>44593</v>
      </c>
      <c r="M38" s="126">
        <v>25</v>
      </c>
      <c r="N38" s="129">
        <v>0</v>
      </c>
      <c r="O38" s="151">
        <v>0</v>
      </c>
      <c r="P38" s="151">
        <v>0</v>
      </c>
      <c r="Q38" s="151">
        <v>0</v>
      </c>
      <c r="R38" s="151">
        <v>0</v>
      </c>
    </row>
    <row r="39" spans="1:18" x14ac:dyDescent="0.25">
      <c r="A39" s="122">
        <v>44621</v>
      </c>
      <c r="B39" s="101">
        <v>26</v>
      </c>
      <c r="C39" s="86">
        <v>33.346090617240627</v>
      </c>
      <c r="D39" s="123">
        <v>0.1</v>
      </c>
      <c r="E39" s="123">
        <v>0.30513303065660652</v>
      </c>
      <c r="F39" s="123">
        <v>0.4</v>
      </c>
      <c r="G39" s="123">
        <v>33.040957586584021</v>
      </c>
      <c r="L39" s="150">
        <v>44621</v>
      </c>
      <c r="M39" s="126">
        <v>26</v>
      </c>
      <c r="N39" s="129">
        <v>0</v>
      </c>
      <c r="O39" s="151">
        <v>0</v>
      </c>
      <c r="P39" s="151">
        <v>0</v>
      </c>
      <c r="Q39" s="151">
        <v>0</v>
      </c>
      <c r="R39" s="151">
        <v>0</v>
      </c>
    </row>
    <row r="40" spans="1:18" x14ac:dyDescent="0.25">
      <c r="A40" s="122">
        <v>44652</v>
      </c>
      <c r="B40" s="101">
        <v>27</v>
      </c>
      <c r="C40" s="86">
        <v>33.040957586584021</v>
      </c>
      <c r="D40" s="123">
        <v>0.1</v>
      </c>
      <c r="E40" s="123">
        <v>0.30602300199602162</v>
      </c>
      <c r="F40" s="123">
        <v>0.4</v>
      </c>
      <c r="G40" s="123">
        <v>32.734934584587997</v>
      </c>
      <c r="L40" s="150">
        <v>44652</v>
      </c>
      <c r="M40" s="126">
        <v>27</v>
      </c>
      <c r="N40" s="129">
        <v>0</v>
      </c>
      <c r="O40" s="151">
        <v>0</v>
      </c>
      <c r="P40" s="151">
        <v>0</v>
      </c>
      <c r="Q40" s="151">
        <v>0</v>
      </c>
      <c r="R40" s="151">
        <v>0</v>
      </c>
    </row>
    <row r="41" spans="1:18" x14ac:dyDescent="0.25">
      <c r="A41" s="122">
        <v>44682</v>
      </c>
      <c r="B41" s="101">
        <v>28</v>
      </c>
      <c r="C41" s="86">
        <v>32.734934584587997</v>
      </c>
      <c r="D41" s="123">
        <v>0.1</v>
      </c>
      <c r="E41" s="123">
        <v>0.30691556908517664</v>
      </c>
      <c r="F41" s="123">
        <v>0.4</v>
      </c>
      <c r="G41" s="123">
        <v>32.428019015502819</v>
      </c>
      <c r="L41" s="150">
        <v>44682</v>
      </c>
      <c r="M41" s="126">
        <v>28</v>
      </c>
      <c r="N41" s="129">
        <v>0</v>
      </c>
      <c r="O41" s="151">
        <v>0</v>
      </c>
      <c r="P41" s="151">
        <v>0</v>
      </c>
      <c r="Q41" s="151">
        <v>0</v>
      </c>
      <c r="R41" s="151">
        <v>0</v>
      </c>
    </row>
    <row r="42" spans="1:18" x14ac:dyDescent="0.25">
      <c r="A42" s="122">
        <v>44713</v>
      </c>
      <c r="B42" s="101">
        <v>29</v>
      </c>
      <c r="C42" s="86">
        <v>32.428019015502819</v>
      </c>
      <c r="D42" s="123">
        <v>0.09</v>
      </c>
      <c r="E42" s="123">
        <v>0.30781073949500842</v>
      </c>
      <c r="F42" s="123">
        <v>0.4</v>
      </c>
      <c r="G42" s="123">
        <v>32.120208276007808</v>
      </c>
      <c r="L42" s="150">
        <v>44713</v>
      </c>
      <c r="M42" s="126">
        <v>29</v>
      </c>
      <c r="N42" s="129">
        <v>0</v>
      </c>
      <c r="O42" s="151">
        <v>0</v>
      </c>
      <c r="P42" s="151">
        <v>0</v>
      </c>
      <c r="Q42" s="151">
        <v>0</v>
      </c>
      <c r="R42" s="151">
        <v>0</v>
      </c>
    </row>
    <row r="43" spans="1:18" x14ac:dyDescent="0.25">
      <c r="A43" s="122">
        <v>44743</v>
      </c>
      <c r="B43" s="101">
        <v>30</v>
      </c>
      <c r="C43" s="86">
        <v>32.120208276007808</v>
      </c>
      <c r="D43" s="123">
        <v>0.09</v>
      </c>
      <c r="E43" s="123">
        <v>0.30870852081853556</v>
      </c>
      <c r="F43" s="123">
        <v>0.4</v>
      </c>
      <c r="G43" s="123">
        <v>31.811499755189274</v>
      </c>
      <c r="L43" s="150">
        <v>44743</v>
      </c>
      <c r="M43" s="126">
        <v>30</v>
      </c>
      <c r="N43" s="129">
        <v>0</v>
      </c>
      <c r="O43" s="151">
        <v>0</v>
      </c>
      <c r="P43" s="151">
        <v>0</v>
      </c>
      <c r="Q43" s="151">
        <v>0</v>
      </c>
      <c r="R43" s="151">
        <v>0</v>
      </c>
    </row>
    <row r="44" spans="1:18" x14ac:dyDescent="0.25">
      <c r="A44" s="122">
        <v>44774</v>
      </c>
      <c r="B44" s="101">
        <v>31</v>
      </c>
      <c r="C44" s="86">
        <v>31.811499755189274</v>
      </c>
      <c r="D44" s="123">
        <v>0.09</v>
      </c>
      <c r="E44" s="123">
        <v>0.30960892067092294</v>
      </c>
      <c r="F44" s="123">
        <v>0.4</v>
      </c>
      <c r="G44" s="123">
        <v>31.501890834518353</v>
      </c>
      <c r="L44" s="150">
        <v>44774</v>
      </c>
      <c r="M44" s="126">
        <v>31</v>
      </c>
      <c r="N44" s="129">
        <v>0</v>
      </c>
      <c r="O44" s="151">
        <v>0</v>
      </c>
      <c r="P44" s="151">
        <v>0</v>
      </c>
      <c r="Q44" s="151">
        <v>0</v>
      </c>
      <c r="R44" s="151">
        <v>0</v>
      </c>
    </row>
    <row r="45" spans="1:18" x14ac:dyDescent="0.25">
      <c r="A45" s="122">
        <v>44805</v>
      </c>
      <c r="B45" s="101">
        <v>32</v>
      </c>
      <c r="C45" s="86">
        <v>31.501890834518353</v>
      </c>
      <c r="D45" s="123">
        <v>0.09</v>
      </c>
      <c r="E45" s="123">
        <v>0.31051194668954646</v>
      </c>
      <c r="F45" s="123">
        <v>0.4</v>
      </c>
      <c r="G45" s="123">
        <v>31.191378887828805</v>
      </c>
      <c r="L45" s="150">
        <v>44805</v>
      </c>
      <c r="M45" s="126">
        <v>32</v>
      </c>
      <c r="N45" s="129">
        <v>0</v>
      </c>
      <c r="O45" s="151">
        <v>0</v>
      </c>
      <c r="P45" s="151">
        <v>0</v>
      </c>
      <c r="Q45" s="151">
        <v>0</v>
      </c>
      <c r="R45" s="151">
        <v>0</v>
      </c>
    </row>
    <row r="46" spans="1:18" x14ac:dyDescent="0.25">
      <c r="A46" s="122">
        <v>44835</v>
      </c>
      <c r="B46" s="101">
        <v>33</v>
      </c>
      <c r="C46" s="86">
        <v>31.191378887828805</v>
      </c>
      <c r="D46" s="123">
        <v>0.09</v>
      </c>
      <c r="E46" s="123">
        <v>0.31141760653405764</v>
      </c>
      <c r="F46" s="123">
        <v>0.4</v>
      </c>
      <c r="G46" s="123">
        <v>30.879961281294747</v>
      </c>
      <c r="L46" s="150">
        <v>44835</v>
      </c>
      <c r="M46" s="126">
        <v>33</v>
      </c>
      <c r="N46" s="129">
        <v>0</v>
      </c>
      <c r="O46" s="151">
        <v>0</v>
      </c>
      <c r="P46" s="151">
        <v>0</v>
      </c>
      <c r="Q46" s="151">
        <v>0</v>
      </c>
      <c r="R46" s="151">
        <v>0</v>
      </c>
    </row>
    <row r="47" spans="1:18" x14ac:dyDescent="0.25">
      <c r="A47" s="122">
        <v>44866</v>
      </c>
      <c r="B47" s="101">
        <v>34</v>
      </c>
      <c r="C47" s="86">
        <v>30.879961281294747</v>
      </c>
      <c r="D47" s="123">
        <v>0.09</v>
      </c>
      <c r="E47" s="123">
        <v>0.31232590788644865</v>
      </c>
      <c r="F47" s="123">
        <v>0.4</v>
      </c>
      <c r="G47" s="123">
        <v>30.567635373408297</v>
      </c>
      <c r="L47" s="150">
        <v>44866</v>
      </c>
      <c r="M47" s="126">
        <v>34</v>
      </c>
      <c r="N47" s="129">
        <v>0</v>
      </c>
      <c r="O47" s="151">
        <v>0</v>
      </c>
      <c r="P47" s="151">
        <v>0</v>
      </c>
      <c r="Q47" s="151">
        <v>0</v>
      </c>
      <c r="R47" s="151">
        <v>0</v>
      </c>
    </row>
    <row r="48" spans="1:18" x14ac:dyDescent="0.25">
      <c r="A48" s="122">
        <v>44896</v>
      </c>
      <c r="B48" s="101">
        <v>35</v>
      </c>
      <c r="C48" s="86">
        <v>30.567635373408297</v>
      </c>
      <c r="D48" s="123">
        <v>0.09</v>
      </c>
      <c r="E48" s="123">
        <v>0.31323685845111743</v>
      </c>
      <c r="F48" s="123">
        <v>0.4</v>
      </c>
      <c r="G48" s="123">
        <v>30.254398514957181</v>
      </c>
      <c r="L48" s="150">
        <v>44896</v>
      </c>
      <c r="M48" s="126">
        <v>35</v>
      </c>
      <c r="N48" s="129">
        <v>0</v>
      </c>
      <c r="O48" s="151">
        <v>0</v>
      </c>
      <c r="P48" s="151">
        <v>0</v>
      </c>
      <c r="Q48" s="151">
        <v>0</v>
      </c>
      <c r="R48" s="151">
        <v>0</v>
      </c>
    </row>
    <row r="49" spans="1:18" x14ac:dyDescent="0.25">
      <c r="A49" s="122">
        <v>44927</v>
      </c>
      <c r="B49" s="101">
        <v>36</v>
      </c>
      <c r="C49" s="86">
        <v>30.254398514957181</v>
      </c>
      <c r="D49" s="123">
        <v>0.09</v>
      </c>
      <c r="E49" s="123">
        <v>0.31415046595493323</v>
      </c>
      <c r="F49" s="123">
        <v>0.4</v>
      </c>
      <c r="G49" s="123">
        <v>29.940248049002246</v>
      </c>
      <c r="L49" s="150">
        <v>44927</v>
      </c>
      <c r="M49" s="126">
        <v>36</v>
      </c>
      <c r="N49" s="129">
        <v>0</v>
      </c>
      <c r="O49" s="151">
        <v>0</v>
      </c>
      <c r="P49" s="151">
        <v>0</v>
      </c>
      <c r="Q49" s="151">
        <v>0</v>
      </c>
      <c r="R49" s="151">
        <v>0</v>
      </c>
    </row>
    <row r="50" spans="1:18" x14ac:dyDescent="0.25">
      <c r="A50" s="122">
        <v>44958</v>
      </c>
      <c r="B50" s="101">
        <v>37</v>
      </c>
      <c r="C50" s="86">
        <v>29.940248049002246</v>
      </c>
      <c r="D50" s="123">
        <v>0.09</v>
      </c>
      <c r="E50" s="123">
        <v>0.31506673814730174</v>
      </c>
      <c r="F50" s="123">
        <v>0.4</v>
      </c>
      <c r="G50" s="123">
        <v>29.625181310854945</v>
      </c>
      <c r="L50" s="150">
        <v>44958</v>
      </c>
      <c r="M50" s="126">
        <v>37</v>
      </c>
      <c r="N50" s="129">
        <v>0</v>
      </c>
      <c r="O50" s="151">
        <v>0</v>
      </c>
      <c r="P50" s="151">
        <v>0</v>
      </c>
      <c r="Q50" s="151">
        <v>0</v>
      </c>
      <c r="R50" s="151">
        <v>0</v>
      </c>
    </row>
    <row r="51" spans="1:18" x14ac:dyDescent="0.25">
      <c r="A51" s="122">
        <v>44986</v>
      </c>
      <c r="B51" s="101">
        <v>38</v>
      </c>
      <c r="C51" s="86">
        <v>29.625181310854945</v>
      </c>
      <c r="D51" s="123">
        <v>0.09</v>
      </c>
      <c r="E51" s="123">
        <v>0.31598568280023137</v>
      </c>
      <c r="F51" s="123">
        <v>0.4</v>
      </c>
      <c r="G51" s="123">
        <v>29.309195628054713</v>
      </c>
      <c r="L51" s="150">
        <v>44986</v>
      </c>
      <c r="M51" s="126">
        <v>38</v>
      </c>
      <c r="N51" s="129">
        <v>0</v>
      </c>
      <c r="O51" s="151">
        <v>0</v>
      </c>
      <c r="P51" s="151">
        <v>0</v>
      </c>
      <c r="Q51" s="151">
        <v>0</v>
      </c>
      <c r="R51" s="151">
        <v>0</v>
      </c>
    </row>
    <row r="52" spans="1:18" x14ac:dyDescent="0.25">
      <c r="A52" s="122">
        <v>45017</v>
      </c>
      <c r="B52" s="101">
        <v>39</v>
      </c>
      <c r="C52" s="86">
        <v>29.309195628054713</v>
      </c>
      <c r="D52" s="123">
        <v>0.09</v>
      </c>
      <c r="E52" s="123">
        <v>0.31690730770839876</v>
      </c>
      <c r="F52" s="123">
        <v>0.4</v>
      </c>
      <c r="G52" s="123">
        <v>28.992288320346315</v>
      </c>
      <c r="L52" s="150">
        <v>45017</v>
      </c>
      <c r="M52" s="126">
        <v>39</v>
      </c>
      <c r="N52" s="129">
        <v>0</v>
      </c>
      <c r="O52" s="151">
        <v>0</v>
      </c>
      <c r="P52" s="151">
        <v>0</v>
      </c>
      <c r="Q52" s="151">
        <v>0</v>
      </c>
      <c r="R52" s="151">
        <v>0</v>
      </c>
    </row>
    <row r="53" spans="1:18" x14ac:dyDescent="0.25">
      <c r="A53" s="122">
        <v>45047</v>
      </c>
      <c r="B53" s="101">
        <v>40</v>
      </c>
      <c r="C53" s="86">
        <v>28.992288320346315</v>
      </c>
      <c r="D53" s="123">
        <v>0.08</v>
      </c>
      <c r="E53" s="123">
        <v>0.31783162068921489</v>
      </c>
      <c r="F53" s="123">
        <v>0.4</v>
      </c>
      <c r="G53" s="123">
        <v>28.6744566996571</v>
      </c>
      <c r="L53" s="150">
        <v>45047</v>
      </c>
      <c r="M53" s="126">
        <v>40</v>
      </c>
      <c r="N53" s="129">
        <v>0</v>
      </c>
      <c r="O53" s="151">
        <v>0</v>
      </c>
      <c r="P53" s="151">
        <v>0</v>
      </c>
      <c r="Q53" s="151">
        <v>0</v>
      </c>
      <c r="R53" s="151">
        <v>0</v>
      </c>
    </row>
    <row r="54" spans="1:18" x14ac:dyDescent="0.25">
      <c r="A54" s="122">
        <v>45078</v>
      </c>
      <c r="B54" s="101">
        <v>41</v>
      </c>
      <c r="C54" s="86">
        <v>28.6744566996571</v>
      </c>
      <c r="D54" s="123">
        <v>0.08</v>
      </c>
      <c r="E54" s="123">
        <v>0.31875862958289181</v>
      </c>
      <c r="F54" s="123">
        <v>0.4</v>
      </c>
      <c r="G54" s="123">
        <v>28.355698070074208</v>
      </c>
      <c r="L54" s="150">
        <v>45078</v>
      </c>
      <c r="M54" s="126">
        <v>41</v>
      </c>
      <c r="N54" s="129">
        <v>0</v>
      </c>
      <c r="O54" s="151">
        <v>0</v>
      </c>
      <c r="P54" s="151">
        <v>0</v>
      </c>
      <c r="Q54" s="151">
        <v>0</v>
      </c>
      <c r="R54" s="151">
        <v>0</v>
      </c>
    </row>
    <row r="55" spans="1:18" x14ac:dyDescent="0.25">
      <c r="A55" s="122">
        <v>45108</v>
      </c>
      <c r="B55" s="101">
        <v>42</v>
      </c>
      <c r="C55" s="86">
        <v>28.355698070074208</v>
      </c>
      <c r="D55" s="123">
        <v>0.08</v>
      </c>
      <c r="E55" s="123">
        <v>0.31968834225250858</v>
      </c>
      <c r="F55" s="123">
        <v>0.4</v>
      </c>
      <c r="G55" s="123">
        <v>28.0360097278217</v>
      </c>
      <c r="L55" s="150">
        <v>45108</v>
      </c>
      <c r="M55" s="126">
        <v>42</v>
      </c>
      <c r="N55" s="129">
        <v>0</v>
      </c>
      <c r="O55" s="151">
        <v>0</v>
      </c>
      <c r="P55" s="151">
        <v>0</v>
      </c>
      <c r="Q55" s="151">
        <v>0</v>
      </c>
      <c r="R55" s="151">
        <v>0</v>
      </c>
    </row>
    <row r="56" spans="1:18" x14ac:dyDescent="0.25">
      <c r="A56" s="122">
        <v>45139</v>
      </c>
      <c r="B56" s="101">
        <v>43</v>
      </c>
      <c r="C56" s="86">
        <v>28.0360097278217</v>
      </c>
      <c r="D56" s="123">
        <v>0.08</v>
      </c>
      <c r="E56" s="123">
        <v>0.32062076658407834</v>
      </c>
      <c r="F56" s="123">
        <v>0.4</v>
      </c>
      <c r="G56" s="123">
        <v>27.715388961237622</v>
      </c>
      <c r="L56" s="150">
        <v>45139</v>
      </c>
      <c r="M56" s="126">
        <v>43</v>
      </c>
      <c r="N56" s="129">
        <v>0</v>
      </c>
      <c r="O56" s="151">
        <v>0</v>
      </c>
      <c r="P56" s="151">
        <v>0</v>
      </c>
      <c r="Q56" s="151">
        <v>0</v>
      </c>
      <c r="R56" s="151">
        <v>0</v>
      </c>
    </row>
    <row r="57" spans="1:18" x14ac:dyDescent="0.25">
      <c r="A57" s="122">
        <v>45170</v>
      </c>
      <c r="B57" s="101">
        <v>44</v>
      </c>
      <c r="C57" s="86">
        <v>27.715388961237622</v>
      </c>
      <c r="D57" s="123">
        <v>0.08</v>
      </c>
      <c r="E57" s="123">
        <v>0.32155591048661525</v>
      </c>
      <c r="F57" s="123">
        <v>0.4</v>
      </c>
      <c r="G57" s="123">
        <v>27.393833050751006</v>
      </c>
      <c r="L57" s="150">
        <v>45170</v>
      </c>
      <c r="M57" s="126">
        <v>44</v>
      </c>
      <c r="N57" s="129">
        <v>0</v>
      </c>
      <c r="O57" s="151">
        <v>0</v>
      </c>
      <c r="P57" s="151">
        <v>0</v>
      </c>
      <c r="Q57" s="151">
        <v>0</v>
      </c>
      <c r="R57" s="151">
        <v>0</v>
      </c>
    </row>
    <row r="58" spans="1:18" x14ac:dyDescent="0.25">
      <c r="A58" s="122">
        <v>45200</v>
      </c>
      <c r="B58" s="101">
        <v>45</v>
      </c>
      <c r="C58" s="86">
        <v>27.393833050751006</v>
      </c>
      <c r="D58" s="123">
        <v>0.08</v>
      </c>
      <c r="E58" s="123">
        <v>0.32249378189220124</v>
      </c>
      <c r="F58" s="123">
        <v>0.4</v>
      </c>
      <c r="G58" s="123">
        <v>27.071339268858804</v>
      </c>
      <c r="L58" s="150">
        <v>45200</v>
      </c>
      <c r="M58" s="126">
        <v>45</v>
      </c>
      <c r="N58" s="129">
        <v>0</v>
      </c>
      <c r="O58" s="151">
        <v>0</v>
      </c>
      <c r="P58" s="151">
        <v>0</v>
      </c>
      <c r="Q58" s="151">
        <v>0</v>
      </c>
      <c r="R58" s="151">
        <v>0</v>
      </c>
    </row>
    <row r="59" spans="1:18" x14ac:dyDescent="0.25">
      <c r="A59" s="122">
        <v>45231</v>
      </c>
      <c r="B59" s="101">
        <v>46</v>
      </c>
      <c r="C59" s="86">
        <v>27.071339268858804</v>
      </c>
      <c r="D59" s="123">
        <v>0.08</v>
      </c>
      <c r="E59" s="123">
        <v>0.32343438875605351</v>
      </c>
      <c r="F59" s="123">
        <v>0.4</v>
      </c>
      <c r="G59" s="123">
        <v>26.747904880102752</v>
      </c>
      <c r="L59" s="150">
        <v>45231</v>
      </c>
      <c r="M59" s="126">
        <v>46</v>
      </c>
      <c r="N59" s="129">
        <v>0</v>
      </c>
      <c r="O59" s="151">
        <v>0</v>
      </c>
      <c r="P59" s="151">
        <v>0</v>
      </c>
      <c r="Q59" s="151">
        <v>0</v>
      </c>
      <c r="R59" s="151">
        <v>0</v>
      </c>
    </row>
    <row r="60" spans="1:18" x14ac:dyDescent="0.25">
      <c r="A60" s="122">
        <v>45261</v>
      </c>
      <c r="B60" s="101">
        <v>47</v>
      </c>
      <c r="C60" s="86">
        <v>26.747904880102752</v>
      </c>
      <c r="D60" s="123">
        <v>0.08</v>
      </c>
      <c r="E60" s="123">
        <v>0.32437773905659201</v>
      </c>
      <c r="F60" s="123">
        <v>0.4</v>
      </c>
      <c r="G60" s="123">
        <v>26.423527141046161</v>
      </c>
      <c r="L60" s="150">
        <v>45261</v>
      </c>
      <c r="M60" s="126">
        <v>47</v>
      </c>
      <c r="N60" s="129">
        <v>0</v>
      </c>
      <c r="O60" s="151">
        <v>0</v>
      </c>
      <c r="P60" s="151">
        <v>0</v>
      </c>
      <c r="Q60" s="151">
        <v>0</v>
      </c>
      <c r="R60" s="151">
        <v>0</v>
      </c>
    </row>
    <row r="61" spans="1:18" x14ac:dyDescent="0.25">
      <c r="A61" s="122">
        <v>45292</v>
      </c>
      <c r="B61" s="101">
        <v>48</v>
      </c>
      <c r="C61" s="86">
        <v>26.423527141046161</v>
      </c>
      <c r="D61" s="123">
        <v>0.08</v>
      </c>
      <c r="E61" s="123">
        <v>0.32532384079550697</v>
      </c>
      <c r="F61" s="123">
        <v>0.4</v>
      </c>
      <c r="G61" s="123">
        <v>26.098203300250656</v>
      </c>
      <c r="L61" s="150">
        <v>45292</v>
      </c>
      <c r="M61" s="126">
        <v>48</v>
      </c>
      <c r="N61" s="129">
        <v>0</v>
      </c>
      <c r="O61" s="151">
        <v>0</v>
      </c>
      <c r="P61" s="151">
        <v>0</v>
      </c>
      <c r="Q61" s="151">
        <v>0</v>
      </c>
      <c r="R61" s="151">
        <v>0</v>
      </c>
    </row>
    <row r="62" spans="1:18" x14ac:dyDescent="0.25">
      <c r="A62" s="122">
        <v>45323</v>
      </c>
      <c r="B62" s="101">
        <v>49</v>
      </c>
      <c r="C62" s="86">
        <v>26.098203300250656</v>
      </c>
      <c r="D62" s="123">
        <v>0.08</v>
      </c>
      <c r="E62" s="123">
        <v>0.32627270199782726</v>
      </c>
      <c r="F62" s="123">
        <v>0.4</v>
      </c>
      <c r="G62" s="123">
        <v>25.77193059825283</v>
      </c>
      <c r="L62" s="150">
        <v>45323</v>
      </c>
      <c r="M62" s="126">
        <v>49</v>
      </c>
      <c r="N62" s="129">
        <v>0</v>
      </c>
      <c r="O62" s="151">
        <v>0</v>
      </c>
      <c r="P62" s="151">
        <v>0</v>
      </c>
      <c r="Q62" s="151">
        <v>0</v>
      </c>
      <c r="R62" s="151">
        <v>0</v>
      </c>
    </row>
    <row r="63" spans="1:18" x14ac:dyDescent="0.25">
      <c r="A63" s="122">
        <v>45352</v>
      </c>
      <c r="B63" s="101">
        <v>50</v>
      </c>
      <c r="C63" s="86">
        <v>25.77193059825283</v>
      </c>
      <c r="D63" s="123">
        <v>0.08</v>
      </c>
      <c r="E63" s="123">
        <v>0.32722433071198759</v>
      </c>
      <c r="F63" s="123">
        <v>0.4</v>
      </c>
      <c r="G63" s="123">
        <v>25.444706267540841</v>
      </c>
      <c r="L63" s="150">
        <v>45352</v>
      </c>
      <c r="M63" s="126">
        <v>50</v>
      </c>
      <c r="N63" s="129">
        <v>0</v>
      </c>
      <c r="O63" s="151">
        <v>0</v>
      </c>
      <c r="P63" s="151">
        <v>0</v>
      </c>
      <c r="Q63" s="151">
        <v>0</v>
      </c>
      <c r="R63" s="151">
        <v>0</v>
      </c>
    </row>
    <row r="64" spans="1:18" x14ac:dyDescent="0.25">
      <c r="A64" s="122">
        <v>45383</v>
      </c>
      <c r="B64" s="101">
        <v>51</v>
      </c>
      <c r="C64" s="86">
        <v>25.444706267540841</v>
      </c>
      <c r="D64" s="123">
        <v>7.0000000000000007E-2</v>
      </c>
      <c r="E64" s="123">
        <v>0.32817873500989753</v>
      </c>
      <c r="F64" s="123">
        <v>0.4</v>
      </c>
      <c r="G64" s="123">
        <v>25.116527532530945</v>
      </c>
      <c r="L64" s="150">
        <v>45383</v>
      </c>
      <c r="M64" s="126">
        <v>51</v>
      </c>
      <c r="N64" s="129">
        <v>0</v>
      </c>
      <c r="O64" s="151">
        <v>0</v>
      </c>
      <c r="P64" s="151">
        <v>0</v>
      </c>
      <c r="Q64" s="151">
        <v>0</v>
      </c>
      <c r="R64" s="151">
        <v>0</v>
      </c>
    </row>
    <row r="65" spans="1:18" x14ac:dyDescent="0.25">
      <c r="A65" s="122">
        <v>45413</v>
      </c>
      <c r="B65" s="101">
        <v>52</v>
      </c>
      <c r="C65" s="86">
        <v>25.116527532530945</v>
      </c>
      <c r="D65" s="123">
        <v>7.0000000000000007E-2</v>
      </c>
      <c r="E65" s="123">
        <v>0.32913592298700972</v>
      </c>
      <c r="F65" s="123">
        <v>0.4</v>
      </c>
      <c r="G65" s="123">
        <v>24.787391609543935</v>
      </c>
      <c r="L65" s="150">
        <v>45413</v>
      </c>
      <c r="M65" s="126">
        <v>52</v>
      </c>
      <c r="N65" s="129">
        <v>0</v>
      </c>
      <c r="O65" s="151">
        <v>0</v>
      </c>
      <c r="P65" s="151">
        <v>0</v>
      </c>
      <c r="Q65" s="151">
        <v>0</v>
      </c>
      <c r="R65" s="151">
        <v>0</v>
      </c>
    </row>
    <row r="66" spans="1:18" x14ac:dyDescent="0.25">
      <c r="A66" s="122">
        <v>45444</v>
      </c>
      <c r="B66" s="101">
        <v>53</v>
      </c>
      <c r="C66" s="86">
        <v>24.787391609543935</v>
      </c>
      <c r="D66" s="123">
        <v>7.0000000000000007E-2</v>
      </c>
      <c r="E66" s="123">
        <v>0.33009590276238848</v>
      </c>
      <c r="F66" s="123">
        <v>0.4</v>
      </c>
      <c r="G66" s="123">
        <v>24.457295706781547</v>
      </c>
      <c r="L66" s="150">
        <v>45444</v>
      </c>
      <c r="M66" s="126">
        <v>53</v>
      </c>
      <c r="N66" s="129">
        <v>0</v>
      </c>
      <c r="O66" s="151">
        <v>0</v>
      </c>
      <c r="P66" s="151">
        <v>0</v>
      </c>
      <c r="Q66" s="151">
        <v>0</v>
      </c>
      <c r="R66" s="151">
        <v>0</v>
      </c>
    </row>
    <row r="67" spans="1:18" x14ac:dyDescent="0.25">
      <c r="A67" s="122">
        <v>45474</v>
      </c>
      <c r="B67" s="101">
        <v>54</v>
      </c>
      <c r="C67" s="86">
        <v>24.457295706781547</v>
      </c>
      <c r="D67" s="123">
        <v>7.0000000000000007E-2</v>
      </c>
      <c r="E67" s="123">
        <v>0.33105868247877884</v>
      </c>
      <c r="F67" s="123">
        <v>0.4</v>
      </c>
      <c r="G67" s="123">
        <v>24.126237024302768</v>
      </c>
      <c r="L67" s="150">
        <v>45474</v>
      </c>
      <c r="M67" s="126">
        <v>54</v>
      </c>
      <c r="N67" s="129">
        <v>0</v>
      </c>
      <c r="O67" s="151">
        <v>0</v>
      </c>
      <c r="P67" s="151">
        <v>0</v>
      </c>
      <c r="Q67" s="151">
        <v>0</v>
      </c>
      <c r="R67" s="151">
        <v>0</v>
      </c>
    </row>
    <row r="68" spans="1:18" x14ac:dyDescent="0.25">
      <c r="A68" s="122">
        <v>45505</v>
      </c>
      <c r="B68" s="101">
        <v>55</v>
      </c>
      <c r="C68" s="86">
        <v>24.126237024302768</v>
      </c>
      <c r="D68" s="123">
        <v>7.0000000000000007E-2</v>
      </c>
      <c r="E68" s="123">
        <v>0.33202427030267528</v>
      </c>
      <c r="F68" s="123">
        <v>0.4</v>
      </c>
      <c r="G68" s="123">
        <v>23.794212754000093</v>
      </c>
      <c r="L68" s="150">
        <v>45505</v>
      </c>
      <c r="M68" s="126">
        <v>55</v>
      </c>
      <c r="N68" s="129">
        <v>0</v>
      </c>
      <c r="O68" s="151">
        <v>0</v>
      </c>
      <c r="P68" s="151">
        <v>0</v>
      </c>
      <c r="Q68" s="151">
        <v>0</v>
      </c>
      <c r="R68" s="151">
        <v>0</v>
      </c>
    </row>
    <row r="69" spans="1:18" x14ac:dyDescent="0.25">
      <c r="A69" s="122">
        <v>45536</v>
      </c>
      <c r="B69" s="101">
        <v>56</v>
      </c>
      <c r="C69" s="86">
        <v>23.794212754000093</v>
      </c>
      <c r="D69" s="123">
        <v>7.0000000000000007E-2</v>
      </c>
      <c r="E69" s="123">
        <v>0.3329926744243914</v>
      </c>
      <c r="F69" s="123">
        <v>0.4</v>
      </c>
      <c r="G69" s="123">
        <v>23.4612200795757</v>
      </c>
      <c r="L69" s="150">
        <v>45536</v>
      </c>
      <c r="M69" s="126">
        <v>56</v>
      </c>
      <c r="N69" s="129">
        <v>0</v>
      </c>
      <c r="O69" s="151">
        <v>0</v>
      </c>
      <c r="P69" s="151">
        <v>0</v>
      </c>
      <c r="Q69" s="151">
        <v>0</v>
      </c>
      <c r="R69" s="151">
        <v>0</v>
      </c>
    </row>
    <row r="70" spans="1:18" x14ac:dyDescent="0.25">
      <c r="A70" s="122">
        <v>45566</v>
      </c>
      <c r="B70" s="101">
        <v>57</v>
      </c>
      <c r="C70" s="86">
        <v>23.4612200795757</v>
      </c>
      <c r="D70" s="123">
        <v>7.0000000000000007E-2</v>
      </c>
      <c r="E70" s="123">
        <v>0.33396390305812923</v>
      </c>
      <c r="F70" s="123">
        <v>0.4</v>
      </c>
      <c r="G70" s="123">
        <v>23.127256176517569</v>
      </c>
      <c r="L70" s="150">
        <v>45566</v>
      </c>
      <c r="M70" s="126">
        <v>57</v>
      </c>
      <c r="N70" s="129">
        <v>0</v>
      </c>
      <c r="O70" s="151">
        <v>0</v>
      </c>
      <c r="P70" s="151">
        <v>0</v>
      </c>
      <c r="Q70" s="151">
        <v>0</v>
      </c>
      <c r="R70" s="151">
        <v>0</v>
      </c>
    </row>
    <row r="71" spans="1:18" x14ac:dyDescent="0.25">
      <c r="A71" s="122">
        <v>45597</v>
      </c>
      <c r="B71" s="101">
        <v>58</v>
      </c>
      <c r="C71" s="86">
        <v>23.127256176517569</v>
      </c>
      <c r="D71" s="123">
        <v>7.0000000000000007E-2</v>
      </c>
      <c r="E71" s="123">
        <v>0.33493796444204876</v>
      </c>
      <c r="F71" s="123">
        <v>0.4</v>
      </c>
      <c r="G71" s="123">
        <v>22.792318212075521</v>
      </c>
      <c r="L71" s="150">
        <v>45597</v>
      </c>
      <c r="M71" s="126">
        <v>58</v>
      </c>
      <c r="N71" s="129">
        <v>0</v>
      </c>
      <c r="O71" s="151">
        <v>0</v>
      </c>
      <c r="P71" s="151">
        <v>0</v>
      </c>
      <c r="Q71" s="151">
        <v>0</v>
      </c>
      <c r="R71" s="151">
        <v>0</v>
      </c>
    </row>
    <row r="72" spans="1:18" x14ac:dyDescent="0.25">
      <c r="A72" s="122">
        <v>45627</v>
      </c>
      <c r="B72" s="101">
        <v>59</v>
      </c>
      <c r="C72" s="86">
        <v>22.792318212075521</v>
      </c>
      <c r="D72" s="123">
        <v>7.0000000000000007E-2</v>
      </c>
      <c r="E72" s="123">
        <v>0.33591486683833804</v>
      </c>
      <c r="F72" s="123">
        <v>0.4</v>
      </c>
      <c r="G72" s="123">
        <v>22.456403345237185</v>
      </c>
      <c r="L72" s="150">
        <v>45627</v>
      </c>
      <c r="M72" s="126">
        <v>59</v>
      </c>
      <c r="N72" s="129">
        <v>0</v>
      </c>
      <c r="O72" s="151">
        <v>0</v>
      </c>
      <c r="P72" s="151">
        <v>0</v>
      </c>
      <c r="Q72" s="151">
        <v>0</v>
      </c>
      <c r="R72" s="151">
        <v>0</v>
      </c>
    </row>
    <row r="73" spans="1:18" x14ac:dyDescent="0.25">
      <c r="A73" s="122">
        <v>45658</v>
      </c>
      <c r="B73" s="101">
        <v>60</v>
      </c>
      <c r="C73" s="86">
        <v>22.456403345237185</v>
      </c>
      <c r="D73" s="123">
        <v>7.0000000000000007E-2</v>
      </c>
      <c r="E73" s="123">
        <v>0.33689461853328323</v>
      </c>
      <c r="F73" s="123">
        <v>0.4</v>
      </c>
      <c r="G73" s="123">
        <v>22.119508726703902</v>
      </c>
      <c r="L73" s="150">
        <v>45658</v>
      </c>
      <c r="M73" s="126">
        <v>60</v>
      </c>
      <c r="N73" s="129">
        <v>0</v>
      </c>
      <c r="O73" s="151">
        <v>0</v>
      </c>
      <c r="P73" s="151">
        <v>0</v>
      </c>
      <c r="Q73" s="151">
        <v>0</v>
      </c>
      <c r="R73" s="151">
        <v>0</v>
      </c>
    </row>
    <row r="74" spans="1:18" x14ac:dyDescent="0.25">
      <c r="A74" s="122">
        <v>45689</v>
      </c>
      <c r="B74" s="101">
        <v>61</v>
      </c>
      <c r="C74" s="86">
        <v>22.119508726703902</v>
      </c>
      <c r="D74" s="123">
        <v>0.06</v>
      </c>
      <c r="E74" s="123">
        <v>0.33787722783733859</v>
      </c>
      <c r="F74" s="123">
        <v>0.4</v>
      </c>
      <c r="G74" s="123">
        <v>21.781631498866563</v>
      </c>
      <c r="L74" s="150">
        <v>45689</v>
      </c>
      <c r="M74" s="126">
        <v>61</v>
      </c>
      <c r="N74" s="129">
        <v>0</v>
      </c>
      <c r="O74" s="151">
        <v>0</v>
      </c>
      <c r="P74" s="151">
        <v>0</v>
      </c>
      <c r="Q74" s="151">
        <v>0</v>
      </c>
      <c r="R74" s="151">
        <v>0</v>
      </c>
    </row>
    <row r="75" spans="1:18" x14ac:dyDescent="0.25">
      <c r="A75" s="122">
        <v>45717</v>
      </c>
      <c r="B75" s="101">
        <v>62</v>
      </c>
      <c r="C75" s="86">
        <v>21.781631498866563</v>
      </c>
      <c r="D75" s="123">
        <v>0.06</v>
      </c>
      <c r="E75" s="123">
        <v>0.3388627030851975</v>
      </c>
      <c r="F75" s="123">
        <v>0.4</v>
      </c>
      <c r="G75" s="123">
        <v>21.442768795781365</v>
      </c>
      <c r="L75" s="150">
        <v>45717</v>
      </c>
      <c r="M75" s="126">
        <v>62</v>
      </c>
      <c r="N75" s="129">
        <v>0</v>
      </c>
      <c r="O75" s="151">
        <v>0</v>
      </c>
      <c r="P75" s="151">
        <v>0</v>
      </c>
      <c r="Q75" s="151">
        <v>0</v>
      </c>
      <c r="R75" s="151">
        <v>0</v>
      </c>
    </row>
    <row r="76" spans="1:18" x14ac:dyDescent="0.25">
      <c r="A76" s="122">
        <v>45748</v>
      </c>
      <c r="B76" s="101">
        <v>63</v>
      </c>
      <c r="C76" s="86">
        <v>21.442768795781365</v>
      </c>
      <c r="D76" s="123">
        <v>0.06</v>
      </c>
      <c r="E76" s="123">
        <v>0.33985105263586268</v>
      </c>
      <c r="F76" s="123">
        <v>0.4</v>
      </c>
      <c r="G76" s="123">
        <v>21.102917743145504</v>
      </c>
      <c r="L76" s="150">
        <v>45748</v>
      </c>
      <c r="M76" s="126">
        <v>63</v>
      </c>
      <c r="N76" s="129">
        <v>0</v>
      </c>
      <c r="O76" s="151">
        <v>0</v>
      </c>
      <c r="P76" s="151">
        <v>0</v>
      </c>
      <c r="Q76" s="151">
        <v>0</v>
      </c>
      <c r="R76" s="151">
        <v>0</v>
      </c>
    </row>
    <row r="77" spans="1:18" x14ac:dyDescent="0.25">
      <c r="A77" s="122">
        <v>45778</v>
      </c>
      <c r="B77" s="101">
        <v>64</v>
      </c>
      <c r="C77" s="86">
        <v>21.102917743145504</v>
      </c>
      <c r="D77" s="123">
        <v>0.06</v>
      </c>
      <c r="E77" s="123">
        <v>0.34084228487271728</v>
      </c>
      <c r="F77" s="123">
        <v>0.4</v>
      </c>
      <c r="G77" s="123">
        <v>20.762075458272786</v>
      </c>
      <c r="L77" s="150">
        <v>45778</v>
      </c>
      <c r="M77" s="126">
        <v>64</v>
      </c>
      <c r="N77" s="129">
        <v>0</v>
      </c>
      <c r="O77" s="151">
        <v>0</v>
      </c>
      <c r="P77" s="151">
        <v>0</v>
      </c>
      <c r="Q77" s="151">
        <v>0</v>
      </c>
      <c r="R77" s="151">
        <v>0</v>
      </c>
    </row>
    <row r="78" spans="1:18" x14ac:dyDescent="0.25">
      <c r="A78" s="122">
        <v>45809</v>
      </c>
      <c r="B78" s="101">
        <v>65</v>
      </c>
      <c r="C78" s="86">
        <v>20.762075458272786</v>
      </c>
      <c r="D78" s="123">
        <v>0.06</v>
      </c>
      <c r="E78" s="123">
        <v>0.34183640820359606</v>
      </c>
      <c r="F78" s="123">
        <v>0.4</v>
      </c>
      <c r="G78" s="123">
        <v>20.420239050069192</v>
      </c>
      <c r="L78" s="150">
        <v>45809</v>
      </c>
      <c r="M78" s="126">
        <v>65</v>
      </c>
      <c r="N78" s="129">
        <v>0</v>
      </c>
      <c r="O78" s="151">
        <v>0</v>
      </c>
      <c r="P78" s="151">
        <v>0</v>
      </c>
      <c r="Q78" s="151">
        <v>0</v>
      </c>
      <c r="R78" s="151">
        <v>0</v>
      </c>
    </row>
    <row r="79" spans="1:18" x14ac:dyDescent="0.25">
      <c r="A79" s="122">
        <v>45839</v>
      </c>
      <c r="B79" s="101">
        <v>66</v>
      </c>
      <c r="C79" s="86">
        <v>20.420239050069192</v>
      </c>
      <c r="D79" s="123">
        <v>0.06</v>
      </c>
      <c r="E79" s="123">
        <v>0.34283343106085656</v>
      </c>
      <c r="F79" s="123">
        <v>0.4</v>
      </c>
      <c r="G79" s="123">
        <v>20.077405619008335</v>
      </c>
      <c r="L79" s="150">
        <v>45839</v>
      </c>
      <c r="M79" s="126">
        <v>66</v>
      </c>
      <c r="N79" s="129">
        <v>0</v>
      </c>
      <c r="O79" s="151">
        <v>0</v>
      </c>
      <c r="P79" s="151">
        <v>0</v>
      </c>
      <c r="Q79" s="151">
        <v>0</v>
      </c>
      <c r="R79" s="151">
        <v>0</v>
      </c>
    </row>
    <row r="80" spans="1:18" x14ac:dyDescent="0.25">
      <c r="A80" s="122">
        <v>45870</v>
      </c>
      <c r="B80" s="101">
        <v>67</v>
      </c>
      <c r="C80" s="86">
        <v>20.077405619008335</v>
      </c>
      <c r="D80" s="123">
        <v>0.06</v>
      </c>
      <c r="E80" s="123">
        <v>0.3438333619014507</v>
      </c>
      <c r="F80" s="123">
        <v>0.4</v>
      </c>
      <c r="G80" s="123">
        <v>19.733572257106886</v>
      </c>
      <c r="L80" s="150">
        <v>45870</v>
      </c>
      <c r="M80" s="126">
        <v>67</v>
      </c>
      <c r="N80" s="129">
        <v>0</v>
      </c>
      <c r="O80" s="151">
        <v>0</v>
      </c>
      <c r="P80" s="151">
        <v>0</v>
      </c>
      <c r="Q80" s="151">
        <v>0</v>
      </c>
      <c r="R80" s="151">
        <v>0</v>
      </c>
    </row>
    <row r="81" spans="1:18" x14ac:dyDescent="0.25">
      <c r="A81" s="122">
        <v>45901</v>
      </c>
      <c r="B81" s="101">
        <v>68</v>
      </c>
      <c r="C81" s="86">
        <v>19.733572257106886</v>
      </c>
      <c r="D81" s="123">
        <v>0.06</v>
      </c>
      <c r="E81" s="123">
        <v>0.34483620920699659</v>
      </c>
      <c r="F81" s="123">
        <v>0.4</v>
      </c>
      <c r="G81" s="123">
        <v>19.38873604789989</v>
      </c>
      <c r="L81" s="150">
        <v>45901</v>
      </c>
      <c r="M81" s="126">
        <v>68</v>
      </c>
      <c r="N81" s="129">
        <v>0</v>
      </c>
      <c r="O81" s="151">
        <v>0</v>
      </c>
      <c r="P81" s="151">
        <v>0</v>
      </c>
      <c r="Q81" s="151">
        <v>0</v>
      </c>
      <c r="R81" s="151">
        <v>0</v>
      </c>
    </row>
    <row r="82" spans="1:18" x14ac:dyDescent="0.25">
      <c r="A82" s="122">
        <v>45931</v>
      </c>
      <c r="B82" s="101">
        <v>69</v>
      </c>
      <c r="C82" s="86">
        <v>19.38873604789989</v>
      </c>
      <c r="D82" s="123">
        <v>0.06</v>
      </c>
      <c r="E82" s="123">
        <v>0.34584198148385037</v>
      </c>
      <c r="F82" s="123">
        <v>0.4</v>
      </c>
      <c r="G82" s="123">
        <v>19.042894066416039</v>
      </c>
      <c r="L82" s="150">
        <v>45931</v>
      </c>
      <c r="M82" s="126">
        <v>69</v>
      </c>
      <c r="N82" s="129">
        <v>0</v>
      </c>
      <c r="O82" s="151">
        <v>0</v>
      </c>
      <c r="P82" s="151">
        <v>0</v>
      </c>
      <c r="Q82" s="151">
        <v>0</v>
      </c>
      <c r="R82" s="151">
        <v>0</v>
      </c>
    </row>
    <row r="83" spans="1:18" x14ac:dyDescent="0.25">
      <c r="A83" s="122">
        <v>45962</v>
      </c>
      <c r="B83" s="101">
        <v>70</v>
      </c>
      <c r="C83" s="86">
        <v>19.042894066416039</v>
      </c>
      <c r="D83" s="123">
        <v>0.06</v>
      </c>
      <c r="E83" s="123">
        <v>0.34685068726317825</v>
      </c>
      <c r="F83" s="123">
        <v>0.4</v>
      </c>
      <c r="G83" s="123">
        <v>18.696043379152862</v>
      </c>
      <c r="L83" s="150">
        <v>45962</v>
      </c>
      <c r="M83" s="126">
        <v>70</v>
      </c>
      <c r="N83" s="129">
        <v>0</v>
      </c>
      <c r="O83" s="151">
        <v>0</v>
      </c>
      <c r="P83" s="151">
        <v>0</v>
      </c>
      <c r="Q83" s="151">
        <v>0</v>
      </c>
      <c r="R83" s="151">
        <v>0</v>
      </c>
    </row>
    <row r="84" spans="1:18" x14ac:dyDescent="0.25">
      <c r="A84" s="122">
        <v>45992</v>
      </c>
      <c r="B84" s="101">
        <v>71</v>
      </c>
      <c r="C84" s="86">
        <v>18.696043379152862</v>
      </c>
      <c r="D84" s="123">
        <v>0.05</v>
      </c>
      <c r="E84" s="123">
        <v>0.34786233510102915</v>
      </c>
      <c r="F84" s="123">
        <v>0.4</v>
      </c>
      <c r="G84" s="123">
        <v>18.348181044051831</v>
      </c>
      <c r="L84" s="150">
        <v>45992</v>
      </c>
      <c r="M84" s="126">
        <v>71</v>
      </c>
      <c r="N84" s="129">
        <v>0</v>
      </c>
      <c r="O84" s="151">
        <v>0</v>
      </c>
      <c r="P84" s="151">
        <v>0</v>
      </c>
      <c r="Q84" s="151">
        <v>0</v>
      </c>
      <c r="R84" s="151">
        <v>0</v>
      </c>
    </row>
    <row r="85" spans="1:18" x14ac:dyDescent="0.25">
      <c r="A85" s="122">
        <v>46023</v>
      </c>
      <c r="B85" s="101">
        <v>72</v>
      </c>
      <c r="C85" s="86">
        <v>18.348181044051831</v>
      </c>
      <c r="D85" s="123">
        <v>0.05</v>
      </c>
      <c r="E85" s="123">
        <v>0.34887693357840716</v>
      </c>
      <c r="F85" s="123">
        <v>0.4</v>
      </c>
      <c r="G85" s="123">
        <v>17.999304110473425</v>
      </c>
      <c r="L85" s="150">
        <v>46023</v>
      </c>
      <c r="M85" s="126">
        <v>72</v>
      </c>
      <c r="N85" s="129">
        <v>0</v>
      </c>
      <c r="O85" s="151">
        <v>0</v>
      </c>
      <c r="P85" s="151">
        <v>0</v>
      </c>
      <c r="Q85" s="151">
        <v>0</v>
      </c>
      <c r="R85" s="151">
        <v>0</v>
      </c>
    </row>
    <row r="86" spans="1:18" x14ac:dyDescent="0.25">
      <c r="A86" s="122">
        <v>46054</v>
      </c>
      <c r="B86" s="101">
        <v>73</v>
      </c>
      <c r="C86" s="86">
        <v>17.999304110473425</v>
      </c>
      <c r="D86" s="123">
        <v>0.05</v>
      </c>
      <c r="E86" s="123">
        <v>0.34989449130134415</v>
      </c>
      <c r="F86" s="123">
        <v>0.4</v>
      </c>
      <c r="G86" s="123">
        <v>17.649409619172079</v>
      </c>
      <c r="L86" s="150">
        <v>46054</v>
      </c>
      <c r="M86" s="126">
        <v>73</v>
      </c>
      <c r="N86" s="129">
        <v>0</v>
      </c>
      <c r="O86" s="151">
        <v>0</v>
      </c>
      <c r="P86" s="151">
        <v>0</v>
      </c>
      <c r="Q86" s="151">
        <v>0</v>
      </c>
      <c r="R86" s="151">
        <v>0</v>
      </c>
    </row>
    <row r="87" spans="1:18" x14ac:dyDescent="0.25">
      <c r="A87" s="122">
        <v>46082</v>
      </c>
      <c r="B87" s="101">
        <v>74</v>
      </c>
      <c r="C87" s="86">
        <v>17.649409619172079</v>
      </c>
      <c r="D87" s="123">
        <v>0.05</v>
      </c>
      <c r="E87" s="123">
        <v>0.35091501690097315</v>
      </c>
      <c r="F87" s="123">
        <v>0.4</v>
      </c>
      <c r="G87" s="123">
        <v>17.298494602271106</v>
      </c>
      <c r="L87" s="150">
        <v>46082</v>
      </c>
      <c r="M87" s="126">
        <v>74</v>
      </c>
      <c r="N87" s="129">
        <v>0</v>
      </c>
      <c r="O87" s="151">
        <v>0</v>
      </c>
      <c r="P87" s="151">
        <v>0</v>
      </c>
      <c r="Q87" s="151">
        <v>0</v>
      </c>
      <c r="R87" s="151">
        <v>0</v>
      </c>
    </row>
    <row r="88" spans="1:18" x14ac:dyDescent="0.25">
      <c r="A88" s="122">
        <v>46113</v>
      </c>
      <c r="B88" s="101">
        <v>75</v>
      </c>
      <c r="C88" s="86">
        <v>17.298494602271106</v>
      </c>
      <c r="D88" s="123">
        <v>0.05</v>
      </c>
      <c r="E88" s="123">
        <v>0.35193851903360091</v>
      </c>
      <c r="F88" s="123">
        <v>0.4</v>
      </c>
      <c r="G88" s="123">
        <v>16.946556083237503</v>
      </c>
      <c r="L88" s="150">
        <v>46113</v>
      </c>
      <c r="M88" s="126">
        <v>75</v>
      </c>
      <c r="N88" s="129">
        <v>0</v>
      </c>
      <c r="O88" s="151">
        <v>0</v>
      </c>
      <c r="P88" s="151">
        <v>0</v>
      </c>
      <c r="Q88" s="151">
        <v>0</v>
      </c>
      <c r="R88" s="151">
        <v>0</v>
      </c>
    </row>
    <row r="89" spans="1:18" x14ac:dyDescent="0.25">
      <c r="A89" s="122">
        <v>46143</v>
      </c>
      <c r="B89" s="101">
        <v>76</v>
      </c>
      <c r="C89" s="86">
        <v>16.946556083237503</v>
      </c>
      <c r="D89" s="123">
        <v>0.05</v>
      </c>
      <c r="E89" s="123">
        <v>0.35296500638078226</v>
      </c>
      <c r="F89" s="123">
        <v>0.4</v>
      </c>
      <c r="G89" s="123">
        <v>16.593591076856722</v>
      </c>
      <c r="L89" s="150">
        <v>46143</v>
      </c>
      <c r="M89" s="126">
        <v>76</v>
      </c>
      <c r="N89" s="129">
        <v>0</v>
      </c>
      <c r="O89" s="151">
        <v>0</v>
      </c>
      <c r="P89" s="151">
        <v>0</v>
      </c>
      <c r="Q89" s="151">
        <v>0</v>
      </c>
      <c r="R89" s="151">
        <v>0</v>
      </c>
    </row>
    <row r="90" spans="1:18" x14ac:dyDescent="0.25">
      <c r="A90" s="122">
        <v>46174</v>
      </c>
      <c r="B90" s="101">
        <v>77</v>
      </c>
      <c r="C90" s="86">
        <v>16.593591076856722</v>
      </c>
      <c r="D90" s="123">
        <v>0.05</v>
      </c>
      <c r="E90" s="123">
        <v>0.3539944876493929</v>
      </c>
      <c r="F90" s="123">
        <v>0.4</v>
      </c>
      <c r="G90" s="123">
        <v>16.239596589207331</v>
      </c>
      <c r="L90" s="150">
        <v>46174</v>
      </c>
      <c r="M90" s="126">
        <v>77</v>
      </c>
      <c r="N90" s="129">
        <v>0</v>
      </c>
      <c r="O90" s="151">
        <v>0</v>
      </c>
      <c r="P90" s="151">
        <v>0</v>
      </c>
      <c r="Q90" s="151">
        <v>0</v>
      </c>
      <c r="R90" s="151">
        <v>0</v>
      </c>
    </row>
    <row r="91" spans="1:18" x14ac:dyDescent="0.25">
      <c r="A91" s="122">
        <v>46204</v>
      </c>
      <c r="B91" s="101">
        <v>78</v>
      </c>
      <c r="C91" s="86">
        <v>16.239596589207331</v>
      </c>
      <c r="D91" s="123">
        <v>0.05</v>
      </c>
      <c r="E91" s="123">
        <v>0.3550269715717036</v>
      </c>
      <c r="F91" s="123">
        <v>0.4</v>
      </c>
      <c r="G91" s="123">
        <v>15.884569617635627</v>
      </c>
      <c r="L91" s="150">
        <v>46204</v>
      </c>
      <c r="M91" s="126">
        <v>78</v>
      </c>
      <c r="N91" s="129">
        <v>0</v>
      </c>
      <c r="O91" s="151">
        <v>0</v>
      </c>
      <c r="P91" s="151">
        <v>0</v>
      </c>
      <c r="Q91" s="151">
        <v>0</v>
      </c>
      <c r="R91" s="151">
        <v>0</v>
      </c>
    </row>
    <row r="92" spans="1:18" x14ac:dyDescent="0.25">
      <c r="A92" s="122">
        <v>46235</v>
      </c>
      <c r="B92" s="101">
        <v>79</v>
      </c>
      <c r="C92" s="86">
        <v>15.884569617635627</v>
      </c>
      <c r="D92" s="123">
        <v>0.05</v>
      </c>
      <c r="E92" s="123">
        <v>0.35606246690545446</v>
      </c>
      <c r="F92" s="123">
        <v>0.4</v>
      </c>
      <c r="G92" s="123">
        <v>15.528507150730173</v>
      </c>
      <c r="L92" s="150">
        <v>46235</v>
      </c>
      <c r="M92" s="126">
        <v>79</v>
      </c>
      <c r="N92" s="129">
        <v>0</v>
      </c>
      <c r="O92" s="151">
        <v>0</v>
      </c>
      <c r="P92" s="151">
        <v>0</v>
      </c>
      <c r="Q92" s="151">
        <v>0</v>
      </c>
      <c r="R92" s="151">
        <v>0</v>
      </c>
    </row>
    <row r="93" spans="1:18" x14ac:dyDescent="0.25">
      <c r="A93" s="122">
        <v>46266</v>
      </c>
      <c r="B93" s="101">
        <v>80</v>
      </c>
      <c r="C93" s="86">
        <v>15.528507150730173</v>
      </c>
      <c r="D93" s="123">
        <v>0.05</v>
      </c>
      <c r="E93" s="123">
        <v>0.35710098243392868</v>
      </c>
      <c r="F93" s="123">
        <v>0.4</v>
      </c>
      <c r="G93" s="123">
        <v>15.171406168296244</v>
      </c>
      <c r="L93" s="150">
        <v>46266</v>
      </c>
      <c r="M93" s="126">
        <v>80</v>
      </c>
      <c r="N93" s="129">
        <v>0</v>
      </c>
      <c r="O93" s="151">
        <v>0</v>
      </c>
      <c r="P93" s="151">
        <v>0</v>
      </c>
      <c r="Q93" s="151">
        <v>0</v>
      </c>
      <c r="R93" s="151">
        <v>0</v>
      </c>
    </row>
    <row r="94" spans="1:18" x14ac:dyDescent="0.25">
      <c r="A94" s="122">
        <v>46296</v>
      </c>
      <c r="B94" s="101">
        <v>81</v>
      </c>
      <c r="C94" s="86">
        <v>15.171406168296244</v>
      </c>
      <c r="D94" s="123">
        <v>0.04</v>
      </c>
      <c r="E94" s="123">
        <v>0.35814252696602766</v>
      </c>
      <c r="F94" s="123">
        <v>0.4</v>
      </c>
      <c r="G94" s="123">
        <v>14.813263641330217</v>
      </c>
      <c r="L94" s="150">
        <v>46296</v>
      </c>
      <c r="M94" s="126">
        <v>81</v>
      </c>
      <c r="N94" s="129">
        <v>0</v>
      </c>
      <c r="O94" s="151">
        <v>0</v>
      </c>
      <c r="P94" s="151">
        <v>0</v>
      </c>
      <c r="Q94" s="151">
        <v>0</v>
      </c>
      <c r="R94" s="151">
        <v>0</v>
      </c>
    </row>
    <row r="95" spans="1:18" x14ac:dyDescent="0.25">
      <c r="A95" s="122">
        <v>46327</v>
      </c>
      <c r="B95" s="101">
        <v>82</v>
      </c>
      <c r="C95" s="86">
        <v>14.813263641330217</v>
      </c>
      <c r="D95" s="123">
        <v>0.04</v>
      </c>
      <c r="E95" s="123">
        <v>0.35918710933634518</v>
      </c>
      <c r="F95" s="123">
        <v>0.4</v>
      </c>
      <c r="G95" s="123">
        <v>14.454076531993872</v>
      </c>
      <c r="L95" s="150">
        <v>46327</v>
      </c>
      <c r="M95" s="126">
        <v>82</v>
      </c>
      <c r="N95" s="129">
        <v>0</v>
      </c>
      <c r="O95" s="151">
        <v>0</v>
      </c>
      <c r="P95" s="151">
        <v>0</v>
      </c>
      <c r="Q95" s="151">
        <v>0</v>
      </c>
      <c r="R95" s="151">
        <v>0</v>
      </c>
    </row>
    <row r="96" spans="1:18" x14ac:dyDescent="0.25">
      <c r="A96" s="122">
        <v>46357</v>
      </c>
      <c r="B96" s="101">
        <v>83</v>
      </c>
      <c r="C96" s="86">
        <v>14.454076531993872</v>
      </c>
      <c r="D96" s="123">
        <v>0.04</v>
      </c>
      <c r="E96" s="123">
        <v>0.36023473840524289</v>
      </c>
      <c r="F96" s="123">
        <v>0.4</v>
      </c>
      <c r="G96" s="123">
        <v>14.093841793588629</v>
      </c>
      <c r="L96" s="150">
        <v>46357</v>
      </c>
      <c r="M96" s="126">
        <v>83</v>
      </c>
      <c r="N96" s="129">
        <v>0</v>
      </c>
      <c r="O96" s="151">
        <v>0</v>
      </c>
      <c r="P96" s="151">
        <v>0</v>
      </c>
      <c r="Q96" s="151">
        <v>0</v>
      </c>
      <c r="R96" s="151">
        <v>0</v>
      </c>
    </row>
    <row r="97" spans="1:18" x14ac:dyDescent="0.25">
      <c r="A97" s="122">
        <v>46388</v>
      </c>
      <c r="B97" s="101">
        <v>84</v>
      </c>
      <c r="C97" s="86">
        <v>14.093841793588629</v>
      </c>
      <c r="D97" s="123">
        <v>0.04</v>
      </c>
      <c r="E97" s="123">
        <v>0.3612854230589248</v>
      </c>
      <c r="F97" s="123">
        <v>0.4</v>
      </c>
      <c r="G97" s="123">
        <v>13.732556370529704</v>
      </c>
      <c r="L97" s="150">
        <v>46388</v>
      </c>
      <c r="M97" s="126">
        <v>84</v>
      </c>
      <c r="N97" s="129">
        <v>0</v>
      </c>
      <c r="O97" s="151">
        <v>0</v>
      </c>
      <c r="P97" s="151">
        <v>0</v>
      </c>
      <c r="Q97" s="151">
        <v>0</v>
      </c>
      <c r="R97" s="151">
        <v>0</v>
      </c>
    </row>
    <row r="98" spans="1:18" x14ac:dyDescent="0.25">
      <c r="A98" s="122">
        <v>46419</v>
      </c>
      <c r="B98" s="101">
        <v>85</v>
      </c>
      <c r="C98" s="86">
        <v>13.732556370529704</v>
      </c>
      <c r="D98" s="123">
        <v>0.04</v>
      </c>
      <c r="E98" s="123">
        <v>0.36233917220951339</v>
      </c>
      <c r="F98" s="123">
        <v>0.4</v>
      </c>
      <c r="G98" s="123">
        <v>13.370217198320191</v>
      </c>
      <c r="L98" s="150">
        <v>46419</v>
      </c>
      <c r="M98" s="126">
        <v>85</v>
      </c>
      <c r="N98" s="129">
        <v>0</v>
      </c>
      <c r="O98" s="151">
        <v>0</v>
      </c>
      <c r="P98" s="151">
        <v>0</v>
      </c>
      <c r="Q98" s="151">
        <v>0</v>
      </c>
      <c r="R98" s="151">
        <v>0</v>
      </c>
    </row>
    <row r="99" spans="1:18" x14ac:dyDescent="0.25">
      <c r="A99" s="122">
        <v>46447</v>
      </c>
      <c r="B99" s="101">
        <v>86</v>
      </c>
      <c r="C99" s="86">
        <v>13.370217198320191</v>
      </c>
      <c r="D99" s="123">
        <v>0.04</v>
      </c>
      <c r="E99" s="123">
        <v>0.36339599479512447</v>
      </c>
      <c r="F99" s="123">
        <v>0.4</v>
      </c>
      <c r="G99" s="123">
        <v>13.006821203525066</v>
      </c>
      <c r="L99" s="150">
        <v>46447</v>
      </c>
      <c r="M99" s="126">
        <v>86</v>
      </c>
      <c r="N99" s="129">
        <v>0</v>
      </c>
      <c r="O99" s="151">
        <v>0</v>
      </c>
      <c r="P99" s="151">
        <v>0</v>
      </c>
      <c r="Q99" s="151">
        <v>0</v>
      </c>
      <c r="R99" s="151">
        <v>0</v>
      </c>
    </row>
    <row r="100" spans="1:18" x14ac:dyDescent="0.25">
      <c r="A100" s="122">
        <v>46478</v>
      </c>
      <c r="B100" s="101">
        <v>87</v>
      </c>
      <c r="C100" s="86">
        <v>13.006821203525066</v>
      </c>
      <c r="D100" s="123">
        <v>0.04</v>
      </c>
      <c r="E100" s="123">
        <v>0.36445589977994358</v>
      </c>
      <c r="F100" s="123">
        <v>0.4</v>
      </c>
      <c r="G100" s="123">
        <v>12.642365303745121</v>
      </c>
      <c r="L100" s="150">
        <v>46478</v>
      </c>
      <c r="M100" s="126">
        <v>87</v>
      </c>
      <c r="N100" s="129">
        <v>0</v>
      </c>
      <c r="O100" s="151">
        <v>0</v>
      </c>
      <c r="P100" s="151">
        <v>0</v>
      </c>
      <c r="Q100" s="151">
        <v>0</v>
      </c>
      <c r="R100" s="151">
        <v>0</v>
      </c>
    </row>
    <row r="101" spans="1:18" x14ac:dyDescent="0.25">
      <c r="A101" s="122">
        <v>46508</v>
      </c>
      <c r="B101" s="101">
        <v>88</v>
      </c>
      <c r="C101" s="86">
        <v>12.642365303745121</v>
      </c>
      <c r="D101" s="123">
        <v>0.04</v>
      </c>
      <c r="E101" s="123">
        <v>0.36551889615430172</v>
      </c>
      <c r="F101" s="123">
        <v>0.4</v>
      </c>
      <c r="G101" s="123">
        <v>12.276846407590819</v>
      </c>
      <c r="L101" s="150">
        <v>46508</v>
      </c>
      <c r="M101" s="126">
        <v>88</v>
      </c>
      <c r="N101" s="129">
        <v>0</v>
      </c>
      <c r="O101" s="151">
        <v>0</v>
      </c>
      <c r="P101" s="151">
        <v>0</v>
      </c>
      <c r="Q101" s="151">
        <v>0</v>
      </c>
      <c r="R101" s="151">
        <v>0</v>
      </c>
    </row>
    <row r="102" spans="1:18" x14ac:dyDescent="0.25">
      <c r="A102" s="122">
        <v>46539</v>
      </c>
      <c r="B102" s="101">
        <v>89</v>
      </c>
      <c r="C102" s="86">
        <v>12.276846407590819</v>
      </c>
      <c r="D102" s="123">
        <v>0.04</v>
      </c>
      <c r="E102" s="123">
        <v>0.36658499293475177</v>
      </c>
      <c r="F102" s="123">
        <v>0.4</v>
      </c>
      <c r="G102" s="123">
        <v>11.910261414656066</v>
      </c>
      <c r="L102" s="150">
        <v>46539</v>
      </c>
      <c r="M102" s="126">
        <v>89</v>
      </c>
      <c r="N102" s="129">
        <v>0</v>
      </c>
      <c r="O102" s="151">
        <v>0</v>
      </c>
      <c r="P102" s="151">
        <v>0</v>
      </c>
      <c r="Q102" s="151">
        <v>0</v>
      </c>
      <c r="R102" s="151">
        <v>0</v>
      </c>
    </row>
    <row r="103" spans="1:18" x14ac:dyDescent="0.25">
      <c r="A103" s="122">
        <v>46569</v>
      </c>
      <c r="B103" s="101">
        <v>90</v>
      </c>
      <c r="C103" s="86">
        <v>11.910261414656066</v>
      </c>
      <c r="D103" s="123">
        <v>0.03</v>
      </c>
      <c r="E103" s="123">
        <v>0.36765419916414477</v>
      </c>
      <c r="F103" s="123">
        <v>0.4</v>
      </c>
      <c r="G103" s="123">
        <v>11.542607215491921</v>
      </c>
      <c r="L103" s="150">
        <v>46569</v>
      </c>
      <c r="M103" s="126">
        <v>90</v>
      </c>
      <c r="N103" s="129">
        <v>0</v>
      </c>
      <c r="O103" s="151">
        <v>0</v>
      </c>
      <c r="P103" s="151">
        <v>0</v>
      </c>
      <c r="Q103" s="151">
        <v>0</v>
      </c>
      <c r="R103" s="151">
        <v>0</v>
      </c>
    </row>
    <row r="104" spans="1:18" x14ac:dyDescent="0.25">
      <c r="A104" s="122">
        <v>46600</v>
      </c>
      <c r="B104" s="101">
        <v>91</v>
      </c>
      <c r="C104" s="86">
        <v>11.542607215491921</v>
      </c>
      <c r="D104" s="123">
        <v>0.03</v>
      </c>
      <c r="E104" s="123">
        <v>0.3687265239117069</v>
      </c>
      <c r="F104" s="123">
        <v>0.4</v>
      </c>
      <c r="G104" s="123">
        <v>11.173880691580214</v>
      </c>
      <c r="L104" s="150">
        <v>46600</v>
      </c>
      <c r="M104" s="126">
        <v>91</v>
      </c>
      <c r="N104" s="129">
        <v>0</v>
      </c>
      <c r="O104" s="151">
        <v>0</v>
      </c>
      <c r="P104" s="151">
        <v>0</v>
      </c>
      <c r="Q104" s="151">
        <v>0</v>
      </c>
      <c r="R104" s="151">
        <v>0</v>
      </c>
    </row>
    <row r="105" spans="1:18" x14ac:dyDescent="0.25">
      <c r="A105" s="122">
        <v>46631</v>
      </c>
      <c r="B105" s="101">
        <v>92</v>
      </c>
      <c r="C105" s="86">
        <v>11.173880691580214</v>
      </c>
      <c r="D105" s="123">
        <v>0.03</v>
      </c>
      <c r="E105" s="123">
        <v>0.36980197627311601</v>
      </c>
      <c r="F105" s="123">
        <v>0.4</v>
      </c>
      <c r="G105" s="123">
        <v>10.804078715307098</v>
      </c>
      <c r="L105" s="150">
        <v>46631</v>
      </c>
      <c r="M105" s="126">
        <v>92</v>
      </c>
      <c r="N105" s="129">
        <v>0</v>
      </c>
      <c r="O105" s="151">
        <v>0</v>
      </c>
      <c r="P105" s="151">
        <v>0</v>
      </c>
      <c r="Q105" s="151">
        <v>0</v>
      </c>
      <c r="R105" s="151">
        <v>0</v>
      </c>
    </row>
    <row r="106" spans="1:18" x14ac:dyDescent="0.25">
      <c r="A106" s="122">
        <v>46661</v>
      </c>
      <c r="B106" s="101">
        <v>93</v>
      </c>
      <c r="C106" s="86">
        <v>10.804078715307098</v>
      </c>
      <c r="D106" s="123">
        <v>0.03</v>
      </c>
      <c r="E106" s="123">
        <v>0.37088056537057928</v>
      </c>
      <c r="F106" s="123">
        <v>0.4</v>
      </c>
      <c r="G106" s="123">
        <v>10.433198149936519</v>
      </c>
      <c r="L106" s="150">
        <v>46661</v>
      </c>
      <c r="M106" s="126">
        <v>93</v>
      </c>
      <c r="N106" s="129">
        <v>0</v>
      </c>
      <c r="O106" s="151">
        <v>0</v>
      </c>
      <c r="P106" s="151">
        <v>0</v>
      </c>
      <c r="Q106" s="151">
        <v>0</v>
      </c>
      <c r="R106" s="151">
        <v>0</v>
      </c>
    </row>
    <row r="107" spans="1:18" x14ac:dyDescent="0.25">
      <c r="A107" s="122">
        <v>46692</v>
      </c>
      <c r="B107" s="101">
        <v>94</v>
      </c>
      <c r="C107" s="86">
        <v>10.433198149936519</v>
      </c>
      <c r="D107" s="123">
        <v>0.03</v>
      </c>
      <c r="E107" s="123">
        <v>0.37196230035291017</v>
      </c>
      <c r="F107" s="123">
        <v>0.4</v>
      </c>
      <c r="G107" s="123">
        <v>10.061235849583609</v>
      </c>
      <c r="L107" s="150">
        <v>46692</v>
      </c>
      <c r="M107" s="126">
        <v>94</v>
      </c>
      <c r="N107" s="129">
        <v>0</v>
      </c>
      <c r="O107" s="151">
        <v>0</v>
      </c>
      <c r="P107" s="151">
        <v>0</v>
      </c>
      <c r="Q107" s="151">
        <v>0</v>
      </c>
      <c r="R107" s="151">
        <v>0</v>
      </c>
    </row>
    <row r="108" spans="1:18" x14ac:dyDescent="0.25">
      <c r="A108" s="122">
        <v>46722</v>
      </c>
      <c r="B108" s="101">
        <v>95</v>
      </c>
      <c r="C108" s="86">
        <v>10.061235849583609</v>
      </c>
      <c r="D108" s="123">
        <v>0.03</v>
      </c>
      <c r="E108" s="123">
        <v>0.37304719039560613</v>
      </c>
      <c r="F108" s="123">
        <v>0.4</v>
      </c>
      <c r="G108" s="123">
        <v>9.6881886591880022</v>
      </c>
      <c r="L108" s="150">
        <v>46722</v>
      </c>
      <c r="M108" s="126">
        <v>95</v>
      </c>
      <c r="N108" s="129">
        <v>0</v>
      </c>
      <c r="O108" s="151">
        <v>0</v>
      </c>
      <c r="P108" s="151">
        <v>0</v>
      </c>
      <c r="Q108" s="151">
        <v>0</v>
      </c>
      <c r="R108" s="151">
        <v>0</v>
      </c>
    </row>
    <row r="109" spans="1:18" x14ac:dyDescent="0.25">
      <c r="A109" s="122">
        <v>46753</v>
      </c>
      <c r="B109" s="101">
        <v>96</v>
      </c>
      <c r="C109" s="86">
        <v>9.6881886591880022</v>
      </c>
      <c r="D109" s="123">
        <v>0.03</v>
      </c>
      <c r="E109" s="123">
        <v>0.37413524470092668</v>
      </c>
      <c r="F109" s="123">
        <v>0.4</v>
      </c>
      <c r="G109" s="123">
        <v>9.3140534144870752</v>
      </c>
      <c r="L109" s="150">
        <v>46753</v>
      </c>
      <c r="M109" s="126">
        <v>96</v>
      </c>
      <c r="N109" s="129">
        <v>0</v>
      </c>
      <c r="O109" s="151">
        <v>0</v>
      </c>
      <c r="P109" s="151">
        <v>0</v>
      </c>
      <c r="Q109" s="151">
        <v>0</v>
      </c>
      <c r="R109" s="151">
        <v>0</v>
      </c>
    </row>
    <row r="110" spans="1:18" x14ac:dyDescent="0.25">
      <c r="A110" s="122">
        <v>46784</v>
      </c>
      <c r="B110" s="101">
        <v>97</v>
      </c>
      <c r="C110" s="86">
        <v>9.3140534144870752</v>
      </c>
      <c r="D110" s="123">
        <v>0.03</v>
      </c>
      <c r="E110" s="123">
        <v>0.37522647249797098</v>
      </c>
      <c r="F110" s="123">
        <v>0.4</v>
      </c>
      <c r="G110" s="123">
        <v>8.9388269419891042</v>
      </c>
      <c r="L110" s="150">
        <v>46784</v>
      </c>
      <c r="M110" s="126">
        <v>97</v>
      </c>
      <c r="N110" s="129">
        <v>0</v>
      </c>
      <c r="O110" s="151">
        <v>0</v>
      </c>
      <c r="P110" s="151">
        <v>0</v>
      </c>
      <c r="Q110" s="151">
        <v>0</v>
      </c>
      <c r="R110" s="151">
        <v>0</v>
      </c>
    </row>
    <row r="111" spans="1:18" x14ac:dyDescent="0.25">
      <c r="A111" s="122">
        <v>46813</v>
      </c>
      <c r="B111" s="101">
        <v>98</v>
      </c>
      <c r="C111" s="86">
        <v>8.9388269419891042</v>
      </c>
      <c r="D111" s="123">
        <v>0.03</v>
      </c>
      <c r="E111" s="123">
        <v>0.37632088304275679</v>
      </c>
      <c r="F111" s="123">
        <v>0.4</v>
      </c>
      <c r="G111" s="123">
        <v>8.5625060589463473</v>
      </c>
      <c r="L111" s="150">
        <v>46813</v>
      </c>
      <c r="M111" s="126">
        <v>98</v>
      </c>
      <c r="N111" s="129">
        <v>0</v>
      </c>
      <c r="O111" s="151">
        <v>0</v>
      </c>
      <c r="P111" s="151">
        <v>0</v>
      </c>
      <c r="Q111" s="151">
        <v>0</v>
      </c>
      <c r="R111" s="151">
        <v>0</v>
      </c>
    </row>
    <row r="112" spans="1:18" x14ac:dyDescent="0.25">
      <c r="A112" s="122">
        <v>46844</v>
      </c>
      <c r="B112" s="101">
        <v>99</v>
      </c>
      <c r="C112" s="86">
        <v>8.5625060589463473</v>
      </c>
      <c r="D112" s="123">
        <v>0.02</v>
      </c>
      <c r="E112" s="123">
        <v>0.37741848561829816</v>
      </c>
      <c r="F112" s="123">
        <v>0.4</v>
      </c>
      <c r="G112" s="123">
        <v>8.1850875733280493</v>
      </c>
      <c r="L112" s="150">
        <v>46844</v>
      </c>
      <c r="M112" s="126">
        <v>99</v>
      </c>
      <c r="N112" s="129">
        <v>0</v>
      </c>
      <c r="O112" s="151">
        <v>0</v>
      </c>
      <c r="P112" s="151">
        <v>0</v>
      </c>
      <c r="Q112" s="151">
        <v>0</v>
      </c>
      <c r="R112" s="151">
        <v>0</v>
      </c>
    </row>
    <row r="113" spans="1:18" x14ac:dyDescent="0.25">
      <c r="A113" s="122">
        <v>46874</v>
      </c>
      <c r="B113" s="101">
        <v>100</v>
      </c>
      <c r="C113" s="86">
        <v>8.1850875733280493</v>
      </c>
      <c r="D113" s="123">
        <v>0.02</v>
      </c>
      <c r="E113" s="123">
        <v>0.37851928953468489</v>
      </c>
      <c r="F113" s="123">
        <v>0.4</v>
      </c>
      <c r="G113" s="123">
        <v>7.8065682837933643</v>
      </c>
      <c r="L113" s="150">
        <v>46874</v>
      </c>
      <c r="M113" s="126">
        <v>100</v>
      </c>
      <c r="N113" s="129">
        <v>0</v>
      </c>
      <c r="O113" s="151">
        <v>0</v>
      </c>
      <c r="P113" s="151">
        <v>0</v>
      </c>
      <c r="Q113" s="151">
        <v>0</v>
      </c>
      <c r="R113" s="151">
        <v>0</v>
      </c>
    </row>
    <row r="114" spans="1:18" x14ac:dyDescent="0.25">
      <c r="A114" s="122">
        <v>46905</v>
      </c>
      <c r="B114" s="101">
        <v>101</v>
      </c>
      <c r="C114" s="86">
        <v>7.8065682837933643</v>
      </c>
      <c r="D114" s="123">
        <v>0.02</v>
      </c>
      <c r="E114" s="123">
        <v>0.37962330412916101</v>
      </c>
      <c r="F114" s="123">
        <v>0.4</v>
      </c>
      <c r="G114" s="123">
        <v>7.4269449796642029</v>
      </c>
      <c r="L114" s="150">
        <v>46905</v>
      </c>
      <c r="M114" s="126">
        <v>101</v>
      </c>
      <c r="N114" s="129">
        <v>0</v>
      </c>
      <c r="O114" s="151">
        <v>0</v>
      </c>
      <c r="P114" s="151">
        <v>0</v>
      </c>
      <c r="Q114" s="151">
        <v>0</v>
      </c>
      <c r="R114" s="151">
        <v>0</v>
      </c>
    </row>
    <row r="115" spans="1:18" x14ac:dyDescent="0.25">
      <c r="A115" s="122">
        <v>46935</v>
      </c>
      <c r="B115" s="101">
        <v>102</v>
      </c>
      <c r="C115" s="86">
        <v>7.4269449796642029</v>
      </c>
      <c r="D115" s="123">
        <v>0.02</v>
      </c>
      <c r="E115" s="123">
        <v>0.38073053876620444</v>
      </c>
      <c r="F115" s="123">
        <v>0.4</v>
      </c>
      <c r="G115" s="123">
        <v>7.0462144408979981</v>
      </c>
      <c r="L115" s="150">
        <v>46935</v>
      </c>
      <c r="M115" s="126">
        <v>102</v>
      </c>
      <c r="N115" s="129">
        <v>0</v>
      </c>
      <c r="O115" s="151">
        <v>0</v>
      </c>
      <c r="P115" s="151">
        <v>0</v>
      </c>
      <c r="Q115" s="151">
        <v>0</v>
      </c>
      <c r="R115" s="151">
        <v>0</v>
      </c>
    </row>
    <row r="116" spans="1:18" x14ac:dyDescent="0.25">
      <c r="A116" s="122">
        <v>46966</v>
      </c>
      <c r="B116" s="101">
        <v>103</v>
      </c>
      <c r="C116" s="86">
        <v>7.0462144408979981</v>
      </c>
      <c r="D116" s="123">
        <v>0.02</v>
      </c>
      <c r="E116" s="123">
        <v>0.3818410028376058</v>
      </c>
      <c r="F116" s="123">
        <v>0.4</v>
      </c>
      <c r="G116" s="123">
        <v>6.6643734380603927</v>
      </c>
      <c r="L116" s="150">
        <v>46966</v>
      </c>
      <c r="M116" s="126">
        <v>103</v>
      </c>
      <c r="N116" s="129">
        <v>0</v>
      </c>
      <c r="O116" s="151">
        <v>0</v>
      </c>
      <c r="P116" s="151">
        <v>0</v>
      </c>
      <c r="Q116" s="151">
        <v>0</v>
      </c>
      <c r="R116" s="151">
        <v>0</v>
      </c>
    </row>
    <row r="117" spans="1:18" x14ac:dyDescent="0.25">
      <c r="A117" s="122">
        <v>46997</v>
      </c>
      <c r="B117" s="101">
        <v>104</v>
      </c>
      <c r="C117" s="86">
        <v>6.6643734380603927</v>
      </c>
      <c r="D117" s="123">
        <v>0.02</v>
      </c>
      <c r="E117" s="123">
        <v>0.38295470576254892</v>
      </c>
      <c r="F117" s="123">
        <v>0.4</v>
      </c>
      <c r="G117" s="123">
        <v>6.2814187322978441</v>
      </c>
      <c r="L117" s="150">
        <v>46997</v>
      </c>
      <c r="M117" s="126">
        <v>104</v>
      </c>
      <c r="N117" s="129">
        <v>0</v>
      </c>
      <c r="O117" s="151">
        <v>0</v>
      </c>
      <c r="P117" s="151">
        <v>0</v>
      </c>
      <c r="Q117" s="151">
        <v>0</v>
      </c>
      <c r="R117" s="151">
        <v>0</v>
      </c>
    </row>
    <row r="118" spans="1:18" x14ac:dyDescent="0.25">
      <c r="A118" s="122">
        <v>47027</v>
      </c>
      <c r="B118" s="101">
        <v>105</v>
      </c>
      <c r="C118" s="86">
        <v>6.2814187322978441</v>
      </c>
      <c r="D118" s="123">
        <v>0.02</v>
      </c>
      <c r="E118" s="123">
        <v>0.38407165698768964</v>
      </c>
      <c r="F118" s="123">
        <v>0.4</v>
      </c>
      <c r="G118" s="123">
        <v>5.8973470753101545</v>
      </c>
      <c r="L118" s="150">
        <v>47027</v>
      </c>
      <c r="M118" s="126">
        <v>105</v>
      </c>
      <c r="N118" s="129">
        <v>0</v>
      </c>
      <c r="O118" s="151">
        <v>0</v>
      </c>
      <c r="P118" s="151">
        <v>0</v>
      </c>
      <c r="Q118" s="151">
        <v>0</v>
      </c>
      <c r="R118" s="151">
        <v>0</v>
      </c>
    </row>
    <row r="119" spans="1:18" x14ac:dyDescent="0.25">
      <c r="A119" s="122">
        <v>47058</v>
      </c>
      <c r="B119" s="101">
        <v>106</v>
      </c>
      <c r="C119" s="86">
        <v>5.8973470753101545</v>
      </c>
      <c r="D119" s="123">
        <v>0.02</v>
      </c>
      <c r="E119" s="123">
        <v>0.38519186598723704</v>
      </c>
      <c r="F119" s="123">
        <v>0.4</v>
      </c>
      <c r="G119" s="123">
        <v>5.5121552093229171</v>
      </c>
      <c r="L119" s="150">
        <v>47058</v>
      </c>
      <c r="M119" s="126">
        <v>106</v>
      </c>
      <c r="N119" s="129">
        <v>0</v>
      </c>
      <c r="O119" s="151">
        <v>0</v>
      </c>
      <c r="P119" s="151">
        <v>0</v>
      </c>
      <c r="Q119" s="151">
        <v>0</v>
      </c>
      <c r="R119" s="151">
        <v>0</v>
      </c>
    </row>
    <row r="120" spans="1:18" x14ac:dyDescent="0.25">
      <c r="A120" s="122">
        <v>47088</v>
      </c>
      <c r="B120" s="101">
        <v>107</v>
      </c>
      <c r="C120" s="86">
        <v>5.5121552093229171</v>
      </c>
      <c r="D120" s="123">
        <v>0.02</v>
      </c>
      <c r="E120" s="123">
        <v>0.38631534226303321</v>
      </c>
      <c r="F120" s="123">
        <v>0.4</v>
      </c>
      <c r="G120" s="123">
        <v>5.1258398670598844</v>
      </c>
      <c r="L120" s="150">
        <v>47088</v>
      </c>
      <c r="M120" s="126">
        <v>107</v>
      </c>
      <c r="N120" s="129">
        <v>0</v>
      </c>
      <c r="O120" s="151">
        <v>0</v>
      </c>
      <c r="P120" s="151">
        <v>0</v>
      </c>
      <c r="Q120" s="151">
        <v>0</v>
      </c>
      <c r="R120" s="151">
        <v>0</v>
      </c>
    </row>
    <row r="121" spans="1:18" x14ac:dyDescent="0.25">
      <c r="A121" s="122">
        <v>47119</v>
      </c>
      <c r="B121" s="101">
        <v>108</v>
      </c>
      <c r="C121" s="86">
        <v>5.1258398670598844</v>
      </c>
      <c r="D121" s="123">
        <v>0.01</v>
      </c>
      <c r="E121" s="123">
        <v>0.3874420953446337</v>
      </c>
      <c r="F121" s="123">
        <v>0.4</v>
      </c>
      <c r="G121" s="123">
        <v>4.7383977717152508</v>
      </c>
      <c r="L121" s="150">
        <v>47119</v>
      </c>
      <c r="M121" s="126">
        <v>108</v>
      </c>
      <c r="N121" s="129">
        <v>0</v>
      </c>
      <c r="O121" s="151">
        <v>0</v>
      </c>
      <c r="P121" s="151">
        <v>0</v>
      </c>
      <c r="Q121" s="151">
        <v>0</v>
      </c>
      <c r="R121" s="151">
        <v>0</v>
      </c>
    </row>
    <row r="122" spans="1:18" x14ac:dyDescent="0.25">
      <c r="A122" s="122">
        <v>47150</v>
      </c>
      <c r="B122" s="101">
        <v>109</v>
      </c>
      <c r="C122" s="86">
        <v>4.7383977717152508</v>
      </c>
      <c r="D122" s="123">
        <v>0.01</v>
      </c>
      <c r="E122" s="123">
        <v>0.38857213478938885</v>
      </c>
      <c r="F122" s="123">
        <v>0.4</v>
      </c>
      <c r="G122" s="123">
        <v>4.3498256369258623</v>
      </c>
      <c r="L122" s="150">
        <v>47150</v>
      </c>
      <c r="M122" s="126">
        <v>109</v>
      </c>
      <c r="N122" s="129">
        <v>0</v>
      </c>
      <c r="O122" s="151">
        <v>0</v>
      </c>
      <c r="P122" s="151">
        <v>0</v>
      </c>
      <c r="Q122" s="151">
        <v>0</v>
      </c>
      <c r="R122" s="151">
        <v>0</v>
      </c>
    </row>
    <row r="123" spans="1:18" x14ac:dyDescent="0.25">
      <c r="A123" s="122">
        <v>47178</v>
      </c>
      <c r="B123" s="101">
        <v>110</v>
      </c>
      <c r="C123" s="86">
        <v>4.3498256369258623</v>
      </c>
      <c r="D123" s="123">
        <v>0.01</v>
      </c>
      <c r="E123" s="123">
        <v>0.38970547018252449</v>
      </c>
      <c r="F123" s="123">
        <v>0.4</v>
      </c>
      <c r="G123" s="123">
        <v>3.9601201667433377</v>
      </c>
      <c r="L123" s="150">
        <v>47178</v>
      </c>
      <c r="M123" s="126">
        <v>110</v>
      </c>
      <c r="N123" s="129">
        <v>0</v>
      </c>
      <c r="O123" s="151">
        <v>0</v>
      </c>
      <c r="P123" s="151">
        <v>0</v>
      </c>
      <c r="Q123" s="151">
        <v>0</v>
      </c>
      <c r="R123" s="151">
        <v>0</v>
      </c>
    </row>
    <row r="124" spans="1:18" x14ac:dyDescent="0.25">
      <c r="A124" s="122">
        <v>47209</v>
      </c>
      <c r="B124" s="101">
        <v>111</v>
      </c>
      <c r="C124" s="86">
        <v>3.9601201667433377</v>
      </c>
      <c r="D124" s="123">
        <v>0.01</v>
      </c>
      <c r="E124" s="123">
        <v>0.39084211113722361</v>
      </c>
      <c r="F124" s="123">
        <v>0.4</v>
      </c>
      <c r="G124" s="123">
        <v>3.5692780556061141</v>
      </c>
      <c r="L124" s="150">
        <v>47209</v>
      </c>
      <c r="M124" s="126">
        <v>111</v>
      </c>
      <c r="N124" s="129">
        <v>0</v>
      </c>
      <c r="O124" s="151">
        <v>0</v>
      </c>
      <c r="P124" s="151">
        <v>0</v>
      </c>
      <c r="Q124" s="151">
        <v>0</v>
      </c>
      <c r="R124" s="151">
        <v>0</v>
      </c>
    </row>
    <row r="125" spans="1:18" x14ac:dyDescent="0.25">
      <c r="A125" s="122">
        <v>47239</v>
      </c>
      <c r="B125" s="101">
        <v>112</v>
      </c>
      <c r="C125" s="86">
        <v>3.5692780556061141</v>
      </c>
      <c r="D125" s="123">
        <v>0.01</v>
      </c>
      <c r="E125" s="123">
        <v>0.39198206729470714</v>
      </c>
      <c r="F125" s="123">
        <v>0.4</v>
      </c>
      <c r="G125" s="123">
        <v>3.1772959883114069</v>
      </c>
      <c r="L125" s="150">
        <v>47239</v>
      </c>
      <c r="M125" s="126">
        <v>112</v>
      </c>
      <c r="N125" s="129">
        <v>0</v>
      </c>
      <c r="O125" s="151">
        <v>0</v>
      </c>
      <c r="P125" s="151">
        <v>0</v>
      </c>
      <c r="Q125" s="151">
        <v>0</v>
      </c>
      <c r="R125" s="151">
        <v>0</v>
      </c>
    </row>
    <row r="126" spans="1:18" x14ac:dyDescent="0.25">
      <c r="A126" s="122">
        <v>47270</v>
      </c>
      <c r="B126" s="101">
        <v>113</v>
      </c>
      <c r="C126" s="86">
        <v>3.1772959883114069</v>
      </c>
      <c r="D126" s="123">
        <v>0.01</v>
      </c>
      <c r="E126" s="123">
        <v>0.39312534832431673</v>
      </c>
      <c r="F126" s="123">
        <v>0.4</v>
      </c>
      <c r="G126" s="123">
        <v>2.78417063998709</v>
      </c>
      <c r="L126" s="150">
        <v>47270</v>
      </c>
      <c r="M126" s="126">
        <v>113</v>
      </c>
      <c r="N126" s="129">
        <v>0</v>
      </c>
      <c r="O126" s="151">
        <v>0</v>
      </c>
      <c r="P126" s="151">
        <v>0</v>
      </c>
      <c r="Q126" s="151">
        <v>0</v>
      </c>
      <c r="R126" s="151">
        <v>0</v>
      </c>
    </row>
    <row r="127" spans="1:18" x14ac:dyDescent="0.25">
      <c r="A127" s="122">
        <v>47300</v>
      </c>
      <c r="B127" s="101">
        <v>114</v>
      </c>
      <c r="C127" s="86">
        <v>2.78417063998709</v>
      </c>
      <c r="D127" s="123">
        <v>0.01</v>
      </c>
      <c r="E127" s="123">
        <v>0.39427196392359604</v>
      </c>
      <c r="F127" s="123">
        <v>0.4</v>
      </c>
      <c r="G127" s="123">
        <v>2.3898986760634942</v>
      </c>
      <c r="L127" s="150">
        <v>47300</v>
      </c>
      <c r="M127" s="126">
        <v>114</v>
      </c>
      <c r="N127" s="129">
        <v>0</v>
      </c>
      <c r="O127" s="151">
        <v>0</v>
      </c>
      <c r="P127" s="151">
        <v>0</v>
      </c>
      <c r="Q127" s="151">
        <v>0</v>
      </c>
      <c r="R127" s="151">
        <v>0</v>
      </c>
    </row>
    <row r="128" spans="1:18" x14ac:dyDescent="0.25">
      <c r="A128" s="122">
        <v>47331</v>
      </c>
      <c r="B128" s="101">
        <v>115</v>
      </c>
      <c r="C128" s="86">
        <v>2.3898986760634942</v>
      </c>
      <c r="D128" s="123">
        <v>0.01</v>
      </c>
      <c r="E128" s="123">
        <v>0.39542192381837316</v>
      </c>
      <c r="F128" s="123">
        <v>0.4</v>
      </c>
      <c r="G128" s="123">
        <v>1.994476752245121</v>
      </c>
      <c r="L128" s="150">
        <v>47331</v>
      </c>
      <c r="M128" s="126">
        <v>115</v>
      </c>
      <c r="N128" s="129">
        <v>0</v>
      </c>
      <c r="O128" s="151">
        <v>0</v>
      </c>
      <c r="P128" s="151">
        <v>0</v>
      </c>
      <c r="Q128" s="151">
        <v>0</v>
      </c>
      <c r="R128" s="151">
        <v>0</v>
      </c>
    </row>
    <row r="129" spans="1:18" x14ac:dyDescent="0.25">
      <c r="A129" s="122">
        <v>47362</v>
      </c>
      <c r="B129" s="101">
        <v>116</v>
      </c>
      <c r="C129" s="86">
        <v>1.994476752245121</v>
      </c>
      <c r="D129" s="123">
        <v>0.01</v>
      </c>
      <c r="E129" s="123">
        <v>0.39657523776284337</v>
      </c>
      <c r="F129" s="123">
        <v>0.4</v>
      </c>
      <c r="G129" s="123">
        <v>1.5979015144822777</v>
      </c>
      <c r="L129" s="150">
        <v>47362</v>
      </c>
      <c r="M129" s="126">
        <v>116</v>
      </c>
      <c r="N129" s="129">
        <v>0</v>
      </c>
      <c r="O129" s="151">
        <v>0</v>
      </c>
      <c r="P129" s="151">
        <v>0</v>
      </c>
      <c r="Q129" s="151">
        <v>0</v>
      </c>
      <c r="R129" s="151">
        <v>0</v>
      </c>
    </row>
    <row r="130" spans="1:18" x14ac:dyDescent="0.25">
      <c r="A130" s="122">
        <v>47392</v>
      </c>
      <c r="B130" s="101">
        <v>117</v>
      </c>
      <c r="C130" s="86">
        <v>1.5979015144822777</v>
      </c>
      <c r="D130" s="123">
        <v>0</v>
      </c>
      <c r="E130" s="123">
        <v>0.3977319155396517</v>
      </c>
      <c r="F130" s="123">
        <v>0.4</v>
      </c>
      <c r="G130" s="123">
        <v>1.200169598942626</v>
      </c>
      <c r="L130" s="150">
        <v>47392</v>
      </c>
      <c r="M130" s="126">
        <v>117</v>
      </c>
      <c r="N130" s="129">
        <v>0</v>
      </c>
      <c r="O130" s="151">
        <v>0</v>
      </c>
      <c r="P130" s="151">
        <v>0</v>
      </c>
      <c r="Q130" s="151">
        <v>0</v>
      </c>
      <c r="R130" s="151">
        <v>0</v>
      </c>
    </row>
    <row r="131" spans="1:18" x14ac:dyDescent="0.25">
      <c r="A131" s="122">
        <v>47423</v>
      </c>
      <c r="B131" s="101">
        <v>118</v>
      </c>
      <c r="C131" s="86">
        <v>1.200169598942626</v>
      </c>
      <c r="D131" s="123">
        <v>0</v>
      </c>
      <c r="E131" s="123">
        <v>0.39889196695997564</v>
      </c>
      <c r="F131" s="123">
        <v>0.4</v>
      </c>
      <c r="G131" s="123">
        <v>0.80127763198265034</v>
      </c>
      <c r="L131" s="150">
        <v>47423</v>
      </c>
      <c r="M131" s="126">
        <v>118</v>
      </c>
      <c r="N131" s="129">
        <v>0</v>
      </c>
      <c r="O131" s="151">
        <v>0</v>
      </c>
      <c r="P131" s="151">
        <v>0</v>
      </c>
      <c r="Q131" s="151">
        <v>0</v>
      </c>
      <c r="R131" s="151">
        <v>0</v>
      </c>
    </row>
    <row r="132" spans="1:18" x14ac:dyDescent="0.25">
      <c r="A132" s="122">
        <v>47453</v>
      </c>
      <c r="B132" s="101">
        <v>119</v>
      </c>
      <c r="C132" s="86">
        <v>0.80127763198265034</v>
      </c>
      <c r="D132" s="123">
        <v>0</v>
      </c>
      <c r="E132" s="123">
        <v>0.40005540186360894</v>
      </c>
      <c r="F132" s="123">
        <v>0.4</v>
      </c>
      <c r="G132" s="123">
        <v>0.4012222301190414</v>
      </c>
      <c r="L132" s="150">
        <v>47453</v>
      </c>
      <c r="M132" s="126">
        <v>119</v>
      </c>
      <c r="N132" s="129">
        <v>0</v>
      </c>
      <c r="O132" s="151">
        <v>0</v>
      </c>
      <c r="P132" s="151">
        <v>0</v>
      </c>
      <c r="Q132" s="151">
        <v>0</v>
      </c>
      <c r="R132" s="151">
        <v>0</v>
      </c>
    </row>
    <row r="133" spans="1:18" x14ac:dyDescent="0.25">
      <c r="A133" s="152">
        <v>47484</v>
      </c>
      <c r="B133" s="80">
        <v>120</v>
      </c>
      <c r="C133" s="153">
        <v>0.4012222301190414</v>
      </c>
      <c r="D133" s="154">
        <v>0</v>
      </c>
      <c r="E133" s="154">
        <v>0.4012222301190414</v>
      </c>
      <c r="F133" s="154">
        <v>0.4012222301190414</v>
      </c>
      <c r="G133" s="154">
        <v>0</v>
      </c>
      <c r="L133" s="150">
        <v>47484</v>
      </c>
      <c r="M133" s="126">
        <v>120</v>
      </c>
      <c r="N133" s="129">
        <v>0</v>
      </c>
      <c r="O133" s="151">
        <v>0</v>
      </c>
      <c r="P133" s="151">
        <v>0</v>
      </c>
      <c r="Q133" s="151">
        <v>0</v>
      </c>
      <c r="R133" s="15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2" ma:contentTypeDescription="Create a new document." ma:contentTypeScope="" ma:versionID="ab8c98af1ca41ec23fdf2306a69c0cd3">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68dbe3740fe3073fe3bb389b8f6c47a3"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20259-1FAE-4C95-A7E3-695657FA9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387AD-4B39-4063-AFB3-00498F707F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C62A835-EC4A-4E86-AAE1-5E3126A83B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3</vt:lpstr>
      <vt:lpstr>Annuiteedigraafik BIL</vt:lpstr>
      <vt:lpstr>Annuiteedigraafik PT</vt:lpstr>
      <vt:lpstr>Annuiteedigraafik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Henri Telk</dc:creator>
  <cp:lastModifiedBy>Karin Vahar</cp:lastModifiedBy>
  <dcterms:created xsi:type="dcterms:W3CDTF">2021-03-02T16:24:46Z</dcterms:created>
  <dcterms:modified xsi:type="dcterms:W3CDTF">2022-03-03T09:25:59Z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Order">
    <vt:r8>5020700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