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601"/>
  <workbookPr defaultThemeVersion="124226"/>
  <mc:AlternateContent xmlns:mc="http://schemas.openxmlformats.org/markup-compatibility/2006">
    <mc:Choice Requires="x15">
      <x15ac:absPath xmlns:x15ac="http://schemas.microsoft.com/office/spreadsheetml/2010/11/ac" url="P:\24\23240-0010\01 ESKIIS\05 DOK\"/>
    </mc:Choice>
  </mc:AlternateContent>
  <xr:revisionPtr revIDLastSave="0" documentId="13_ncr:1_{E2CA4272-F88A-44A9-93D6-6F363BC933DF}" xr6:coauthVersionLast="47" xr6:coauthVersionMax="47" xr10:uidLastSave="{00000000-0000-0000-0000-000000000000}"/>
  <bookViews>
    <workbookView xWindow="29055" yWindow="255" windowWidth="22395" windowHeight="15270" xr2:uid="{00000000-000D-0000-FFFF-FFFF00000000}"/>
  </bookViews>
  <sheets>
    <sheet name="Tabel L1" sheetId="10" r:id="rId1"/>
    <sheet name="Mõõteriistade pos." sheetId="11" r:id="rId2"/>
  </sheets>
  <definedNames>
    <definedName name="_1" localSheetId="0">'Tabel L1'!$A$1:$U$60</definedName>
    <definedName name="_2" localSheetId="0">'Tabel L1'!$3:$5</definedName>
    <definedName name="_Toc227747372" localSheetId="0">'Tabel L1'!#REF!</definedName>
    <definedName name="_Toc252433112" localSheetId="0">'Tabel L1'!#REF!</definedName>
    <definedName name="_Toc252433114" localSheetId="0">'Tabel L1'!#REF!</definedName>
    <definedName name="_xlnm.Print_Area" localSheetId="0">'Tabel L1'!$A$1:$T$80</definedName>
    <definedName name="_xlnm.Print_Titles" localSheetId="0">'Tabel L1'!$3:$5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H66" i="10" l="1"/>
  <c r="P25" i="10"/>
  <c r="P48" i="10"/>
  <c r="P46" i="10"/>
  <c r="N13" i="10"/>
  <c r="P13" i="10"/>
  <c r="T41" i="10"/>
  <c r="T6" i="10"/>
  <c r="P42" i="10"/>
  <c r="P24" i="10"/>
  <c r="P21" i="10"/>
  <c r="P20" i="10"/>
  <c r="P19" i="10"/>
  <c r="P18" i="10"/>
  <c r="P16" i="10"/>
  <c r="P17" i="10"/>
  <c r="P15" i="10"/>
  <c r="X12" i="10"/>
  <c r="P12" i="10"/>
  <c r="X10" i="10"/>
  <c r="P14" i="10"/>
  <c r="P11" i="10"/>
  <c r="Y7" i="10"/>
  <c r="P23" i="10" l="1"/>
  <c r="P22" i="10"/>
  <c r="P8" i="10"/>
  <c r="P9" i="10"/>
  <c r="P10" i="10"/>
  <c r="P7" i="10"/>
  <c r="P68" i="10"/>
  <c r="X8" i="10" l="1"/>
  <c r="X7" i="10"/>
  <c r="I110" i="10" l="1"/>
  <c r="I109" i="10"/>
  <c r="P66" i="10" l="1"/>
  <c r="W8" i="10" l="1"/>
  <c r="W91" i="10" l="1"/>
  <c r="W90" i="10"/>
  <c r="W92" i="10"/>
  <c r="P94" i="10"/>
  <c r="K88" i="10"/>
  <c r="W89" i="10" l="1"/>
  <c r="P67" i="10" l="1"/>
  <c r="P69" i="10" s="1"/>
  <c r="P99" i="10" l="1"/>
  <c r="K66" i="10"/>
  <c r="B5" i="10"/>
  <c r="C5" i="10" s="1"/>
  <c r="D5" i="10" s="1"/>
  <c r="E5" i="10" s="1"/>
  <c r="F5" i="10" s="1"/>
  <c r="G5" i="10" s="1"/>
  <c r="H5" i="10" s="1"/>
  <c r="I5" i="10" s="1"/>
  <c r="J5" i="10" s="1"/>
  <c r="M5" i="10" s="1"/>
  <c r="O5" i="10" s="1"/>
  <c r="P5" i="10" s="1"/>
  <c r="Q5" i="10" l="1"/>
  <c r="R5" i="10" s="1"/>
  <c r="S5" i="10" s="1"/>
  <c r="T5" i="10"/>
  <c r="I66" i="10"/>
  <c r="J66" i="10" l="1"/>
  <c r="M88" i="10" l="1"/>
  <c r="P88" i="10" s="1"/>
  <c r="M89" i="10"/>
  <c r="M91" i="10" s="1"/>
  <c r="P91" i="10" s="1"/>
  <c r="P87" i="10"/>
  <c r="M90" i="10" l="1"/>
  <c r="P90" i="10" s="1"/>
  <c r="P72" i="10"/>
  <c r="P71" i="10"/>
  <c r="P70" i="10"/>
  <c r="M92" i="10"/>
  <c r="P92" i="10" s="1"/>
  <c r="P89" i="10"/>
  <c r="M93" i="10" l="1"/>
  <c r="P93" i="10" s="1"/>
  <c r="P95" i="10" s="1"/>
  <c r="P96" i="10" s="1"/>
</calcChain>
</file>

<file path=xl/sharedStrings.xml><?xml version="1.0" encoding="utf-8"?>
<sst xmlns="http://schemas.openxmlformats.org/spreadsheetml/2006/main" count="533" uniqueCount="306">
  <si>
    <t xml:space="preserve"> -  "  -</t>
  </si>
  <si>
    <t>Asukoht</t>
  </si>
  <si>
    <t>tähis</t>
  </si>
  <si>
    <t>Märkused</t>
  </si>
  <si>
    <t xml:space="preserve"> </t>
  </si>
  <si>
    <t>Tähis</t>
  </si>
  <si>
    <t>Sagedus-kontroll</t>
  </si>
  <si>
    <t>Signaal seadmelt</t>
  </si>
  <si>
    <t>W</t>
  </si>
  <si>
    <t>kWh/d</t>
  </si>
  <si>
    <t>Toimimine / juhtimine</t>
  </si>
  <si>
    <t>LS01 + T01</t>
  </si>
  <si>
    <t xml:space="preserve">kW </t>
  </si>
  <si>
    <t>Arv.töö-aeg (h/d)</t>
  </si>
  <si>
    <t>Keskmine energiatarve  (kWh/h)</t>
  </si>
  <si>
    <t>sh. tehnoloogiline tarbimine (puhastusprotsess ja mudatöötlus)</t>
  </si>
  <si>
    <t xml:space="preserve">Tehnoloogiline  eritarbimine  (kW/ie)  </t>
  </si>
  <si>
    <t>ie</t>
  </si>
  <si>
    <t xml:space="preserve">Nimetus </t>
  </si>
  <si>
    <t>sh. mittetehnoloogiline tarbimine (küte, valgus, vent)</t>
  </si>
  <si>
    <t>Juhtimine</t>
  </si>
  <si>
    <t>andurilt</t>
  </si>
  <si>
    <t>/ parameeter / mõõt</t>
  </si>
  <si>
    <t>-</t>
  </si>
  <si>
    <t>Sagedus-muundur</t>
  </si>
  <si>
    <t>XX.XX</t>
  </si>
  <si>
    <t>olemasolev seade</t>
  </si>
  <si>
    <t>paigaldatav seade</t>
  </si>
  <si>
    <t xml:space="preserve"> --  "  --</t>
  </si>
  <si>
    <t>lisanduv, töötav</t>
  </si>
  <si>
    <t>Rõhuandur</t>
  </si>
  <si>
    <t>töös ühel ajal</t>
  </si>
  <si>
    <t>KWh/a</t>
  </si>
  <si>
    <r>
      <t xml:space="preserve">Keskmiselt ca´ </t>
    </r>
    <r>
      <rPr>
        <i/>
        <sz val="10"/>
        <color rgb="FFFF0000"/>
        <rFont val="Arial Narrow"/>
        <family val="2"/>
        <charset val="186"/>
      </rPr>
      <t xml:space="preserve">340 </t>
    </r>
    <r>
      <rPr>
        <i/>
        <sz val="10"/>
        <color theme="1"/>
        <rFont val="Arial Narrow"/>
        <family val="2"/>
        <charset val="186"/>
      </rPr>
      <t>kWh/d, 5tp/n</t>
    </r>
  </si>
  <si>
    <t>Opereeerimiskulu (elektrienergia ampritasu)</t>
  </si>
  <si>
    <t>A</t>
  </si>
  <si>
    <t>Ühiku hind</t>
  </si>
  <si>
    <t>Eur / a</t>
  </si>
  <si>
    <t>Opereeerimiskulu (tehnoloogiline elektrienergia/teenus (T) - päevane)</t>
  </si>
  <si>
    <t>Opereeerimiskulu (tehnoloogiline elektrienergia/teenus (T) - öine)</t>
  </si>
  <si>
    <t>Opereeerimiskulu (tehnoloogiline elektrienergia/võrgutasu (VT) - päevane)</t>
  </si>
  <si>
    <t>Opereeerimiskulu (tehnoloogiline elektrienergia/võrgutasu (VT) - öine)</t>
  </si>
  <si>
    <t>Taastuvenergia tasu</t>
  </si>
  <si>
    <t>Aktsiis</t>
  </si>
  <si>
    <t xml:space="preserve">  </t>
  </si>
  <si>
    <t>Paigaaldatav</t>
  </si>
  <si>
    <r>
      <t xml:space="preserve">Margitähis  </t>
    </r>
    <r>
      <rPr>
        <vertAlign val="superscript"/>
        <sz val="10"/>
        <rFont val="Arial"/>
        <family val="2"/>
      </rPr>
      <t>1)</t>
    </r>
  </si>
  <si>
    <r>
      <t>TP. jõudlus (m</t>
    </r>
    <r>
      <rPr>
        <vertAlign val="superscript"/>
        <sz val="10"/>
        <rFont val="Arial"/>
        <family val="2"/>
      </rPr>
      <t>3</t>
    </r>
    <r>
      <rPr>
        <sz val="10"/>
        <rFont val="Arial"/>
        <family val="2"/>
      </rPr>
      <t>/h)</t>
    </r>
  </si>
  <si>
    <r>
      <t>P</t>
    </r>
    <r>
      <rPr>
        <vertAlign val="subscript"/>
        <sz val="10"/>
        <rFont val="Arial"/>
        <family val="2"/>
      </rPr>
      <t>1</t>
    </r>
    <r>
      <rPr>
        <sz val="10"/>
        <rFont val="Arial"/>
        <family val="2"/>
      </rPr>
      <t xml:space="preserve"> (kW) </t>
    </r>
  </si>
  <si>
    <r>
      <t>P</t>
    </r>
    <r>
      <rPr>
        <vertAlign val="subscript"/>
        <sz val="10"/>
        <rFont val="Arial"/>
        <family val="2"/>
      </rPr>
      <t>2</t>
    </r>
    <r>
      <rPr>
        <sz val="10"/>
        <rFont val="Arial"/>
        <family val="2"/>
      </rPr>
      <t xml:space="preserve"> (kW) </t>
    </r>
    <r>
      <rPr>
        <vertAlign val="superscript"/>
        <sz val="10"/>
        <rFont val="Arial"/>
        <family val="2"/>
      </rPr>
      <t>2)</t>
    </r>
  </si>
  <si>
    <r>
      <t>P</t>
    </r>
    <r>
      <rPr>
        <vertAlign val="subscript"/>
        <sz val="10"/>
        <rFont val="Arial"/>
        <family val="2"/>
      </rPr>
      <t>2</t>
    </r>
    <r>
      <rPr>
        <sz val="10"/>
        <rFont val="Arial"/>
        <family val="2"/>
      </rPr>
      <t xml:space="preserve"> (kW) </t>
    </r>
    <r>
      <rPr>
        <vertAlign val="superscript"/>
        <sz val="10"/>
        <rFont val="Arial"/>
        <family val="2"/>
      </rPr>
      <t>3)</t>
    </r>
  </si>
  <si>
    <r>
      <t xml:space="preserve">P </t>
    </r>
    <r>
      <rPr>
        <b/>
        <vertAlign val="subscript"/>
        <sz val="11"/>
        <rFont val="Arial"/>
        <family val="2"/>
      </rPr>
      <t>k</t>
    </r>
    <r>
      <rPr>
        <b/>
        <sz val="11"/>
        <rFont val="Arial"/>
        <family val="2"/>
      </rPr>
      <t xml:space="preserve"> =</t>
    </r>
  </si>
  <si>
    <r>
      <t>Tehnoloogiline  eritarbimine  (kW/m</t>
    </r>
    <r>
      <rPr>
        <vertAlign val="superscript"/>
        <sz val="12"/>
        <rFont val="Arial"/>
        <family val="2"/>
      </rPr>
      <t>3</t>
    </r>
    <r>
      <rPr>
        <sz val="12"/>
        <rFont val="Arial"/>
        <family val="2"/>
      </rPr>
      <t xml:space="preserve">)  </t>
    </r>
  </si>
  <si>
    <r>
      <t>Tehnoloogiline  eritarbimine  (kW/kg BHT</t>
    </r>
    <r>
      <rPr>
        <vertAlign val="subscript"/>
        <sz val="12"/>
        <rFont val="Arial"/>
        <family val="2"/>
      </rPr>
      <t>7</t>
    </r>
    <r>
      <rPr>
        <sz val="12"/>
        <rFont val="Arial"/>
        <family val="2"/>
      </rPr>
      <t xml:space="preserve">)  </t>
    </r>
  </si>
  <si>
    <r>
      <t>kWh / m</t>
    </r>
    <r>
      <rPr>
        <vertAlign val="superscript"/>
        <sz val="10"/>
        <rFont val="Arial"/>
        <family val="2"/>
      </rPr>
      <t>3</t>
    </r>
    <r>
      <rPr>
        <sz val="10"/>
        <rFont val="Arial"/>
        <family val="2"/>
      </rPr>
      <t>/d</t>
    </r>
  </si>
  <si>
    <r>
      <t>EUR / m</t>
    </r>
    <r>
      <rPr>
        <b/>
        <vertAlign val="superscript"/>
        <sz val="10"/>
        <rFont val="Arial"/>
        <family val="2"/>
      </rPr>
      <t>3</t>
    </r>
  </si>
  <si>
    <r>
      <t xml:space="preserve"> 1)</t>
    </r>
    <r>
      <rPr>
        <sz val="10"/>
        <rFont val="Arial"/>
        <family val="2"/>
      </rPr>
      <t xml:space="preserve">     - soovitatav seade või seadmetüüp</t>
    </r>
  </si>
  <si>
    <r>
      <t xml:space="preserve"> 2)</t>
    </r>
    <r>
      <rPr>
        <sz val="10"/>
        <rFont val="Arial"/>
        <family val="2"/>
      </rPr>
      <t xml:space="preserve">     - seadmed üheaegselt töös</t>
    </r>
  </si>
  <si>
    <r>
      <t xml:space="preserve"> 3)</t>
    </r>
    <r>
      <rPr>
        <sz val="10"/>
        <rFont val="Arial"/>
        <family val="2"/>
      </rPr>
      <t xml:space="preserve">     - seadme juhtimine sagedusmuunduriga, näidatud 100% võimsus</t>
    </r>
  </si>
  <si>
    <r>
      <t xml:space="preserve"> 4)</t>
    </r>
    <r>
      <rPr>
        <sz val="10"/>
        <rFont val="Arial"/>
        <family val="2"/>
      </rPr>
      <t xml:space="preserve">     - koos purgitava reovee ja mudatöötluse tagastusveega (+10%)</t>
    </r>
  </si>
  <si>
    <r>
      <t xml:space="preserve"> 4)</t>
    </r>
    <r>
      <rPr>
        <sz val="10"/>
        <rFont val="Arial"/>
        <family val="2"/>
      </rPr>
      <t xml:space="preserve">     - üheaegselt töötavate seadmetega koos käivituv suurim võimsus</t>
    </r>
  </si>
  <si>
    <r>
      <t>P</t>
    </r>
    <r>
      <rPr>
        <vertAlign val="subscript"/>
        <sz val="10"/>
        <rFont val="Arial"/>
        <family val="2"/>
      </rPr>
      <t>G</t>
    </r>
    <r>
      <rPr>
        <sz val="10"/>
        <rFont val="Arial"/>
        <family val="2"/>
      </rPr>
      <t xml:space="preserve">   -  võmsuse tarbimine avariireziimis (avariigeneraatorilt)</t>
    </r>
  </si>
  <si>
    <t>Mudatihendushoone</t>
  </si>
  <si>
    <t>0-10 bar</t>
  </si>
  <si>
    <t>Automaatsiiber</t>
  </si>
  <si>
    <t>DN150</t>
  </si>
  <si>
    <r>
      <t xml:space="preserve">400 000 ie </t>
    </r>
    <r>
      <rPr>
        <vertAlign val="superscript"/>
        <sz val="10"/>
        <rFont val="Arial"/>
        <family val="2"/>
      </rPr>
      <t>4)</t>
    </r>
  </si>
  <si>
    <t>Funktsioon</t>
  </si>
  <si>
    <t>Tihendatud muda pumpade H16.71 ja H16.72 rõhk</t>
  </si>
  <si>
    <t>PIA-H14</t>
  </si>
  <si>
    <r>
      <t>1ie=0,06 kg BHT</t>
    </r>
    <r>
      <rPr>
        <vertAlign val="subscript"/>
        <sz val="10"/>
        <rFont val="Arial Narrow"/>
        <family val="2"/>
      </rPr>
      <t>7</t>
    </r>
    <r>
      <rPr>
        <sz val="10"/>
        <rFont val="Arial Narrow"/>
        <family val="2"/>
      </rPr>
      <t xml:space="preserve">/d </t>
    </r>
    <r>
      <rPr>
        <vertAlign val="superscript"/>
        <sz val="10"/>
        <rFont val="Arial Narrow"/>
        <family val="2"/>
      </rPr>
      <t>4)</t>
    </r>
  </si>
  <si>
    <t>F03.105</t>
  </si>
  <si>
    <t>F03.106</t>
  </si>
  <si>
    <t>Sete metaantankidesse</t>
  </si>
  <si>
    <t>Sete veetustamisele</t>
  </si>
  <si>
    <t>Tabel L1</t>
  </si>
  <si>
    <t>Tehnoloogiaseadmete ja armatuuri koond</t>
  </si>
  <si>
    <t>Üksuse instal. võimsus kW</t>
  </si>
  <si>
    <t>Paigaldatav</t>
  </si>
  <si>
    <t>Tehnol.</t>
  </si>
  <si>
    <t>aste</t>
  </si>
  <si>
    <t>P(kW) *</t>
  </si>
  <si>
    <t>*  Andmed täpsustatakse järgmises projekti staadiumis</t>
  </si>
  <si>
    <r>
      <t>33 000 m</t>
    </r>
    <r>
      <rPr>
        <vertAlign val="superscript"/>
        <sz val="10"/>
        <rFont val="Arial Narrow"/>
        <family val="2"/>
      </rPr>
      <t>3</t>
    </r>
    <r>
      <rPr>
        <sz val="10"/>
        <rFont val="Arial Narrow"/>
        <family val="2"/>
      </rPr>
      <t xml:space="preserve">/d </t>
    </r>
  </si>
  <si>
    <t>Võimsus</t>
  </si>
  <si>
    <t>Nivooandur</t>
  </si>
  <si>
    <t>Lisa 1</t>
  </si>
  <si>
    <t>Automaatvõre</t>
  </si>
  <si>
    <t xml:space="preserve">A </t>
  </si>
  <si>
    <t>*** Seadmeid ja andureid ei spetsifitsserita, need ei ole seotud süsteemi rekonstrueerimisega</t>
  </si>
  <si>
    <t>Märkused:</t>
  </si>
  <si>
    <t>Tähistus:</t>
  </si>
  <si>
    <t>Töö nr: 23240-0010</t>
  </si>
  <si>
    <t>Jõhvi reoveepumpla rekonstrueerimine, eskiis</t>
  </si>
  <si>
    <t>Kanalisatsioonipumpla</t>
  </si>
  <si>
    <t>juhtimiskilp</t>
  </si>
  <si>
    <t>O</t>
  </si>
  <si>
    <t>rühmakilp</t>
  </si>
  <si>
    <t>R</t>
  </si>
  <si>
    <t>jaotuskilp</t>
  </si>
  <si>
    <t>J</t>
  </si>
  <si>
    <t>peakilp</t>
  </si>
  <si>
    <t>P</t>
  </si>
  <si>
    <t>ELEKTRIKILBID</t>
  </si>
  <si>
    <t>A-temperatuuri mõõtmine A-tsoonis(rehamaja,PLC2)</t>
  </si>
  <si>
    <t>I -on võimalik näha mõõdetavat suurust</t>
  </si>
  <si>
    <t>T-temperatuuri mõõtmine</t>
  </si>
  <si>
    <t>TI_A01</t>
  </si>
  <si>
    <t>01-rõhumõõtja number B-tsoonis</t>
  </si>
  <si>
    <t>B-mõõtmine toimub B-tsoonis(antud juhul toormudapumplas nr.1 PLC3)</t>
  </si>
  <si>
    <t>_- eristab mõõteriista parameetrid ja tema asukoha parameetrid</t>
  </si>
  <si>
    <t>A-annab häireinfo</t>
  </si>
  <si>
    <t>Z-kaitseb tehnoloogilisi seadmeid lukustades pumba</t>
  </si>
  <si>
    <t>S-osaleb automaatjuhtimises</t>
  </si>
  <si>
    <t>P-rõhumõõtmine</t>
  </si>
  <si>
    <t>PISZA_B01</t>
  </si>
  <si>
    <t>NÄITEKS:</t>
  </si>
  <si>
    <t>(emergenci or safety acting)</t>
  </si>
  <si>
    <t>avariilukustus</t>
  </si>
  <si>
    <t>Z</t>
  </si>
  <si>
    <t>(switching)</t>
  </si>
  <si>
    <t>lülitus</t>
  </si>
  <si>
    <t>S</t>
  </si>
  <si>
    <t>(integrate or summating)</t>
  </si>
  <si>
    <t>arvutav või summeeriv</t>
  </si>
  <si>
    <t>Q</t>
  </si>
  <si>
    <t>(test point connecting)</t>
  </si>
  <si>
    <t>proovi võtmine</t>
  </si>
  <si>
    <t>(indicating)</t>
  </si>
  <si>
    <t>näitav</t>
  </si>
  <si>
    <t>I</t>
  </si>
  <si>
    <t>(sensing element)</t>
  </si>
  <si>
    <t>andur</t>
  </si>
  <si>
    <t>E</t>
  </si>
  <si>
    <t>(difference)</t>
  </si>
  <si>
    <t>erinevus,vahe(võrdlemine)</t>
  </si>
  <si>
    <t>D</t>
  </si>
  <si>
    <t>(controlling)</t>
  </si>
  <si>
    <t>reguleerimine</t>
  </si>
  <si>
    <t>C</t>
  </si>
  <si>
    <t>alarm,häire</t>
  </si>
  <si>
    <t>annavad infot mõõteriista toimingute kohta</t>
  </si>
  <si>
    <t>JÄRGMISED TÄHED</t>
  </si>
  <si>
    <t>temperatuur</t>
  </si>
  <si>
    <t>T</t>
  </si>
  <si>
    <t>proovivõtja</t>
  </si>
  <si>
    <t>(NO3)</t>
  </si>
  <si>
    <t>lämmastikusisaldus</t>
  </si>
  <si>
    <t>(CH4)</t>
  </si>
  <si>
    <t>metaanisisaldus</t>
  </si>
  <si>
    <t>(pH)</t>
  </si>
  <si>
    <t>happelisus</t>
  </si>
  <si>
    <t>(SS-suspend solids)</t>
  </si>
  <si>
    <t>hõljuvaine või tihedus</t>
  </si>
  <si>
    <t>(quality)</t>
  </si>
  <si>
    <t>kvaliteedi mõõtmine,s.h.</t>
  </si>
  <si>
    <t>(pressure)</t>
  </si>
  <si>
    <t>rõhu,surve mõõtmine</t>
  </si>
  <si>
    <t>(level)</t>
  </si>
  <si>
    <t>taseme,pinna mõõtmine</t>
  </si>
  <si>
    <t>L</t>
  </si>
  <si>
    <t>(hand,manual)</t>
  </si>
  <si>
    <t>käsijuhtimine</t>
  </si>
  <si>
    <t>H,M,K</t>
  </si>
  <si>
    <t>(gauging position)</t>
  </si>
  <si>
    <t>asend</t>
  </si>
  <si>
    <t>G</t>
  </si>
  <si>
    <t>(flow)</t>
  </si>
  <si>
    <t>vooluhulk,kulumõõtmine</t>
  </si>
  <si>
    <t>F</t>
  </si>
  <si>
    <t>elektrimõõtmised</t>
  </si>
  <si>
    <t>automaatjuhtimine</t>
  </si>
  <si>
    <t>määrab mõõdetava suuruse</t>
  </si>
  <si>
    <t>ESIMENE TÄHT</t>
  </si>
  <si>
    <t>MÕÕTERIISTADE POSITSIOONID</t>
  </si>
  <si>
    <t>Reoveepump-1</t>
  </si>
  <si>
    <t>A-P-1.1</t>
  </si>
  <si>
    <r>
      <t>Q≥500 m</t>
    </r>
    <r>
      <rPr>
        <vertAlign val="superscript"/>
        <sz val="11"/>
        <rFont val="Arial Narrow"/>
        <family val="2"/>
      </rPr>
      <t>3</t>
    </r>
    <r>
      <rPr>
        <sz val="11"/>
        <rFont val="Arial Narrow"/>
        <family val="2"/>
      </rPr>
      <t>/h, H≥38 m.vs.</t>
    </r>
  </si>
  <si>
    <t>Pumbaruum</t>
  </si>
  <si>
    <t>Pumpamine võrku (J-KJ)</t>
  </si>
  <si>
    <t>Reoveepump-2</t>
  </si>
  <si>
    <t>Reoveepump-3</t>
  </si>
  <si>
    <t>A-P-1.2</t>
  </si>
  <si>
    <t>A-P-1.3</t>
  </si>
  <si>
    <t>Avariipump-1</t>
  </si>
  <si>
    <t>A-P-2.1</t>
  </si>
  <si>
    <t>Pumpamine avariimahutisse</t>
  </si>
  <si>
    <t>Sum P (kW)</t>
  </si>
  <si>
    <t>A-P-2.2</t>
  </si>
  <si>
    <t>Avariipump-2</t>
  </si>
  <si>
    <t>A-SCR-1</t>
  </si>
  <si>
    <r>
      <t>Q≥700 m</t>
    </r>
    <r>
      <rPr>
        <vertAlign val="superscript"/>
        <sz val="11"/>
        <rFont val="Arial Narrow"/>
        <family val="2"/>
      </rPr>
      <t>3</t>
    </r>
    <r>
      <rPr>
        <sz val="11"/>
        <rFont val="Arial Narrow"/>
        <family val="2"/>
      </rPr>
      <t>/h, H≥10 m.vs.</t>
    </r>
  </si>
  <si>
    <t>Lekkeveepump-1</t>
  </si>
  <si>
    <r>
      <t>Q≥20 m</t>
    </r>
    <r>
      <rPr>
        <vertAlign val="superscript"/>
        <sz val="11"/>
        <rFont val="Arial Narrow"/>
        <family val="2"/>
      </rPr>
      <t>3</t>
    </r>
    <r>
      <rPr>
        <sz val="11"/>
        <rFont val="Arial Narrow"/>
        <family val="2"/>
      </rPr>
      <t>/h, H≥5 m.vs.</t>
    </r>
  </si>
  <si>
    <r>
      <t>Q≥2000 m</t>
    </r>
    <r>
      <rPr>
        <vertAlign val="superscript"/>
        <sz val="11"/>
        <rFont val="Arial Narrow"/>
        <family val="2"/>
      </rPr>
      <t>3</t>
    </r>
    <r>
      <rPr>
        <sz val="11"/>
        <rFont val="Arial Narrow"/>
        <family val="2"/>
      </rPr>
      <t>/h, dH=0,5 m.vs.</t>
    </r>
  </si>
  <si>
    <t>Käsivõre</t>
  </si>
  <si>
    <t>Prahi eemaldamine</t>
  </si>
  <si>
    <t>Võreruum</t>
  </si>
  <si>
    <t>A-SCR-2</t>
  </si>
  <si>
    <t>A-WSP-1</t>
  </si>
  <si>
    <r>
      <t>Q≥2 m</t>
    </r>
    <r>
      <rPr>
        <vertAlign val="superscript"/>
        <sz val="11"/>
        <rFont val="Arial Narrow"/>
        <family val="2"/>
      </rPr>
      <t>3</t>
    </r>
    <r>
      <rPr>
        <sz val="11"/>
        <rFont val="Arial Narrow"/>
        <family val="2"/>
      </rPr>
      <t>/h, dH=5 m.vs.</t>
    </r>
  </si>
  <si>
    <t>Tehnoruum</t>
  </si>
  <si>
    <t>Prahi pressimine</t>
  </si>
  <si>
    <t>A-SCR-3</t>
  </si>
  <si>
    <t>Purgimisvõre</t>
  </si>
  <si>
    <t>Purgimisprahi sõelumine</t>
  </si>
  <si>
    <r>
      <t>Q≥20 m</t>
    </r>
    <r>
      <rPr>
        <vertAlign val="superscript"/>
        <sz val="11"/>
        <rFont val="Arial Narrow"/>
        <family val="2"/>
      </rPr>
      <t>3</t>
    </r>
    <r>
      <rPr>
        <sz val="11"/>
        <rFont val="Arial Narrow"/>
        <family val="2"/>
      </rPr>
      <t>/h, dH=5 m.vs.</t>
    </r>
  </si>
  <si>
    <t>Pesur-press-1</t>
  </si>
  <si>
    <t>A-WSP-2</t>
  </si>
  <si>
    <t>Pesur-press-2</t>
  </si>
  <si>
    <t>A-VP01</t>
  </si>
  <si>
    <r>
      <t>Q≥20 m</t>
    </r>
    <r>
      <rPr>
        <vertAlign val="superscript"/>
        <sz val="11"/>
        <rFont val="Arial Narrow"/>
        <family val="2"/>
      </rPr>
      <t>3</t>
    </r>
    <r>
      <rPr>
        <sz val="11"/>
        <rFont val="Arial Narrow"/>
        <family val="2"/>
      </rPr>
      <t>/h, dH≥55 m.vs.</t>
    </r>
  </si>
  <si>
    <t>A-VP02</t>
  </si>
  <si>
    <t>Tehnol vee pump-1</t>
  </si>
  <si>
    <t>Tehnol vee pump-2</t>
  </si>
  <si>
    <t>Tehnol. veevarustus</t>
  </si>
  <si>
    <t>A-Cont-1</t>
  </si>
  <si>
    <t>Presskonteiner</t>
  </si>
  <si>
    <r>
      <t>Q≥2 m</t>
    </r>
    <r>
      <rPr>
        <vertAlign val="superscript"/>
        <sz val="11"/>
        <rFont val="Arial Narrow"/>
        <family val="2"/>
      </rPr>
      <t>3</t>
    </r>
    <r>
      <rPr>
        <sz val="11"/>
        <rFont val="Arial Narrow"/>
        <family val="2"/>
      </rPr>
      <t>/h</t>
    </r>
  </si>
  <si>
    <t>Prahi pressimine ja transport</t>
  </si>
  <si>
    <t>ANS-1.1</t>
  </si>
  <si>
    <t>Nugasiiber (automaatne)</t>
  </si>
  <si>
    <t>DN400</t>
  </si>
  <si>
    <t>On/off võrku (J-KJ-1)</t>
  </si>
  <si>
    <t>ANS-1.2</t>
  </si>
  <si>
    <t>ANS-1.3</t>
  </si>
  <si>
    <t>DN200</t>
  </si>
  <si>
    <t>On/off avariimahutisse</t>
  </si>
  <si>
    <t>B</t>
  </si>
  <si>
    <t>Avariimahuti</t>
  </si>
  <si>
    <t>B-MIX-4.1</t>
  </si>
  <si>
    <t>Segisti-A1</t>
  </si>
  <si>
    <r>
      <t>Q≥500 m</t>
    </r>
    <r>
      <rPr>
        <vertAlign val="superscript"/>
        <sz val="11"/>
        <rFont val="Arial Narrow"/>
        <family val="2"/>
      </rPr>
      <t>3</t>
    </r>
    <r>
      <rPr>
        <sz val="11"/>
        <rFont val="Arial Narrow"/>
        <family val="2"/>
      </rPr>
      <t>/h, H≥8 m.vs.</t>
    </r>
  </si>
  <si>
    <t>Avariimahuti segamine</t>
  </si>
  <si>
    <t>Avariimahuti kamber 1</t>
  </si>
  <si>
    <t>A-MIX-1</t>
  </si>
  <si>
    <t>Kogumiskamber</t>
  </si>
  <si>
    <t>Kogumiskambri segamine</t>
  </si>
  <si>
    <t>Segisti-B1</t>
  </si>
  <si>
    <t>B-MIX-4.2</t>
  </si>
  <si>
    <t>Segisti-B2</t>
  </si>
  <si>
    <t>Avariimahuti kamber 2</t>
  </si>
  <si>
    <t>B-MIX-4.3</t>
  </si>
  <si>
    <t>Segisti-B3</t>
  </si>
  <si>
    <t>B-MIX-4.4</t>
  </si>
  <si>
    <t>Segisti-B4</t>
  </si>
  <si>
    <t>On/off võrku (J-KJ-2)</t>
  </si>
  <si>
    <t>ANS-4.1</t>
  </si>
  <si>
    <t>Avariimahuti kaev</t>
  </si>
  <si>
    <t>On/off mahuti 1 sisend</t>
  </si>
  <si>
    <t>ANS-4.2</t>
  </si>
  <si>
    <t>On/off mahuti 1 väljund</t>
  </si>
  <si>
    <t>ANS-4.3</t>
  </si>
  <si>
    <t>ANS-4.4</t>
  </si>
  <si>
    <t>On/off mahuti 2 väljund</t>
  </si>
  <si>
    <t>On/off mahuti 2 sisend</t>
  </si>
  <si>
    <t>Nivookontroll / lülitusnivood</t>
  </si>
  <si>
    <t>LISA A1.1</t>
  </si>
  <si>
    <t>LSA A1.2</t>
  </si>
  <si>
    <t>Nivookontroll / max häre</t>
  </si>
  <si>
    <t>Tehn vee mahuti</t>
  </si>
  <si>
    <t>FIQCA A2.1</t>
  </si>
  <si>
    <t>Vooluhulk võrku (J-KJ)</t>
  </si>
  <si>
    <t>PSA A2.1</t>
  </si>
  <si>
    <t>Rõhk võrku (J-KJ-1)</t>
  </si>
  <si>
    <t>Rõhk võrku (J-KJ-2)</t>
  </si>
  <si>
    <t>PSA A2.2</t>
  </si>
  <si>
    <t>Kuluandur</t>
  </si>
  <si>
    <t>FIQCA A1.1</t>
  </si>
  <si>
    <t>Purgimise kogus</t>
  </si>
  <si>
    <t>ANS-2.1</t>
  </si>
  <si>
    <t>DN100</t>
  </si>
  <si>
    <t>On/off purgimine</t>
  </si>
  <si>
    <t>Veetarbimise kogus</t>
  </si>
  <si>
    <t>FIQA A3.1</t>
  </si>
  <si>
    <t>LSA A3.1</t>
  </si>
  <si>
    <t>PI A2.3</t>
  </si>
  <si>
    <t>PI A2.4</t>
  </si>
  <si>
    <t>PISA A3.1</t>
  </si>
  <si>
    <t>PI A3.2</t>
  </si>
  <si>
    <t>Rõhuandur / manomeeter</t>
  </si>
  <si>
    <t>Rõhk tehn. Vee võrku</t>
  </si>
  <si>
    <t>LISA A4.1</t>
  </si>
  <si>
    <t>LSA A4.2</t>
  </si>
  <si>
    <t>LISA A4.3</t>
  </si>
  <si>
    <t>LSA A4.4</t>
  </si>
  <si>
    <t xml:space="preserve">Tehnosüsteemid* </t>
  </si>
  <si>
    <t>** Armatuur, abiseadmed (hüdrofoor jmt) ning uued andurid spetsifitsseritakse tööprojekti staadiumis</t>
  </si>
  <si>
    <t>C1</t>
  </si>
  <si>
    <t>Ventilatsioon</t>
  </si>
  <si>
    <t>C2</t>
  </si>
  <si>
    <t>Küte</t>
  </si>
  <si>
    <t>Ventilatsiooni heitõhu puhastusseade</t>
  </si>
  <si>
    <t>Biofilter</t>
  </si>
  <si>
    <t>Väljatõmme / sissepuhe</t>
  </si>
  <si>
    <t>Kombineeritud</t>
  </si>
  <si>
    <t>Aktiivsöefilter (vajadusel)</t>
  </si>
  <si>
    <t>Väliruum</t>
  </si>
  <si>
    <t>C3</t>
  </si>
  <si>
    <t>C4</t>
  </si>
  <si>
    <t>C5</t>
  </si>
  <si>
    <t>Telfer</t>
  </si>
  <si>
    <t>C6</t>
  </si>
  <si>
    <t>KOKKU (kW) :</t>
  </si>
  <si>
    <t>C7</t>
  </si>
  <si>
    <t>Muud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</si>
</sst>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164" formatCode="_-* #,##0.00\ _k_r_-;\-* #,##0.00\ _k_r_-;_-* &quot;-&quot;??\ _k_r_-;_-@_-"/>
    <numFmt numFmtId="165" formatCode="0.0"/>
    <numFmt numFmtId="166" formatCode="#,##0.0"/>
    <numFmt numFmtId="167" formatCode="#,##0_ ;\-#,##0\ "/>
    <numFmt numFmtId="168" formatCode="#,##0.000"/>
    <numFmt numFmtId="169" formatCode="_-* #,##0\ _k_r_-;\-* #,##0\ _k_r_-;_-* &quot;-&quot;??\ _k_r_-;_-@_-"/>
    <numFmt numFmtId="170" formatCode="#,##0.0000"/>
    <numFmt numFmtId="171" formatCode="0.0000"/>
  </numFmts>
  <fonts count="41" x14ac:knownFonts="1">
    <font>
      <sz val="10"/>
      <name val="Arial"/>
      <charset val="186"/>
    </font>
    <font>
      <sz val="10"/>
      <name val="Arial"/>
      <family val="2"/>
      <charset val="186"/>
    </font>
    <font>
      <b/>
      <sz val="16"/>
      <name val="Arial"/>
      <family val="2"/>
    </font>
    <font>
      <sz val="10"/>
      <name val="Arial"/>
      <family val="2"/>
      <charset val="186"/>
    </font>
    <font>
      <sz val="10"/>
      <name val="Swis721 Lt BT"/>
      <family val="2"/>
    </font>
    <font>
      <sz val="10"/>
      <name val="Arial"/>
      <family val="2"/>
      <charset val="186"/>
    </font>
    <font>
      <b/>
      <sz val="14"/>
      <name val="Arial"/>
      <family val="2"/>
    </font>
    <font>
      <i/>
      <sz val="10"/>
      <color theme="1"/>
      <name val="Arial Narrow"/>
      <family val="2"/>
      <charset val="186"/>
    </font>
    <font>
      <i/>
      <sz val="10"/>
      <color rgb="FFFF0000"/>
      <name val="Arial Narrow"/>
      <family val="2"/>
      <charset val="186"/>
    </font>
    <font>
      <b/>
      <i/>
      <sz val="10"/>
      <color theme="1"/>
      <name val="Arial Narrow"/>
      <family val="2"/>
      <charset val="186"/>
    </font>
    <font>
      <sz val="10"/>
      <name val="Arial"/>
      <family val="2"/>
    </font>
    <font>
      <b/>
      <sz val="10"/>
      <name val="Arial"/>
      <family val="2"/>
    </font>
    <font>
      <sz val="12"/>
      <name val="Arial"/>
      <family val="2"/>
    </font>
    <font>
      <vertAlign val="subscript"/>
      <sz val="12"/>
      <name val="Arial"/>
      <family val="2"/>
    </font>
    <font>
      <vertAlign val="superscript"/>
      <sz val="12"/>
      <name val="Arial"/>
      <family val="2"/>
    </font>
    <font>
      <vertAlign val="superscript"/>
      <sz val="10"/>
      <name val="Arial"/>
      <family val="2"/>
    </font>
    <font>
      <vertAlign val="subscript"/>
      <sz val="10"/>
      <name val="Arial"/>
      <family val="2"/>
    </font>
    <font>
      <b/>
      <i/>
      <sz val="10"/>
      <name val="Arial"/>
      <family val="2"/>
    </font>
    <font>
      <sz val="8"/>
      <name val="Arial"/>
      <family val="2"/>
    </font>
    <font>
      <b/>
      <i/>
      <u/>
      <sz val="14"/>
      <name val="Arial"/>
      <family val="2"/>
    </font>
    <font>
      <i/>
      <sz val="10"/>
      <name val="Arial"/>
      <family val="2"/>
    </font>
    <font>
      <b/>
      <sz val="11"/>
      <name val="Arial"/>
      <family val="2"/>
    </font>
    <font>
      <b/>
      <vertAlign val="subscript"/>
      <sz val="11"/>
      <name val="Arial"/>
      <family val="2"/>
    </font>
    <font>
      <sz val="11"/>
      <name val="Arial"/>
      <family val="2"/>
    </font>
    <font>
      <b/>
      <vertAlign val="superscript"/>
      <sz val="10"/>
      <name val="Arial"/>
      <family val="2"/>
    </font>
    <font>
      <sz val="10"/>
      <name val="Arial Narrow"/>
      <family val="2"/>
    </font>
    <font>
      <vertAlign val="superscript"/>
      <sz val="10"/>
      <name val="Arial Narrow"/>
      <family val="2"/>
    </font>
    <font>
      <vertAlign val="subscript"/>
      <sz val="10"/>
      <name val="Arial Narrow"/>
      <family val="2"/>
    </font>
    <font>
      <sz val="10"/>
      <color rgb="FF0070C0"/>
      <name val="Arial"/>
      <family val="2"/>
    </font>
    <font>
      <sz val="10"/>
      <color rgb="FF0070C0"/>
      <name val="Arial"/>
      <family val="2"/>
      <charset val="186"/>
    </font>
    <font>
      <b/>
      <sz val="12"/>
      <name val="Arial"/>
      <family val="2"/>
    </font>
    <font>
      <b/>
      <i/>
      <sz val="11"/>
      <name val="Arial"/>
      <family val="2"/>
    </font>
    <font>
      <i/>
      <sz val="11"/>
      <name val="Arial"/>
      <family val="2"/>
    </font>
    <font>
      <b/>
      <sz val="11"/>
      <color rgb="FFFF0000"/>
      <name val="Arial"/>
      <family val="2"/>
    </font>
    <font>
      <sz val="11"/>
      <name val="Arial Narrow"/>
      <family val="2"/>
    </font>
    <font>
      <i/>
      <sz val="9"/>
      <name val="Arial"/>
      <family val="2"/>
    </font>
    <font>
      <b/>
      <sz val="10"/>
      <color rgb="FFFF0000"/>
      <name val="Arial"/>
      <family val="2"/>
    </font>
    <font>
      <sz val="14"/>
      <name val="Arial"/>
      <family val="2"/>
    </font>
    <font>
      <sz val="14"/>
      <color rgb="FFFF0000"/>
      <name val="Arial"/>
      <family val="2"/>
    </font>
    <font>
      <vertAlign val="superscript"/>
      <sz val="11"/>
      <name val="Arial Narrow"/>
      <family val="2"/>
    </font>
    <font>
      <sz val="12"/>
      <name val="Arial Narrow"/>
      <family val="2"/>
    </font>
  </fonts>
  <fills count="4">
    <fill>
      <patternFill patternType="none"/>
    </fill>
    <fill>
      <patternFill patternType="gray125"/>
    </fill>
    <fill>
      <patternFill patternType="darkGray">
        <fgColor theme="0"/>
      </patternFill>
    </fill>
    <fill>
      <patternFill patternType="darkGray">
        <fgColor theme="0"/>
        <bgColor rgb="FF00B050"/>
      </patternFill>
    </fill>
  </fills>
  <borders count="53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hair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/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10" fillId="0" borderId="0"/>
  </cellStyleXfs>
  <cellXfs count="272">
    <xf numFmtId="0" fontId="0" fillId="0" borderId="0" xfId="0"/>
    <xf numFmtId="0" fontId="0" fillId="0" borderId="0" xfId="0" applyAlignment="1">
      <alignment horizontal="right" vertical="top"/>
    </xf>
    <xf numFmtId="0" fontId="0" fillId="0" borderId="0" xfId="0" applyAlignment="1">
      <alignment vertical="top"/>
    </xf>
    <xf numFmtId="0" fontId="0" fillId="0" borderId="0" xfId="0" applyAlignment="1">
      <alignment vertical="top" wrapText="1"/>
    </xf>
    <xf numFmtId="0" fontId="5" fillId="2" borderId="0" xfId="0" applyFont="1" applyFill="1" applyAlignment="1">
      <alignment horizontal="right" vertical="top"/>
    </xf>
    <xf numFmtId="0" fontId="0" fillId="2" borderId="0" xfId="0" applyFill="1" applyAlignment="1">
      <alignment horizontal="right" vertical="top"/>
    </xf>
    <xf numFmtId="0" fontId="1" fillId="0" borderId="0" xfId="0" applyFont="1" applyFill="1" applyAlignment="1">
      <alignment horizontal="right" vertical="top"/>
    </xf>
    <xf numFmtId="0" fontId="1" fillId="0" borderId="0" xfId="0" applyFont="1" applyFill="1" applyAlignment="1">
      <alignment vertical="top"/>
    </xf>
    <xf numFmtId="0" fontId="1" fillId="0" borderId="0" xfId="0" applyFont="1" applyFill="1"/>
    <xf numFmtId="0" fontId="3" fillId="2" borderId="0" xfId="0" applyFont="1" applyFill="1" applyAlignment="1">
      <alignment vertical="center"/>
    </xf>
    <xf numFmtId="0" fontId="0" fillId="2" borderId="0" xfId="0" applyFill="1" applyAlignment="1">
      <alignment vertical="center"/>
    </xf>
    <xf numFmtId="0" fontId="0" fillId="0" borderId="0" xfId="0" applyAlignment="1">
      <alignment vertical="center"/>
    </xf>
    <xf numFmtId="0" fontId="1" fillId="0" borderId="0" xfId="0" applyFont="1" applyFill="1" applyBorder="1" applyAlignment="1">
      <alignment horizontal="right" vertical="top"/>
    </xf>
    <xf numFmtId="0" fontId="0" fillId="0" borderId="0" xfId="0" applyBorder="1" applyAlignment="1">
      <alignment vertical="top" wrapText="1"/>
    </xf>
    <xf numFmtId="0" fontId="4" fillId="0" borderId="0" xfId="0" applyFont="1" applyFill="1" applyBorder="1" applyAlignment="1">
      <alignment vertical="top" wrapText="1"/>
    </xf>
    <xf numFmtId="0" fontId="5" fillId="3" borderId="0" xfId="0" applyFont="1" applyFill="1" applyAlignment="1">
      <alignment horizontal="right" vertical="top"/>
    </xf>
    <xf numFmtId="0" fontId="0" fillId="0" borderId="0" xfId="0" applyBorder="1" applyAlignment="1">
      <alignment horizontal="right" indent="1"/>
    </xf>
    <xf numFmtId="0" fontId="4" fillId="0" borderId="0" xfId="0" applyFont="1" applyFill="1" applyBorder="1" applyAlignment="1">
      <alignment horizontal="left" vertical="center" wrapText="1" indent="1"/>
    </xf>
    <xf numFmtId="169" fontId="0" fillId="0" borderId="0" xfId="1" applyNumberFormat="1" applyFont="1" applyBorder="1" applyAlignment="1">
      <alignment horizontal="right" vertical="center"/>
    </xf>
    <xf numFmtId="0" fontId="7" fillId="0" borderId="4" xfId="0" applyFont="1" applyBorder="1" applyAlignment="1">
      <alignment horizontal="left" indent="1"/>
    </xf>
    <xf numFmtId="171" fontId="9" fillId="0" borderId="0" xfId="0" applyNumberFormat="1" applyFont="1" applyBorder="1" applyAlignment="1">
      <alignment horizontal="right"/>
    </xf>
    <xf numFmtId="0" fontId="10" fillId="0" borderId="0" xfId="0" applyFont="1" applyFill="1" applyBorder="1" applyAlignment="1">
      <alignment vertical="center"/>
    </xf>
    <xf numFmtId="0" fontId="10" fillId="0" borderId="0" xfId="0" applyFont="1" applyFill="1" applyBorder="1" applyAlignment="1">
      <alignment horizontal="left" vertical="center"/>
    </xf>
    <xf numFmtId="0" fontId="11" fillId="0" borderId="0" xfId="0" applyFont="1" applyFill="1" applyBorder="1" applyAlignment="1">
      <alignment vertical="center"/>
    </xf>
    <xf numFmtId="49" fontId="10" fillId="0" borderId="12" xfId="0" applyNumberFormat="1" applyFont="1" applyFill="1" applyBorder="1" applyAlignment="1">
      <alignment horizontal="center" vertical="top" wrapText="1"/>
    </xf>
    <xf numFmtId="0" fontId="10" fillId="0" borderId="13" xfId="0" applyFont="1" applyFill="1" applyBorder="1" applyAlignment="1">
      <alignment horizontal="left" vertical="top" wrapText="1" indent="1"/>
    </xf>
    <xf numFmtId="0" fontId="10" fillId="0" borderId="14" xfId="0" applyFont="1" applyFill="1" applyBorder="1" applyAlignment="1">
      <alignment vertical="top" wrapText="1"/>
    </xf>
    <xf numFmtId="49" fontId="10" fillId="0" borderId="16" xfId="0" applyNumberFormat="1" applyFont="1" applyFill="1" applyBorder="1" applyAlignment="1">
      <alignment horizontal="right" vertical="top" wrapText="1"/>
    </xf>
    <xf numFmtId="0" fontId="10" fillId="0" borderId="35" xfId="0" applyFont="1" applyFill="1" applyBorder="1" applyAlignment="1">
      <alignment horizontal="right" vertical="top" wrapText="1"/>
    </xf>
    <xf numFmtId="0" fontId="10" fillId="0" borderId="35" xfId="0" quotePrefix="1" applyFont="1" applyFill="1" applyBorder="1" applyAlignment="1">
      <alignment horizontal="left" vertical="top" wrapText="1" indent="1"/>
    </xf>
    <xf numFmtId="0" fontId="10" fillId="0" borderId="35" xfId="0" applyFont="1" applyFill="1" applyBorder="1"/>
    <xf numFmtId="0" fontId="10" fillId="0" borderId="37" xfId="0" applyFont="1" applyFill="1" applyBorder="1" applyAlignment="1">
      <alignment horizontal="right" vertical="top" wrapText="1"/>
    </xf>
    <xf numFmtId="0" fontId="10" fillId="0" borderId="38" xfId="0" applyFont="1" applyFill="1" applyBorder="1" applyAlignment="1">
      <alignment horizontal="right" vertical="top" wrapText="1"/>
    </xf>
    <xf numFmtId="0" fontId="18" fillId="0" borderId="30" xfId="0" applyFont="1" applyFill="1" applyBorder="1" applyAlignment="1">
      <alignment horizontal="left" vertical="center" wrapText="1" indent="1"/>
    </xf>
    <xf numFmtId="0" fontId="18" fillId="0" borderId="30" xfId="0" applyFont="1" applyFill="1" applyBorder="1" applyAlignment="1">
      <alignment horizontal="left" vertical="center" wrapText="1" indent="2"/>
    </xf>
    <xf numFmtId="0" fontId="11" fillId="0" borderId="4" xfId="0" applyFont="1" applyFill="1" applyBorder="1" applyAlignment="1">
      <alignment horizontal="left" vertical="top" wrapText="1"/>
    </xf>
    <xf numFmtId="0" fontId="10" fillId="0" borderId="4" xfId="0" applyFont="1" applyFill="1" applyBorder="1" applyAlignment="1">
      <alignment horizontal="left" vertical="top" wrapText="1" indent="1"/>
    </xf>
    <xf numFmtId="0" fontId="10" fillId="0" borderId="4" xfId="0" applyFont="1" applyFill="1" applyBorder="1" applyAlignment="1">
      <alignment horizontal="left" vertical="center" wrapText="1" indent="1"/>
    </xf>
    <xf numFmtId="0" fontId="11" fillId="0" borderId="4" xfId="0" applyFont="1" applyFill="1" applyBorder="1" applyAlignment="1">
      <alignment horizontal="left" vertical="top" wrapText="1" indent="1"/>
    </xf>
    <xf numFmtId="165" fontId="11" fillId="0" borderId="4" xfId="0" applyNumberFormat="1" applyFont="1" applyFill="1" applyBorder="1" applyAlignment="1">
      <alignment horizontal="right" vertical="top" wrapText="1" indent="1"/>
    </xf>
    <xf numFmtId="2" fontId="10" fillId="0" borderId="4" xfId="0" quotePrefix="1" applyNumberFormat="1" applyFont="1" applyFill="1" applyBorder="1" applyAlignment="1">
      <alignment horizontal="left" vertical="top" wrapText="1"/>
    </xf>
    <xf numFmtId="165" fontId="10" fillId="0" borderId="4" xfId="0" applyNumberFormat="1" applyFont="1" applyFill="1" applyBorder="1" applyAlignment="1">
      <alignment horizontal="right" vertical="top" wrapText="1" indent="1"/>
    </xf>
    <xf numFmtId="165" fontId="10" fillId="0" borderId="1" xfId="0" applyNumberFormat="1" applyFont="1" applyFill="1" applyBorder="1" applyAlignment="1">
      <alignment horizontal="right" vertical="top" wrapText="1" indent="1"/>
    </xf>
    <xf numFmtId="166" fontId="17" fillId="0" borderId="4" xfId="0" applyNumberFormat="1" applyFont="1" applyFill="1" applyBorder="1" applyAlignment="1">
      <alignment horizontal="right" vertical="center" indent="1"/>
    </xf>
    <xf numFmtId="165" fontId="10" fillId="0" borderId="2" xfId="0" applyNumberFormat="1" applyFont="1" applyFill="1" applyBorder="1" applyAlignment="1">
      <alignment horizontal="right" vertical="top" wrapText="1" indent="1"/>
    </xf>
    <xf numFmtId="165" fontId="10" fillId="0" borderId="3" xfId="0" applyNumberFormat="1" applyFont="1" applyFill="1" applyBorder="1" applyAlignment="1">
      <alignment horizontal="left" vertical="top" wrapText="1" indent="1"/>
    </xf>
    <xf numFmtId="49" fontId="6" fillId="0" borderId="16" xfId="0" applyNumberFormat="1" applyFont="1" applyFill="1" applyBorder="1" applyAlignment="1">
      <alignment horizontal="right" vertical="top" wrapText="1" indent="1"/>
    </xf>
    <xf numFmtId="165" fontId="11" fillId="0" borderId="4" xfId="0" applyNumberFormat="1" applyFont="1" applyFill="1" applyBorder="1" applyAlignment="1">
      <alignment horizontal="right" vertical="center" wrapText="1" indent="1"/>
    </xf>
    <xf numFmtId="2" fontId="11" fillId="0" borderId="4" xfId="0" quotePrefix="1" applyNumberFormat="1" applyFont="1" applyFill="1" applyBorder="1" applyAlignment="1">
      <alignment vertical="center" wrapText="1"/>
    </xf>
    <xf numFmtId="2" fontId="11" fillId="0" borderId="4" xfId="0" quotePrefix="1" applyNumberFormat="1" applyFont="1" applyFill="1" applyBorder="1" applyAlignment="1">
      <alignment horizontal="center" vertical="center" wrapText="1"/>
    </xf>
    <xf numFmtId="166" fontId="20" fillId="0" borderId="4" xfId="0" applyNumberFormat="1" applyFont="1" applyFill="1" applyBorder="1" applyAlignment="1">
      <alignment horizontal="right" vertical="top" wrapText="1" indent="1"/>
    </xf>
    <xf numFmtId="165" fontId="10" fillId="0" borderId="4" xfId="0" applyNumberFormat="1" applyFont="1" applyFill="1" applyBorder="1" applyAlignment="1">
      <alignment horizontal="left" vertical="top" wrapText="1" indent="1"/>
    </xf>
    <xf numFmtId="0" fontId="11" fillId="0" borderId="4" xfId="0" applyFont="1" applyFill="1" applyBorder="1" applyAlignment="1">
      <alignment horizontal="left" vertical="center" wrapText="1" indent="1"/>
    </xf>
    <xf numFmtId="2" fontId="10" fillId="0" borderId="4" xfId="0" quotePrefix="1" applyNumberFormat="1" applyFont="1" applyFill="1" applyBorder="1" applyAlignment="1">
      <alignment horizontal="right" vertical="center" wrapText="1" indent="1"/>
    </xf>
    <xf numFmtId="2" fontId="10" fillId="0" borderId="4" xfId="0" quotePrefix="1" applyNumberFormat="1" applyFont="1" applyFill="1" applyBorder="1" applyAlignment="1">
      <alignment horizontal="center" vertical="center" wrapText="1"/>
    </xf>
    <xf numFmtId="165" fontId="10" fillId="0" borderId="46" xfId="0" applyNumberFormat="1" applyFont="1" applyFill="1" applyBorder="1" applyAlignment="1">
      <alignment horizontal="left" vertical="top" wrapText="1" indent="1"/>
    </xf>
    <xf numFmtId="165" fontId="10" fillId="0" borderId="1" xfId="0" applyNumberFormat="1" applyFont="1" applyFill="1" applyBorder="1" applyAlignment="1">
      <alignment horizontal="left" vertical="top" wrapText="1" indent="1"/>
    </xf>
    <xf numFmtId="49" fontId="11" fillId="0" borderId="16" xfId="0" applyNumberFormat="1" applyFont="1" applyFill="1" applyBorder="1" applyAlignment="1">
      <alignment vertical="center" textRotation="90" wrapText="1"/>
    </xf>
    <xf numFmtId="165" fontId="20" fillId="0" borderId="4" xfId="0" applyNumberFormat="1" applyFont="1" applyFill="1" applyBorder="1" applyAlignment="1">
      <alignment horizontal="left" vertical="center" wrapText="1" indent="1"/>
    </xf>
    <xf numFmtId="49" fontId="21" fillId="0" borderId="8" xfId="0" applyNumberFormat="1" applyFont="1" applyFill="1" applyBorder="1" applyAlignment="1">
      <alignment horizontal="left" vertical="center" indent="1"/>
    </xf>
    <xf numFmtId="0" fontId="10" fillId="0" borderId="7" xfId="0" applyFont="1" applyFill="1" applyBorder="1" applyAlignment="1">
      <alignment horizontal="right" vertical="center"/>
    </xf>
    <xf numFmtId="0" fontId="10" fillId="0" borderId="7" xfId="0" applyFont="1" applyFill="1" applyBorder="1" applyAlignment="1">
      <alignment horizontal="left" vertical="center" indent="1"/>
    </xf>
    <xf numFmtId="0" fontId="10" fillId="0" borderId="33" xfId="0" applyFont="1" applyFill="1" applyBorder="1" applyAlignment="1">
      <alignment horizontal="left" vertical="center" indent="1"/>
    </xf>
    <xf numFmtId="0" fontId="21" fillId="0" borderId="34" xfId="0" applyFont="1" applyFill="1" applyBorder="1" applyAlignment="1">
      <alignment horizontal="left" vertical="center" indent="1"/>
    </xf>
    <xf numFmtId="165" fontId="21" fillId="0" borderId="27" xfId="0" applyNumberFormat="1" applyFont="1" applyFill="1" applyBorder="1" applyAlignment="1">
      <alignment horizontal="left" vertical="center"/>
    </xf>
    <xf numFmtId="166" fontId="21" fillId="0" borderId="27" xfId="0" applyNumberFormat="1" applyFont="1" applyFill="1" applyBorder="1" applyAlignment="1">
      <alignment horizontal="right" vertical="center" indent="1"/>
    </xf>
    <xf numFmtId="165" fontId="21" fillId="0" borderId="7" xfId="0" applyNumberFormat="1" applyFont="1" applyFill="1" applyBorder="1" applyAlignment="1">
      <alignment horizontal="center" vertical="center"/>
    </xf>
    <xf numFmtId="165" fontId="21" fillId="0" borderId="34" xfId="0" applyNumberFormat="1" applyFont="1" applyFill="1" applyBorder="1" applyAlignment="1">
      <alignment horizontal="left" vertical="center" indent="1"/>
    </xf>
    <xf numFmtId="165" fontId="21" fillId="0" borderId="34" xfId="0" applyNumberFormat="1" applyFont="1" applyFill="1" applyBorder="1" applyAlignment="1">
      <alignment horizontal="right" vertical="center" indent="1"/>
    </xf>
    <xf numFmtId="49" fontId="12" fillId="0" borderId="32" xfId="0" applyNumberFormat="1" applyFont="1" applyFill="1" applyBorder="1" applyAlignment="1">
      <alignment horizontal="left" vertical="center" indent="1"/>
    </xf>
    <xf numFmtId="0" fontId="10" fillId="0" borderId="6" xfId="0" applyFont="1" applyFill="1" applyBorder="1"/>
    <xf numFmtId="0" fontId="10" fillId="0" borderId="6" xfId="0" applyFont="1" applyFill="1" applyBorder="1" applyAlignment="1">
      <alignment horizontal="left" indent="1"/>
    </xf>
    <xf numFmtId="165" fontId="10" fillId="0" borderId="6" xfId="0" applyNumberFormat="1" applyFont="1" applyFill="1" applyBorder="1" applyAlignment="1">
      <alignment horizontal="left" indent="1"/>
    </xf>
    <xf numFmtId="165" fontId="21" fillId="0" borderId="6" xfId="0" applyNumberFormat="1" applyFont="1" applyFill="1" applyBorder="1" applyAlignment="1">
      <alignment horizontal="center" vertical="center"/>
    </xf>
    <xf numFmtId="49" fontId="12" fillId="0" borderId="21" xfId="0" applyNumberFormat="1" applyFont="1" applyFill="1" applyBorder="1" applyAlignment="1">
      <alignment horizontal="left" vertical="center" indent="1"/>
    </xf>
    <xf numFmtId="0" fontId="10" fillId="0" borderId="1" xfId="0" applyFont="1" applyFill="1" applyBorder="1"/>
    <xf numFmtId="0" fontId="10" fillId="0" borderId="1" xfId="0" applyFont="1" applyFill="1" applyBorder="1" applyAlignment="1">
      <alignment horizontal="left" indent="1"/>
    </xf>
    <xf numFmtId="165" fontId="10" fillId="0" borderId="1" xfId="0" applyNumberFormat="1" applyFont="1" applyFill="1" applyBorder="1" applyAlignment="1">
      <alignment horizontal="left" indent="1"/>
    </xf>
    <xf numFmtId="165" fontId="21" fillId="0" borderId="1" xfId="0" applyNumberFormat="1" applyFont="1" applyFill="1" applyBorder="1" applyAlignment="1">
      <alignment horizontal="center" vertical="center"/>
    </xf>
    <xf numFmtId="166" fontId="21" fillId="0" borderId="1" xfId="0" applyNumberFormat="1" applyFont="1" applyFill="1" applyBorder="1" applyAlignment="1">
      <alignment horizontal="right" vertical="center" indent="1"/>
    </xf>
    <xf numFmtId="0" fontId="10" fillId="0" borderId="22" xfId="0" applyFont="1" applyFill="1" applyBorder="1" applyAlignment="1">
      <alignment horizontal="left" vertical="center" indent="1"/>
    </xf>
    <xf numFmtId="165" fontId="21" fillId="0" borderId="1" xfId="0" applyNumberFormat="1" applyFont="1" applyFill="1" applyBorder="1" applyAlignment="1">
      <alignment horizontal="left" vertical="center" indent="1"/>
    </xf>
    <xf numFmtId="165" fontId="21" fillId="0" borderId="2" xfId="0" applyNumberFormat="1" applyFont="1" applyFill="1" applyBorder="1" applyAlignment="1">
      <alignment horizontal="left" vertical="center" indent="1"/>
    </xf>
    <xf numFmtId="4" fontId="21" fillId="0" borderId="1" xfId="0" applyNumberFormat="1" applyFont="1" applyFill="1" applyBorder="1" applyAlignment="1">
      <alignment horizontal="right" vertical="center" indent="1"/>
    </xf>
    <xf numFmtId="168" fontId="21" fillId="0" borderId="1" xfId="0" applyNumberFormat="1" applyFont="1" applyFill="1" applyBorder="1" applyAlignment="1">
      <alignment horizontal="right" vertical="center" indent="1"/>
    </xf>
    <xf numFmtId="49" fontId="12" fillId="0" borderId="23" xfId="0" applyNumberFormat="1" applyFont="1" applyFill="1" applyBorder="1" applyAlignment="1">
      <alignment horizontal="left" vertical="center" indent="1"/>
    </xf>
    <xf numFmtId="0" fontId="10" fillId="0" borderId="24" xfId="0" applyFont="1" applyFill="1" applyBorder="1"/>
    <xf numFmtId="0" fontId="10" fillId="0" borderId="24" xfId="0" applyFont="1" applyFill="1" applyBorder="1" applyAlignment="1">
      <alignment horizontal="left" indent="1"/>
    </xf>
    <xf numFmtId="165" fontId="10" fillId="0" borderId="24" xfId="0" applyNumberFormat="1" applyFont="1" applyFill="1" applyBorder="1" applyAlignment="1">
      <alignment horizontal="left" indent="1"/>
    </xf>
    <xf numFmtId="165" fontId="21" fillId="0" borderId="24" xfId="0" applyNumberFormat="1" applyFont="1" applyFill="1" applyBorder="1" applyAlignment="1">
      <alignment horizontal="center" vertical="center"/>
    </xf>
    <xf numFmtId="168" fontId="21" fillId="0" borderId="24" xfId="0" applyNumberFormat="1" applyFont="1" applyFill="1" applyBorder="1" applyAlignment="1">
      <alignment horizontal="right" vertical="center" indent="1"/>
    </xf>
    <xf numFmtId="165" fontId="21" fillId="0" borderId="24" xfId="0" applyNumberFormat="1" applyFont="1" applyFill="1" applyBorder="1" applyAlignment="1">
      <alignment horizontal="left" vertical="center" indent="1"/>
    </xf>
    <xf numFmtId="165" fontId="21" fillId="0" borderId="25" xfId="0" applyNumberFormat="1" applyFont="1" applyFill="1" applyBorder="1" applyAlignment="1">
      <alignment horizontal="left" vertical="center" indent="1"/>
    </xf>
    <xf numFmtId="49" fontId="10" fillId="0" borderId="11" xfId="0" applyNumberFormat="1" applyFont="1" applyFill="1" applyBorder="1"/>
    <xf numFmtId="0" fontId="10" fillId="0" borderId="0" xfId="0" applyFont="1" applyFill="1"/>
    <xf numFmtId="0" fontId="10" fillId="0" borderId="0" xfId="0" applyFont="1" applyFill="1" applyBorder="1" applyAlignment="1">
      <alignment horizontal="left" indent="1"/>
    </xf>
    <xf numFmtId="165" fontId="10" fillId="0" borderId="0" xfId="0" applyNumberFormat="1" applyFont="1" applyFill="1" applyBorder="1" applyAlignment="1">
      <alignment horizontal="left" indent="1"/>
    </xf>
    <xf numFmtId="165" fontId="21" fillId="0" borderId="0" xfId="0" applyNumberFormat="1" applyFont="1" applyFill="1" applyBorder="1" applyAlignment="1">
      <alignment horizontal="center" vertical="center"/>
    </xf>
    <xf numFmtId="4" fontId="21" fillId="0" borderId="0" xfId="0" applyNumberFormat="1" applyFont="1" applyFill="1" applyBorder="1" applyAlignment="1">
      <alignment horizontal="right" vertical="center" indent="1"/>
    </xf>
    <xf numFmtId="165" fontId="21" fillId="0" borderId="0" xfId="0" applyNumberFormat="1" applyFont="1" applyFill="1" applyBorder="1" applyAlignment="1">
      <alignment horizontal="left" vertical="center" indent="1"/>
    </xf>
    <xf numFmtId="0" fontId="10" fillId="0" borderId="0" xfId="0" applyFont="1" applyFill="1" applyBorder="1" applyAlignment="1">
      <alignment horizontal="left" vertical="center" indent="1"/>
    </xf>
    <xf numFmtId="49" fontId="12" fillId="0" borderId="11" xfId="0" applyNumberFormat="1" applyFont="1" applyFill="1" applyBorder="1" applyAlignment="1">
      <alignment horizontal="left" vertical="center" indent="1"/>
    </xf>
    <xf numFmtId="0" fontId="10" fillId="0" borderId="0" xfId="0" applyFont="1" applyFill="1" applyBorder="1"/>
    <xf numFmtId="0" fontId="11" fillId="0" borderId="0" xfId="0" applyFont="1" applyFill="1" applyBorder="1" applyAlignment="1">
      <alignment horizontal="left" indent="1"/>
    </xf>
    <xf numFmtId="0" fontId="10" fillId="0" borderId="0" xfId="0" applyFont="1" applyFill="1" applyAlignment="1">
      <alignment horizontal="left" vertical="top" wrapText="1" indent="1"/>
    </xf>
    <xf numFmtId="165" fontId="10" fillId="0" borderId="0" xfId="0" applyNumberFormat="1" applyFont="1" applyFill="1" applyAlignment="1">
      <alignment horizontal="left" vertical="top" wrapText="1" indent="1"/>
    </xf>
    <xf numFmtId="165" fontId="11" fillId="0" borderId="0" xfId="0" applyNumberFormat="1" applyFont="1" applyFill="1" applyAlignment="1">
      <alignment horizontal="left" vertical="top" wrapText="1" indent="1"/>
    </xf>
    <xf numFmtId="49" fontId="10" fillId="0" borderId="11" xfId="0" applyNumberFormat="1" applyFont="1" applyFill="1" applyBorder="1" applyAlignment="1">
      <alignment horizontal="right" vertical="top" wrapText="1"/>
    </xf>
    <xf numFmtId="0" fontId="10" fillId="0" borderId="0" xfId="0" applyFont="1" applyFill="1" applyAlignment="1">
      <alignment horizontal="right" vertical="top" wrapText="1"/>
    </xf>
    <xf numFmtId="4" fontId="10" fillId="0" borderId="0" xfId="0" applyNumberFormat="1" applyFont="1" applyFill="1" applyAlignment="1">
      <alignment horizontal="right"/>
    </xf>
    <xf numFmtId="0" fontId="10" fillId="0" borderId="0" xfId="0" applyFont="1" applyFill="1" applyAlignment="1">
      <alignment horizontal="left"/>
    </xf>
    <xf numFmtId="4" fontId="11" fillId="0" borderId="0" xfId="0" applyNumberFormat="1" applyFont="1" applyFill="1" applyBorder="1" applyAlignment="1">
      <alignment vertical="center"/>
    </xf>
    <xf numFmtId="0" fontId="11" fillId="0" borderId="22" xfId="0" applyFont="1" applyFill="1" applyBorder="1" applyAlignment="1">
      <alignment horizontal="left" vertical="center" indent="1"/>
    </xf>
    <xf numFmtId="3" fontId="11" fillId="0" borderId="0" xfId="0" applyNumberFormat="1" applyFont="1" applyFill="1" applyBorder="1" applyAlignment="1">
      <alignment horizontal="left" vertical="top" wrapText="1" indent="1"/>
    </xf>
    <xf numFmtId="165" fontId="11" fillId="0" borderId="0" xfId="0" applyNumberFormat="1" applyFont="1" applyFill="1" applyBorder="1" applyAlignment="1">
      <alignment horizontal="left" vertical="top" wrapText="1" indent="1"/>
    </xf>
    <xf numFmtId="0" fontId="11" fillId="0" borderId="10" xfId="0" applyFont="1" applyFill="1" applyBorder="1" applyAlignment="1">
      <alignment horizontal="left" vertical="top" wrapText="1" indent="1"/>
    </xf>
    <xf numFmtId="49" fontId="15" fillId="0" borderId="11" xfId="0" applyNumberFormat="1" applyFont="1" applyFill="1" applyBorder="1" applyAlignment="1">
      <alignment horizontal="left"/>
    </xf>
    <xf numFmtId="0" fontId="10" fillId="0" borderId="0" xfId="0" applyFont="1" applyFill="1" applyAlignment="1">
      <alignment horizontal="right"/>
    </xf>
    <xf numFmtId="0" fontId="10" fillId="0" borderId="0" xfId="0" applyFont="1" applyFill="1" applyAlignment="1">
      <alignment horizontal="left" indent="1"/>
    </xf>
    <xf numFmtId="0" fontId="10" fillId="0" borderId="10" xfId="0" applyFont="1" applyFill="1" applyBorder="1" applyAlignment="1">
      <alignment horizontal="left" vertical="top" wrapText="1" indent="1"/>
    </xf>
    <xf numFmtId="49" fontId="15" fillId="0" borderId="11" xfId="0" applyNumberFormat="1" applyFont="1" applyFill="1" applyBorder="1" applyAlignment="1">
      <alignment horizontal="left" vertical="top"/>
    </xf>
    <xf numFmtId="49" fontId="10" fillId="0" borderId="11" xfId="0" applyNumberFormat="1" applyFont="1" applyFill="1" applyBorder="1" applyAlignment="1">
      <alignment horizontal="left" vertical="top"/>
    </xf>
    <xf numFmtId="49" fontId="10" fillId="0" borderId="11" xfId="0" applyNumberFormat="1" applyFont="1" applyFill="1" applyBorder="1" applyAlignment="1">
      <alignment vertical="top" wrapText="1"/>
    </xf>
    <xf numFmtId="0" fontId="10" fillId="0" borderId="0" xfId="0" applyFont="1" applyFill="1" applyAlignment="1">
      <alignment vertical="top" wrapText="1"/>
    </xf>
    <xf numFmtId="0" fontId="10" fillId="0" borderId="0" xfId="0" applyFont="1" applyFill="1" applyAlignment="1">
      <alignment horizontal="left" vertical="top" wrapText="1"/>
    </xf>
    <xf numFmtId="0" fontId="11" fillId="0" borderId="0" xfId="0" applyFont="1" applyFill="1" applyAlignment="1">
      <alignment vertical="top" wrapText="1"/>
    </xf>
    <xf numFmtId="0" fontId="10" fillId="0" borderId="10" xfId="0" applyFont="1" applyFill="1" applyBorder="1" applyAlignment="1">
      <alignment vertical="top" wrapText="1"/>
    </xf>
    <xf numFmtId="0" fontId="11" fillId="0" borderId="0" xfId="0" applyFont="1" applyFill="1"/>
    <xf numFmtId="0" fontId="10" fillId="0" borderId="10" xfId="0" applyFont="1" applyFill="1" applyBorder="1"/>
    <xf numFmtId="0" fontId="21" fillId="0" borderId="4" xfId="0" applyFont="1" applyFill="1" applyBorder="1" applyAlignment="1">
      <alignment horizontal="left" vertical="top" wrapText="1"/>
    </xf>
    <xf numFmtId="0" fontId="19" fillId="0" borderId="4" xfId="0" applyFont="1" applyFill="1" applyBorder="1" applyAlignment="1">
      <alignment horizontal="left" vertical="center"/>
    </xf>
    <xf numFmtId="0" fontId="21" fillId="0" borderId="27" xfId="0" applyFont="1" applyFill="1" applyBorder="1" applyAlignment="1">
      <alignment horizontal="left" vertical="center" indent="1"/>
    </xf>
    <xf numFmtId="0" fontId="18" fillId="0" borderId="30" xfId="0" applyFont="1" applyFill="1" applyBorder="1" applyAlignment="1">
      <alignment horizontal="center" vertical="center" wrapText="1"/>
    </xf>
    <xf numFmtId="49" fontId="18" fillId="0" borderId="40" xfId="0" applyNumberFormat="1" applyFont="1" applyFill="1" applyBorder="1" applyAlignment="1">
      <alignment horizontal="center" vertical="center" wrapText="1"/>
    </xf>
    <xf numFmtId="0" fontId="10" fillId="0" borderId="4" xfId="0" applyFont="1" applyFill="1" applyBorder="1" applyAlignment="1">
      <alignment vertical="center" wrapText="1"/>
    </xf>
    <xf numFmtId="0" fontId="10" fillId="0" borderId="4" xfId="0" applyFont="1" applyFill="1" applyBorder="1" applyAlignment="1">
      <alignment horizontal="left" vertical="top" wrapText="1"/>
    </xf>
    <xf numFmtId="0" fontId="10" fillId="0" borderId="15" xfId="0" applyFont="1" applyFill="1" applyBorder="1" applyAlignment="1">
      <alignment horizontal="left" vertical="top" wrapText="1"/>
    </xf>
    <xf numFmtId="0" fontId="17" fillId="0" borderId="39" xfId="0" applyFont="1" applyFill="1" applyBorder="1" applyAlignment="1">
      <alignment horizontal="left" vertical="top" wrapText="1"/>
    </xf>
    <xf numFmtId="165" fontId="20" fillId="0" borderId="17" xfId="0" applyNumberFormat="1" applyFont="1" applyFill="1" applyBorder="1" applyAlignment="1">
      <alignment horizontal="left" vertical="top" wrapText="1"/>
    </xf>
    <xf numFmtId="4" fontId="21" fillId="0" borderId="28" xfId="0" applyNumberFormat="1" applyFont="1" applyFill="1" applyBorder="1" applyAlignment="1">
      <alignment horizontal="left" vertical="center"/>
    </xf>
    <xf numFmtId="0" fontId="10" fillId="0" borderId="19" xfId="0" applyFont="1" applyFill="1" applyBorder="1" applyAlignment="1">
      <alignment horizontal="left" vertical="center"/>
    </xf>
    <xf numFmtId="0" fontId="10" fillId="0" borderId="22" xfId="0" applyFont="1" applyFill="1" applyBorder="1" applyAlignment="1">
      <alignment horizontal="left" vertical="center"/>
    </xf>
    <xf numFmtId="0" fontId="10" fillId="0" borderId="4" xfId="0" applyFont="1" applyFill="1" applyBorder="1" applyAlignment="1">
      <alignment vertical="top" wrapText="1"/>
    </xf>
    <xf numFmtId="0" fontId="25" fillId="0" borderId="22" xfId="0" applyFont="1" applyFill="1" applyBorder="1" applyAlignment="1">
      <alignment horizontal="left" vertical="center"/>
    </xf>
    <xf numFmtId="0" fontId="25" fillId="0" borderId="26" xfId="0" applyFont="1" applyFill="1" applyBorder="1" applyAlignment="1">
      <alignment horizontal="left" vertical="center"/>
    </xf>
    <xf numFmtId="0" fontId="29" fillId="2" borderId="0" xfId="0" applyFont="1" applyFill="1" applyAlignment="1">
      <alignment horizontal="right" vertical="top"/>
    </xf>
    <xf numFmtId="0" fontId="29" fillId="3" borderId="0" xfId="0" applyFont="1" applyFill="1" applyAlignment="1">
      <alignment horizontal="right" vertical="top"/>
    </xf>
    <xf numFmtId="0" fontId="28" fillId="2" borderId="0" xfId="0" applyFont="1" applyFill="1" applyAlignment="1">
      <alignment horizontal="right" vertical="top"/>
    </xf>
    <xf numFmtId="0" fontId="28" fillId="0" borderId="0" xfId="0" applyFont="1" applyAlignment="1">
      <alignment horizontal="right" vertical="top"/>
    </xf>
    <xf numFmtId="0" fontId="28" fillId="0" borderId="0" xfId="0" applyFont="1" applyAlignment="1">
      <alignment vertical="top"/>
    </xf>
    <xf numFmtId="0" fontId="28" fillId="0" borderId="0" xfId="0" applyFont="1"/>
    <xf numFmtId="0" fontId="10" fillId="0" borderId="13" xfId="0" applyFont="1" applyFill="1" applyBorder="1" applyAlignment="1">
      <alignment horizontal="center" vertical="top" wrapText="1"/>
    </xf>
    <xf numFmtId="0" fontId="10" fillId="0" borderId="35" xfId="0" applyFont="1" applyFill="1" applyBorder="1" applyAlignment="1">
      <alignment horizontal="center" vertical="top" wrapText="1"/>
    </xf>
    <xf numFmtId="0" fontId="21" fillId="0" borderId="4" xfId="0" applyFont="1" applyFill="1" applyBorder="1" applyAlignment="1">
      <alignment horizontal="left" vertical="center" wrapText="1"/>
    </xf>
    <xf numFmtId="0" fontId="25" fillId="0" borderId="4" xfId="0" applyFont="1" applyFill="1" applyBorder="1" applyAlignment="1">
      <alignment vertical="top" wrapText="1"/>
    </xf>
    <xf numFmtId="2" fontId="21" fillId="0" borderId="4" xfId="0" quotePrefix="1" applyNumberFormat="1" applyFont="1" applyFill="1" applyBorder="1" applyAlignment="1">
      <alignment horizontal="left" vertical="top" wrapText="1"/>
    </xf>
    <xf numFmtId="0" fontId="17" fillId="0" borderId="4" xfId="0" applyFont="1" applyFill="1" applyBorder="1" applyAlignment="1">
      <alignment vertical="top" wrapText="1"/>
    </xf>
    <xf numFmtId="2" fontId="11" fillId="0" borderId="4" xfId="0" applyNumberFormat="1" applyFont="1" applyFill="1" applyBorder="1" applyAlignment="1">
      <alignment horizontal="right" vertical="center" wrapText="1" indent="1"/>
    </xf>
    <xf numFmtId="2" fontId="30" fillId="0" borderId="4" xfId="0" quotePrefix="1" applyNumberFormat="1" applyFont="1" applyFill="1" applyBorder="1" applyAlignment="1">
      <alignment horizontal="center" vertical="center" wrapText="1"/>
    </xf>
    <xf numFmtId="165" fontId="17" fillId="0" borderId="4" xfId="0" applyNumberFormat="1" applyFont="1" applyFill="1" applyBorder="1" applyAlignment="1">
      <alignment horizontal="right" vertical="center" wrapText="1" indent="1"/>
    </xf>
    <xf numFmtId="166" fontId="17" fillId="0" borderId="4" xfId="0" applyNumberFormat="1" applyFont="1" applyFill="1" applyBorder="1" applyAlignment="1">
      <alignment horizontal="right" vertical="center" wrapText="1" indent="1"/>
    </xf>
    <xf numFmtId="165" fontId="10" fillId="0" borderId="6" xfId="0" applyNumberFormat="1" applyFont="1" applyFill="1" applyBorder="1" applyAlignment="1">
      <alignment horizontal="left" vertical="top" wrapText="1" indent="1"/>
    </xf>
    <xf numFmtId="165" fontId="21" fillId="0" borderId="8" xfId="0" applyNumberFormat="1" applyFont="1" applyFill="1" applyBorder="1" applyAlignment="1">
      <alignment horizontal="center" vertical="center"/>
    </xf>
    <xf numFmtId="165" fontId="21" fillId="0" borderId="27" xfId="0" applyNumberFormat="1" applyFont="1" applyFill="1" applyBorder="1" applyAlignment="1">
      <alignment horizontal="center" vertical="center"/>
    </xf>
    <xf numFmtId="165" fontId="21" fillId="0" borderId="28" xfId="0" applyNumberFormat="1" applyFont="1" applyFill="1" applyBorder="1" applyAlignment="1">
      <alignment horizontal="left" vertical="center"/>
    </xf>
    <xf numFmtId="165" fontId="31" fillId="0" borderId="28" xfId="0" applyNumberFormat="1" applyFont="1" applyFill="1" applyBorder="1" applyAlignment="1">
      <alignment horizontal="left" vertical="center"/>
    </xf>
    <xf numFmtId="165" fontId="21" fillId="0" borderId="29" xfId="0" applyNumberFormat="1" applyFont="1" applyFill="1" applyBorder="1" applyAlignment="1">
      <alignment horizontal="center" vertical="center"/>
    </xf>
    <xf numFmtId="0" fontId="10" fillId="0" borderId="4" xfId="0" applyFont="1" applyFill="1" applyBorder="1" applyAlignment="1">
      <alignment horizontal="center" vertical="center"/>
    </xf>
    <xf numFmtId="0" fontId="10" fillId="0" borderId="4" xfId="0" applyFont="1" applyFill="1" applyBorder="1"/>
    <xf numFmtId="0" fontId="10" fillId="0" borderId="4" xfId="0" applyFont="1" applyFill="1" applyBorder="1" applyAlignment="1">
      <alignment horizontal="right"/>
    </xf>
    <xf numFmtId="3" fontId="23" fillId="0" borderId="4" xfId="0" applyNumberFormat="1" applyFont="1" applyFill="1" applyBorder="1" applyAlignment="1">
      <alignment horizontal="right" indent="1"/>
    </xf>
    <xf numFmtId="4" fontId="10" fillId="0" borderId="4" xfId="0" applyNumberFormat="1" applyFont="1" applyFill="1" applyBorder="1" applyAlignment="1">
      <alignment horizontal="right" indent="1"/>
    </xf>
    <xf numFmtId="3" fontId="32" fillId="0" borderId="4" xfId="0" applyNumberFormat="1" applyFont="1" applyFill="1" applyBorder="1" applyAlignment="1">
      <alignment horizontal="right" indent="1"/>
    </xf>
    <xf numFmtId="170" fontId="10" fillId="0" borderId="4" xfId="0" applyNumberFormat="1" applyFont="1" applyFill="1" applyBorder="1" applyAlignment="1">
      <alignment horizontal="right" indent="1"/>
    </xf>
    <xf numFmtId="3" fontId="23" fillId="0" borderId="0" xfId="0" applyNumberFormat="1" applyFont="1" applyFill="1" applyBorder="1" applyAlignment="1">
      <alignment horizontal="right" indent="1"/>
    </xf>
    <xf numFmtId="4" fontId="10" fillId="0" borderId="0" xfId="0" applyNumberFormat="1" applyFont="1" applyFill="1" applyBorder="1" applyAlignment="1">
      <alignment horizontal="right" indent="1"/>
    </xf>
    <xf numFmtId="4" fontId="23" fillId="0" borderId="4" xfId="0" applyNumberFormat="1" applyFont="1" applyFill="1" applyBorder="1" applyAlignment="1">
      <alignment horizontal="right" indent="1"/>
    </xf>
    <xf numFmtId="168" fontId="21" fillId="0" borderId="0" xfId="0" applyNumberFormat="1" applyFont="1" applyFill="1" applyBorder="1" applyAlignment="1">
      <alignment horizontal="right" vertical="center" indent="1"/>
    </xf>
    <xf numFmtId="0" fontId="10" fillId="0" borderId="5" xfId="0" applyFont="1" applyFill="1" applyBorder="1" applyAlignment="1">
      <alignment horizontal="left" vertical="center" wrapText="1"/>
    </xf>
    <xf numFmtId="0" fontId="33" fillId="0" borderId="4" xfId="0" applyFont="1" applyFill="1" applyBorder="1" applyAlignment="1">
      <alignment horizontal="left" vertical="top" wrapText="1"/>
    </xf>
    <xf numFmtId="165" fontId="20" fillId="0" borderId="4" xfId="0" applyNumberFormat="1" applyFont="1" applyFill="1" applyBorder="1" applyAlignment="1">
      <alignment horizontal="left" vertical="center" wrapText="1"/>
    </xf>
    <xf numFmtId="0" fontId="11" fillId="0" borderId="47" xfId="0" applyFont="1" applyFill="1" applyBorder="1" applyAlignment="1">
      <alignment horizontal="left" vertical="center" wrapText="1" indent="1"/>
    </xf>
    <xf numFmtId="165" fontId="10" fillId="0" borderId="38" xfId="0" applyNumberFormat="1" applyFont="1" applyFill="1" applyBorder="1" applyAlignment="1">
      <alignment horizontal="left" vertical="top" wrapText="1" indent="1"/>
    </xf>
    <xf numFmtId="165" fontId="10" fillId="0" borderId="0" xfId="0" applyNumberFormat="1" applyFont="1" applyFill="1" applyBorder="1" applyAlignment="1">
      <alignment horizontal="left" vertical="top" wrapText="1" indent="1"/>
    </xf>
    <xf numFmtId="4" fontId="21" fillId="0" borderId="6" xfId="0" applyNumberFormat="1" applyFont="1" applyFill="1" applyBorder="1" applyAlignment="1">
      <alignment horizontal="right" vertical="center" indent="1"/>
    </xf>
    <xf numFmtId="49" fontId="2" fillId="0" borderId="0" xfId="0" applyNumberFormat="1" applyFont="1" applyFill="1" applyBorder="1" applyAlignment="1"/>
    <xf numFmtId="0" fontId="34" fillId="0" borderId="4" xfId="0" applyFont="1" applyFill="1" applyBorder="1" applyAlignment="1">
      <alignment vertical="center" wrapText="1"/>
    </xf>
    <xf numFmtId="0" fontId="10" fillId="0" borderId="36" xfId="0" applyFont="1" applyFill="1" applyBorder="1" applyAlignment="1">
      <alignment horizontal="center" vertical="center" wrapText="1"/>
    </xf>
    <xf numFmtId="0" fontId="10" fillId="0" borderId="37" xfId="0" applyFont="1" applyFill="1" applyBorder="1" applyAlignment="1">
      <alignment horizontal="center" vertical="center" wrapText="1"/>
    </xf>
    <xf numFmtId="0" fontId="18" fillId="0" borderId="31" xfId="0" applyFont="1" applyFill="1" applyBorder="1" applyAlignment="1">
      <alignment horizontal="left" vertical="center" wrapText="1" indent="1"/>
    </xf>
    <xf numFmtId="3" fontId="11" fillId="0" borderId="4" xfId="0" applyNumberFormat="1" applyFont="1" applyFill="1" applyBorder="1" applyAlignment="1">
      <alignment horizontal="right" vertical="center" wrapText="1" indent="1"/>
    </xf>
    <xf numFmtId="3" fontId="11" fillId="0" borderId="4" xfId="0" applyNumberFormat="1" applyFont="1" applyFill="1" applyBorder="1" applyAlignment="1">
      <alignment horizontal="center" vertical="center" wrapText="1"/>
    </xf>
    <xf numFmtId="2" fontId="35" fillId="0" borderId="9" xfId="0" quotePrefix="1" applyNumberFormat="1" applyFont="1" applyFill="1" applyBorder="1" applyAlignment="1">
      <alignment horizontal="left" vertical="center" indent="1"/>
    </xf>
    <xf numFmtId="0" fontId="11" fillId="0" borderId="4" xfId="0" applyFont="1" applyFill="1" applyBorder="1" applyAlignment="1">
      <alignment horizontal="left" vertical="center" wrapText="1"/>
    </xf>
    <xf numFmtId="165" fontId="10" fillId="0" borderId="4" xfId="0" applyNumberFormat="1" applyFont="1" applyFill="1" applyBorder="1" applyAlignment="1">
      <alignment horizontal="right" vertical="center" wrapText="1" indent="1"/>
    </xf>
    <xf numFmtId="165" fontId="10" fillId="0" borderId="17" xfId="0" applyNumberFormat="1" applyFont="1" applyFill="1" applyBorder="1" applyAlignment="1">
      <alignment horizontal="left" vertical="top" wrapText="1"/>
    </xf>
    <xf numFmtId="165" fontId="20" fillId="0" borderId="4" xfId="0" applyNumberFormat="1" applyFont="1" applyFill="1" applyBorder="1" applyAlignment="1">
      <alignment horizontal="right" vertical="center" wrapText="1" indent="1"/>
    </xf>
    <xf numFmtId="166" fontId="21" fillId="0" borderId="27" xfId="0" applyNumberFormat="1" applyFont="1" applyFill="1" applyBorder="1" applyAlignment="1">
      <alignment horizontal="center" vertical="center"/>
    </xf>
    <xf numFmtId="0" fontId="36" fillId="0" borderId="0" xfId="0" applyFont="1" applyFill="1" applyBorder="1" applyAlignment="1">
      <alignment horizontal="left" indent="1"/>
    </xf>
    <xf numFmtId="0" fontId="10" fillId="0" borderId="4" xfId="0" applyFont="1" applyFill="1" applyBorder="1" applyAlignment="1">
      <alignment horizontal="left" vertical="center" wrapText="1"/>
    </xf>
    <xf numFmtId="0" fontId="11" fillId="0" borderId="47" xfId="0" applyFont="1" applyFill="1" applyBorder="1" applyAlignment="1">
      <alignment horizontal="left" vertical="center" wrapText="1"/>
    </xf>
    <xf numFmtId="165" fontId="10" fillId="0" borderId="38" xfId="0" applyNumberFormat="1" applyFont="1" applyFill="1" applyBorder="1" applyAlignment="1">
      <alignment horizontal="left" vertical="center" wrapText="1"/>
    </xf>
    <xf numFmtId="165" fontId="10" fillId="0" borderId="0" xfId="0" applyNumberFormat="1" applyFont="1" applyFill="1" applyBorder="1" applyAlignment="1">
      <alignment horizontal="left" vertical="center" wrapText="1"/>
    </xf>
    <xf numFmtId="165" fontId="11" fillId="0" borderId="4" xfId="0" applyNumberFormat="1" applyFont="1" applyFill="1" applyBorder="1" applyAlignment="1">
      <alignment horizontal="right" vertical="center" wrapText="1"/>
    </xf>
    <xf numFmtId="165" fontId="10" fillId="0" borderId="4" xfId="0" applyNumberFormat="1" applyFont="1" applyFill="1" applyBorder="1" applyAlignment="1">
      <alignment horizontal="right" vertical="center" wrapText="1"/>
    </xf>
    <xf numFmtId="2" fontId="11" fillId="0" borderId="4" xfId="0" applyNumberFormat="1" applyFont="1" applyFill="1" applyBorder="1" applyAlignment="1">
      <alignment horizontal="right" vertical="center" wrapText="1"/>
    </xf>
    <xf numFmtId="2" fontId="10" fillId="0" borderId="4" xfId="0" quotePrefix="1" applyNumberFormat="1" applyFont="1" applyFill="1" applyBorder="1" applyAlignment="1">
      <alignment horizontal="right" vertical="center" wrapText="1"/>
    </xf>
    <xf numFmtId="165" fontId="20" fillId="0" borderId="4" xfId="0" applyNumberFormat="1" applyFont="1" applyFill="1" applyBorder="1" applyAlignment="1">
      <alignment horizontal="right" vertical="center" wrapText="1"/>
    </xf>
    <xf numFmtId="166" fontId="17" fillId="0" borderId="4" xfId="0" applyNumberFormat="1" applyFont="1" applyFill="1" applyBorder="1" applyAlignment="1">
      <alignment horizontal="right" vertical="center" wrapText="1"/>
    </xf>
    <xf numFmtId="3" fontId="11" fillId="0" borderId="4" xfId="0" applyNumberFormat="1" applyFont="1" applyFill="1" applyBorder="1" applyAlignment="1">
      <alignment horizontal="left" vertical="center" wrapText="1" indent="1"/>
    </xf>
    <xf numFmtId="166" fontId="11" fillId="0" borderId="4" xfId="0" applyNumberFormat="1" applyFont="1" applyFill="1" applyBorder="1" applyAlignment="1">
      <alignment horizontal="right" vertical="center" wrapText="1" indent="1"/>
    </xf>
    <xf numFmtId="49" fontId="6" fillId="0" borderId="20" xfId="0" applyNumberFormat="1" applyFont="1" applyFill="1" applyBorder="1" applyAlignment="1">
      <alignment horizontal="right" vertical="center" wrapText="1" indent="1"/>
    </xf>
    <xf numFmtId="167" fontId="38" fillId="0" borderId="0" xfId="1" applyNumberFormat="1" applyFont="1" applyFill="1" applyBorder="1" applyAlignment="1">
      <alignment horizontal="right" vertical="center"/>
    </xf>
    <xf numFmtId="49" fontId="6" fillId="0" borderId="0" xfId="0" applyNumberFormat="1" applyFont="1" applyFill="1" applyBorder="1" applyAlignment="1">
      <alignment horizontal="right" vertical="center"/>
    </xf>
    <xf numFmtId="0" fontId="37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horizontal="right" vertical="top"/>
    </xf>
    <xf numFmtId="0" fontId="2" fillId="0" borderId="0" xfId="0" applyFont="1" applyFill="1" applyBorder="1" applyAlignment="1">
      <alignment horizontal="right" vertical="center"/>
    </xf>
    <xf numFmtId="0" fontId="10" fillId="0" borderId="41" xfId="0" applyFont="1" applyFill="1" applyBorder="1" applyAlignment="1">
      <alignment horizontal="center" vertical="top" wrapText="1"/>
    </xf>
    <xf numFmtId="0" fontId="10" fillId="0" borderId="42" xfId="0" applyFont="1" applyFill="1" applyBorder="1" applyAlignment="1">
      <alignment horizontal="center" vertical="top" wrapText="1"/>
    </xf>
    <xf numFmtId="0" fontId="10" fillId="0" borderId="43" xfId="0" applyFont="1" applyFill="1" applyBorder="1" applyAlignment="1">
      <alignment horizontal="center" vertical="center" wrapText="1"/>
    </xf>
    <xf numFmtId="0" fontId="10" fillId="0" borderId="14" xfId="0" applyFont="1" applyFill="1" applyBorder="1" applyAlignment="1">
      <alignment horizontal="center" vertical="center" wrapText="1"/>
    </xf>
    <xf numFmtId="0" fontId="10" fillId="0" borderId="13" xfId="0" applyFont="1" applyFill="1" applyBorder="1" applyAlignment="1">
      <alignment horizontal="center" vertical="top" wrapText="1"/>
    </xf>
    <xf numFmtId="0" fontId="10" fillId="0" borderId="35" xfId="0" applyFont="1" applyFill="1" applyBorder="1" applyAlignment="1">
      <alignment horizontal="center" vertical="top" wrapText="1"/>
    </xf>
    <xf numFmtId="0" fontId="10" fillId="0" borderId="44" xfId="0" applyFont="1" applyFill="1" applyBorder="1" applyAlignment="1">
      <alignment horizontal="center" vertical="top" wrapText="1"/>
    </xf>
    <xf numFmtId="0" fontId="10" fillId="0" borderId="0" xfId="0" applyFont="1" applyFill="1" applyBorder="1" applyAlignment="1">
      <alignment horizontal="center" vertical="top" wrapText="1"/>
    </xf>
    <xf numFmtId="0" fontId="10" fillId="0" borderId="45" xfId="0" applyFont="1" applyFill="1" applyBorder="1" applyAlignment="1">
      <alignment horizontal="center" vertical="top" wrapText="1"/>
    </xf>
    <xf numFmtId="0" fontId="10" fillId="0" borderId="36" xfId="0" applyFont="1" applyFill="1" applyBorder="1" applyAlignment="1">
      <alignment horizontal="center" vertical="top" wrapText="1"/>
    </xf>
    <xf numFmtId="49" fontId="2" fillId="0" borderId="0" xfId="0" applyNumberFormat="1" applyFont="1" applyFill="1" applyBorder="1" applyAlignment="1">
      <alignment horizontal="left" vertical="top" wrapText="1"/>
    </xf>
    <xf numFmtId="0" fontId="10" fillId="0" borderId="0" xfId="2"/>
    <xf numFmtId="0" fontId="11" fillId="0" borderId="0" xfId="2" applyFont="1"/>
    <xf numFmtId="0" fontId="23" fillId="0" borderId="4" xfId="0" applyFont="1" applyFill="1" applyBorder="1" applyAlignment="1">
      <alignment vertical="center" wrapText="1"/>
    </xf>
    <xf numFmtId="0" fontId="30" fillId="0" borderId="4" xfId="0" applyFont="1" applyBorder="1" applyAlignment="1">
      <alignment horizontal="left" vertical="center" wrapText="1"/>
    </xf>
    <xf numFmtId="0" fontId="34" fillId="0" borderId="5" xfId="0" applyFont="1" applyBorder="1" applyAlignment="1">
      <alignment horizontal="left" vertical="center" wrapText="1"/>
    </xf>
    <xf numFmtId="0" fontId="40" fillId="0" borderId="4" xfId="0" applyFont="1" applyFill="1" applyBorder="1" applyAlignment="1">
      <alignment vertical="center" wrapText="1"/>
    </xf>
    <xf numFmtId="2" fontId="11" fillId="0" borderId="48" xfId="0" applyNumberFormat="1" applyFont="1" applyFill="1" applyBorder="1" applyAlignment="1">
      <alignment horizontal="right" vertical="center" wrapText="1" indent="1"/>
    </xf>
    <xf numFmtId="2" fontId="11" fillId="0" borderId="1" xfId="0" applyNumberFormat="1" applyFont="1" applyFill="1" applyBorder="1" applyAlignment="1">
      <alignment horizontal="right" vertical="center" wrapText="1" indent="1"/>
    </xf>
    <xf numFmtId="2" fontId="11" fillId="0" borderId="49" xfId="0" applyNumberFormat="1" applyFont="1" applyFill="1" applyBorder="1" applyAlignment="1">
      <alignment horizontal="right" vertical="center" wrapText="1" indent="1"/>
    </xf>
    <xf numFmtId="3" fontId="10" fillId="0" borderId="4" xfId="0" applyNumberFormat="1" applyFont="1" applyFill="1" applyBorder="1" applyAlignment="1">
      <alignment horizontal="right" vertical="center" wrapText="1" indent="1"/>
    </xf>
    <xf numFmtId="1" fontId="11" fillId="0" borderId="19" xfId="0" applyNumberFormat="1" applyFont="1" applyFill="1" applyBorder="1" applyAlignment="1">
      <alignment horizontal="left" vertical="center" wrapText="1"/>
    </xf>
    <xf numFmtId="49" fontId="6" fillId="0" borderId="16" xfId="0" applyNumberFormat="1" applyFont="1" applyFill="1" applyBorder="1" applyAlignment="1">
      <alignment horizontal="right" vertical="center" wrapText="1" indent="1"/>
    </xf>
    <xf numFmtId="0" fontId="21" fillId="0" borderId="47" xfId="0" applyFont="1" applyFill="1" applyBorder="1" applyAlignment="1">
      <alignment horizontal="left" vertical="center" wrapText="1"/>
    </xf>
    <xf numFmtId="0" fontId="21" fillId="0" borderId="5" xfId="0" applyFont="1" applyFill="1" applyBorder="1" applyAlignment="1">
      <alignment horizontal="left" vertical="center" wrapText="1"/>
    </xf>
    <xf numFmtId="0" fontId="10" fillId="0" borderId="47" xfId="0" applyFont="1" applyFill="1" applyBorder="1" applyAlignment="1">
      <alignment horizontal="left" vertical="center" wrapText="1"/>
    </xf>
    <xf numFmtId="0" fontId="10" fillId="0" borderId="5" xfId="0" applyFont="1" applyFill="1" applyBorder="1" applyAlignment="1">
      <alignment horizontal="left" vertical="center" wrapText="1"/>
    </xf>
    <xf numFmtId="0" fontId="11" fillId="0" borderId="0" xfId="0" applyFont="1" applyFill="1" applyBorder="1" applyAlignment="1">
      <alignment horizontal="left" vertical="top" wrapText="1" indent="1"/>
    </xf>
    <xf numFmtId="2" fontId="32" fillId="0" borderId="0" xfId="0" quotePrefix="1" applyNumberFormat="1" applyFont="1" applyFill="1" applyBorder="1" applyAlignment="1">
      <alignment horizontal="left" vertical="center" indent="1"/>
    </xf>
    <xf numFmtId="0" fontId="11" fillId="0" borderId="0" xfId="0" applyFont="1" applyFill="1" applyBorder="1" applyAlignment="1">
      <alignment horizontal="left" vertical="center" wrapText="1"/>
    </xf>
    <xf numFmtId="0" fontId="10" fillId="0" borderId="0" xfId="0" applyFont="1" applyFill="1" applyBorder="1" applyAlignment="1">
      <alignment vertical="center" wrapText="1"/>
    </xf>
    <xf numFmtId="165" fontId="20" fillId="0" borderId="0" xfId="0" applyNumberFormat="1" applyFont="1" applyFill="1" applyBorder="1" applyAlignment="1">
      <alignment horizontal="left" vertical="center" wrapText="1" indent="1"/>
    </xf>
    <xf numFmtId="165" fontId="20" fillId="0" borderId="0" xfId="0" applyNumberFormat="1" applyFont="1" applyFill="1" applyBorder="1" applyAlignment="1">
      <alignment horizontal="left" vertical="center" wrapText="1"/>
    </xf>
    <xf numFmtId="0" fontId="11" fillId="0" borderId="0" xfId="0" applyFont="1" applyFill="1" applyBorder="1" applyAlignment="1">
      <alignment horizontal="left" vertical="center" wrapText="1" indent="1"/>
    </xf>
    <xf numFmtId="165" fontId="11" fillId="0" borderId="0" xfId="0" applyNumberFormat="1" applyFont="1" applyFill="1" applyBorder="1" applyAlignment="1">
      <alignment horizontal="right" vertical="center" wrapText="1" indent="1"/>
    </xf>
    <xf numFmtId="2" fontId="11" fillId="0" borderId="0" xfId="0" applyNumberFormat="1" applyFont="1" applyFill="1" applyBorder="1" applyAlignment="1">
      <alignment horizontal="right" vertical="center" wrapText="1" indent="1"/>
    </xf>
    <xf numFmtId="2" fontId="10" fillId="0" borderId="0" xfId="0" quotePrefix="1" applyNumberFormat="1" applyFont="1" applyFill="1" applyBorder="1" applyAlignment="1">
      <alignment horizontal="right" vertical="center" wrapText="1" indent="1"/>
    </xf>
    <xf numFmtId="2" fontId="10" fillId="0" borderId="0" xfId="0" quotePrefix="1" applyNumberFormat="1" applyFont="1" applyFill="1" applyBorder="1" applyAlignment="1">
      <alignment horizontal="left" vertical="top" wrapText="1"/>
    </xf>
    <xf numFmtId="2" fontId="11" fillId="0" borderId="0" xfId="0" quotePrefix="1" applyNumberFormat="1" applyFont="1" applyFill="1" applyBorder="1" applyAlignment="1">
      <alignment horizontal="center" vertical="center" wrapText="1"/>
    </xf>
    <xf numFmtId="165" fontId="10" fillId="0" borderId="0" xfId="0" applyNumberFormat="1" applyFont="1" applyFill="1" applyBorder="1" applyAlignment="1">
      <alignment horizontal="right" vertical="center" wrapText="1" indent="1"/>
    </xf>
    <xf numFmtId="166" fontId="17" fillId="0" borderId="0" xfId="0" applyNumberFormat="1" applyFont="1" applyFill="1" applyBorder="1" applyAlignment="1">
      <alignment horizontal="right" vertical="center" wrapText="1" indent="1"/>
    </xf>
    <xf numFmtId="165" fontId="10" fillId="0" borderId="0" xfId="0" applyNumberFormat="1" applyFont="1" applyFill="1" applyBorder="1" applyAlignment="1">
      <alignment horizontal="right" vertical="top" wrapText="1" indent="1"/>
    </xf>
    <xf numFmtId="165" fontId="10" fillId="0" borderId="0" xfId="0" applyNumberFormat="1" applyFont="1" applyFill="1" applyBorder="1" applyAlignment="1">
      <alignment horizontal="left" vertical="top" wrapText="1"/>
    </xf>
    <xf numFmtId="2" fontId="35" fillId="0" borderId="0" xfId="0" quotePrefix="1" applyNumberFormat="1" applyFont="1" applyFill="1" applyBorder="1" applyAlignment="1">
      <alignment horizontal="left" vertical="center" indent="1"/>
    </xf>
    <xf numFmtId="0" fontId="10" fillId="0" borderId="0" xfId="0" applyFont="1" applyFill="1" applyBorder="1" applyAlignment="1">
      <alignment horizontal="left" vertical="center" wrapText="1" indent="1"/>
    </xf>
    <xf numFmtId="165" fontId="11" fillId="0" borderId="0" xfId="0" applyNumberFormat="1" applyFont="1" applyFill="1" applyBorder="1" applyAlignment="1">
      <alignment horizontal="right" vertical="top" wrapText="1" indent="1"/>
    </xf>
    <xf numFmtId="165" fontId="20" fillId="0" borderId="0" xfId="0" applyNumberFormat="1" applyFont="1" applyFill="1" applyBorder="1" applyAlignment="1">
      <alignment horizontal="left" vertical="top" wrapText="1"/>
    </xf>
    <xf numFmtId="3" fontId="11" fillId="0" borderId="18" xfId="0" applyNumberFormat="1" applyFont="1" applyFill="1" applyBorder="1" applyAlignment="1">
      <alignment horizontal="left" vertical="top" wrapText="1" indent="1"/>
    </xf>
    <xf numFmtId="165" fontId="11" fillId="0" borderId="50" xfId="0" applyNumberFormat="1" applyFont="1" applyFill="1" applyBorder="1" applyAlignment="1">
      <alignment horizontal="left" vertical="top" wrapText="1" indent="1"/>
    </xf>
    <xf numFmtId="0" fontId="11" fillId="0" borderId="51" xfId="0" applyFont="1" applyFill="1" applyBorder="1" applyAlignment="1">
      <alignment horizontal="left" vertical="top" wrapText="1" indent="1"/>
    </xf>
    <xf numFmtId="49" fontId="10" fillId="0" borderId="0" xfId="0" applyNumberFormat="1" applyFont="1" applyFill="1" applyBorder="1"/>
    <xf numFmtId="0" fontId="10" fillId="0" borderId="0" xfId="0" applyFont="1" applyFill="1" applyBorder="1" applyAlignment="1">
      <alignment horizontal="left" vertical="top" wrapText="1" indent="1"/>
    </xf>
    <xf numFmtId="165" fontId="10" fillId="0" borderId="0" xfId="0" applyNumberFormat="1" applyFont="1" applyFill="1" applyBorder="1" applyAlignment="1">
      <alignment horizontal="left" wrapText="1" indent="1"/>
    </xf>
    <xf numFmtId="0" fontId="10" fillId="0" borderId="0" xfId="0" applyFont="1" applyFill="1" applyBorder="1" applyAlignment="1">
      <alignment horizontal="left" wrapText="1" indent="1"/>
    </xf>
    <xf numFmtId="49" fontId="6" fillId="0" borderId="52" xfId="0" applyNumberFormat="1" applyFont="1" applyFill="1" applyBorder="1" applyAlignment="1">
      <alignment horizontal="right" vertical="top" wrapText="1" indent="1"/>
    </xf>
  </cellXfs>
  <cellStyles count="3">
    <cellStyle name="Koma" xfId="1" builtinId="3"/>
    <cellStyle name="Normaallaad" xfId="0" builtinId="0"/>
    <cellStyle name="Normaallaad 2" xfId="2" xr:uid="{41F16213-561A-43CE-B1B4-0E0BBDC4DF1E}"/>
  </cellStyles>
  <dxfs count="0"/>
  <tableStyles count="0" defaultTableStyle="TableStyleMedium9" defaultPivotStyle="PivotStyleLight16"/>
  <colors>
    <mruColors>
      <color rgb="FFFFFFCC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6" tint="-0.499984740745262"/>
  </sheetPr>
  <dimension ref="A1:BU187"/>
  <sheetViews>
    <sheetView tabSelected="1" zoomScale="90" zoomScaleNormal="90" workbookViewId="0">
      <pane ySplit="2010" topLeftCell="A35" activePane="bottomLeft"/>
      <selection activeCell="J2" sqref="J1:M1048576"/>
      <selection pane="bottomLeft" activeCell="Y47" sqref="Y47"/>
    </sheetView>
  </sheetViews>
  <sheetFormatPr defaultRowHeight="12.75" x14ac:dyDescent="0.2"/>
  <cols>
    <col min="1" max="1" width="7.5703125" style="93" customWidth="1"/>
    <col min="2" max="2" width="16" style="94" customWidth="1"/>
    <col min="3" max="3" width="32.7109375" style="94" customWidth="1"/>
    <col min="4" max="4" width="22.7109375" style="94" customWidth="1"/>
    <col min="5" max="5" width="20.7109375" style="94" customWidth="1"/>
    <col min="6" max="6" width="24" style="94" customWidth="1"/>
    <col min="7" max="7" width="6.7109375" style="110" hidden="1" customWidth="1"/>
    <col min="8" max="8" width="9.7109375" style="94" customWidth="1"/>
    <col min="9" max="9" width="8.7109375" style="94" customWidth="1"/>
    <col min="10" max="11" width="8.7109375" style="94" hidden="1" customWidth="1"/>
    <col min="12" max="12" width="8.85546875" style="94" hidden="1" customWidth="1"/>
    <col min="13" max="13" width="9" style="127" hidden="1" customWidth="1"/>
    <col min="14" max="14" width="10.7109375" style="94" customWidth="1"/>
    <col min="15" max="15" width="8" style="94" hidden="1" customWidth="1"/>
    <col min="16" max="16" width="10.7109375" style="94" hidden="1" customWidth="1"/>
    <col min="17" max="17" width="9.28515625" style="94" hidden="1" customWidth="1"/>
    <col min="18" max="18" width="12.28515625" style="94" hidden="1" customWidth="1"/>
    <col min="19" max="19" width="11.28515625" style="94" hidden="1" customWidth="1"/>
    <col min="20" max="20" width="16.7109375" style="128" customWidth="1"/>
    <col min="21" max="21" width="0.28515625" customWidth="1"/>
    <col min="22" max="22" width="4.28515625" customWidth="1"/>
    <col min="23" max="23" width="25.7109375" customWidth="1"/>
    <col min="24" max="24" width="10.42578125" customWidth="1"/>
  </cols>
  <sheetData>
    <row r="1" spans="1:73" s="11" customFormat="1" ht="24.95" customHeight="1" x14ac:dyDescent="0.2">
      <c r="A1" s="227" t="s">
        <v>93</v>
      </c>
      <c r="B1" s="227"/>
      <c r="C1" s="227"/>
      <c r="D1" s="227"/>
      <c r="E1" s="227"/>
      <c r="F1" s="227"/>
      <c r="G1" s="227"/>
      <c r="H1" s="227"/>
      <c r="I1" s="227"/>
      <c r="J1" s="227"/>
      <c r="K1" s="227"/>
      <c r="L1" s="227"/>
      <c r="M1" s="227"/>
      <c r="N1" s="227"/>
      <c r="O1" s="21"/>
      <c r="P1" s="21"/>
      <c r="Q1" s="21"/>
      <c r="R1" s="21"/>
      <c r="S1" s="21"/>
      <c r="T1" s="215" t="s">
        <v>86</v>
      </c>
      <c r="U1" s="9"/>
      <c r="V1" s="9"/>
      <c r="W1" s="10"/>
    </row>
    <row r="2" spans="1:73" s="11" customFormat="1" ht="24.95" customHeight="1" thickBot="1" x14ac:dyDescent="0.35">
      <c r="A2" s="185" t="s">
        <v>76</v>
      </c>
      <c r="B2" s="21"/>
      <c r="C2" s="21"/>
      <c r="D2" s="21"/>
      <c r="E2" s="21"/>
      <c r="F2" s="21"/>
      <c r="G2" s="22"/>
      <c r="H2" s="21"/>
      <c r="I2" s="21"/>
      <c r="J2" s="21"/>
      <c r="K2" s="21"/>
      <c r="L2" s="21"/>
      <c r="M2" s="23"/>
      <c r="N2" s="213" t="s">
        <v>92</v>
      </c>
      <c r="O2" s="214" t="s">
        <v>4</v>
      </c>
      <c r="P2" s="212" t="s">
        <v>4</v>
      </c>
      <c r="Q2" s="214"/>
      <c r="R2" s="214"/>
      <c r="S2" s="214"/>
      <c r="T2" s="216" t="s">
        <v>75</v>
      </c>
      <c r="U2" s="9"/>
      <c r="V2" s="9"/>
      <c r="W2" s="10"/>
    </row>
    <row r="3" spans="1:73" ht="14.25" customHeight="1" x14ac:dyDescent="0.2">
      <c r="A3" s="24" t="s">
        <v>79</v>
      </c>
      <c r="B3" s="25" t="s">
        <v>5</v>
      </c>
      <c r="C3" s="25" t="s">
        <v>18</v>
      </c>
      <c r="D3" s="25" t="s">
        <v>46</v>
      </c>
      <c r="E3" s="25" t="s">
        <v>1</v>
      </c>
      <c r="F3" s="25" t="s">
        <v>67</v>
      </c>
      <c r="G3" s="219" t="s">
        <v>84</v>
      </c>
      <c r="H3" s="220"/>
      <c r="I3" s="220"/>
      <c r="J3" s="26"/>
      <c r="K3" s="26"/>
      <c r="L3" s="151" t="s">
        <v>20</v>
      </c>
      <c r="M3" s="221" t="s">
        <v>24</v>
      </c>
      <c r="N3" s="221" t="s">
        <v>47</v>
      </c>
      <c r="O3" s="223" t="s">
        <v>13</v>
      </c>
      <c r="P3" s="151" t="s">
        <v>8</v>
      </c>
      <c r="Q3" s="225" t="s">
        <v>6</v>
      </c>
      <c r="R3" s="217" t="s">
        <v>10</v>
      </c>
      <c r="S3" s="217" t="s">
        <v>7</v>
      </c>
      <c r="T3" s="136" t="s">
        <v>3</v>
      </c>
      <c r="U3" s="4"/>
      <c r="V3" s="15"/>
      <c r="W3" s="5"/>
      <c r="X3" s="1"/>
      <c r="Y3" s="1"/>
      <c r="Z3" s="1"/>
      <c r="AA3" s="1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</row>
    <row r="4" spans="1:73" ht="15.75" customHeight="1" thickBot="1" x14ac:dyDescent="0.25">
      <c r="A4" s="27" t="s">
        <v>80</v>
      </c>
      <c r="B4" s="28"/>
      <c r="C4" s="29" t="s">
        <v>4</v>
      </c>
      <c r="D4" s="29" t="s">
        <v>22</v>
      </c>
      <c r="E4" s="30"/>
      <c r="F4" s="30"/>
      <c r="G4" s="187" t="s">
        <v>2</v>
      </c>
      <c r="H4" s="188" t="s">
        <v>81</v>
      </c>
      <c r="I4" s="188" t="s">
        <v>48</v>
      </c>
      <c r="J4" s="31" t="s">
        <v>49</v>
      </c>
      <c r="K4" s="32" t="s">
        <v>50</v>
      </c>
      <c r="L4" s="152" t="s">
        <v>21</v>
      </c>
      <c r="M4" s="222"/>
      <c r="N4" s="222"/>
      <c r="O4" s="224"/>
      <c r="P4" s="152" t="s">
        <v>9</v>
      </c>
      <c r="Q4" s="226"/>
      <c r="R4" s="218"/>
      <c r="S4" s="218"/>
      <c r="T4" s="137" t="s">
        <v>4</v>
      </c>
      <c r="U4" s="4"/>
      <c r="V4" s="15"/>
      <c r="W4" s="5"/>
      <c r="X4" s="1"/>
      <c r="Y4" s="1"/>
      <c r="Z4" s="1"/>
      <c r="AA4" s="1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  <c r="AP4" s="2"/>
      <c r="AQ4" s="2"/>
      <c r="AR4" s="2"/>
      <c r="AS4" s="2"/>
      <c r="AT4" s="2"/>
      <c r="AU4" s="2"/>
      <c r="AV4" s="2"/>
      <c r="AW4" s="2"/>
      <c r="AX4" s="2"/>
      <c r="AY4" s="2"/>
      <c r="AZ4" s="2"/>
      <c r="BA4" s="2"/>
      <c r="BB4" s="2"/>
      <c r="BC4" s="2"/>
      <c r="BD4" s="2"/>
      <c r="BE4" s="2"/>
      <c r="BF4" s="2"/>
      <c r="BG4" s="2"/>
      <c r="BH4" s="2"/>
      <c r="BI4" s="2"/>
      <c r="BJ4" s="2"/>
      <c r="BK4" s="2"/>
      <c r="BL4" s="2"/>
      <c r="BM4" s="2"/>
      <c r="BN4" s="2"/>
      <c r="BO4" s="2"/>
      <c r="BP4" s="2"/>
      <c r="BQ4" s="2"/>
      <c r="BR4" s="2"/>
      <c r="BS4" s="2"/>
      <c r="BT4" s="2"/>
      <c r="BU4" s="2"/>
    </row>
    <row r="5" spans="1:73" ht="10.5" customHeight="1" x14ac:dyDescent="0.2">
      <c r="A5" s="133">
        <v>1</v>
      </c>
      <c r="B5" s="132">
        <f t="shared" ref="B5:G5" si="0">A5+1</f>
        <v>2</v>
      </c>
      <c r="C5" s="132">
        <f t="shared" si="0"/>
        <v>3</v>
      </c>
      <c r="D5" s="132">
        <f t="shared" si="0"/>
        <v>4</v>
      </c>
      <c r="E5" s="132">
        <f t="shared" si="0"/>
        <v>5</v>
      </c>
      <c r="F5" s="132">
        <f t="shared" si="0"/>
        <v>6</v>
      </c>
      <c r="G5" s="132">
        <f t="shared" si="0"/>
        <v>7</v>
      </c>
      <c r="H5" s="132">
        <f t="shared" ref="H5:J5" si="1">G5+1</f>
        <v>8</v>
      </c>
      <c r="I5" s="132">
        <f t="shared" si="1"/>
        <v>9</v>
      </c>
      <c r="J5" s="132">
        <f t="shared" si="1"/>
        <v>10</v>
      </c>
      <c r="K5" s="34"/>
      <c r="L5" s="33">
        <v>9</v>
      </c>
      <c r="M5" s="132">
        <f>J5+1</f>
        <v>11</v>
      </c>
      <c r="N5" s="132">
        <v>10</v>
      </c>
      <c r="O5" s="132">
        <f t="shared" ref="O5:S5" si="2">N5+1</f>
        <v>11</v>
      </c>
      <c r="P5" s="132">
        <f t="shared" si="2"/>
        <v>12</v>
      </c>
      <c r="Q5" s="132">
        <f t="shared" si="2"/>
        <v>13</v>
      </c>
      <c r="R5" s="132">
        <f t="shared" si="2"/>
        <v>14</v>
      </c>
      <c r="S5" s="132">
        <f t="shared" si="2"/>
        <v>15</v>
      </c>
      <c r="T5" s="189">
        <f>P5+1</f>
        <v>13</v>
      </c>
      <c r="U5" s="4"/>
      <c r="V5" s="15"/>
      <c r="W5" s="5"/>
      <c r="X5" s="1"/>
      <c r="Y5" s="1"/>
      <c r="Z5" s="1"/>
      <c r="AA5" s="1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  <c r="AY5" s="2"/>
      <c r="AZ5" s="2"/>
      <c r="BA5" s="2"/>
      <c r="BB5" s="2"/>
      <c r="BC5" s="2"/>
      <c r="BD5" s="2"/>
      <c r="BE5" s="2"/>
      <c r="BF5" s="2"/>
      <c r="BG5" s="2"/>
      <c r="BH5" s="2"/>
      <c r="BI5" s="2"/>
      <c r="BJ5" s="2"/>
      <c r="BK5" s="2"/>
      <c r="BL5" s="2"/>
      <c r="BM5" s="2"/>
      <c r="BN5" s="2"/>
      <c r="BO5" s="2"/>
      <c r="BP5" s="2"/>
      <c r="BQ5" s="2"/>
      <c r="BR5" s="2"/>
      <c r="BS5" s="2"/>
      <c r="BT5" s="2"/>
      <c r="BU5" s="2"/>
    </row>
    <row r="6" spans="1:73" ht="15" customHeight="1" x14ac:dyDescent="0.2">
      <c r="A6" s="211" t="s">
        <v>88</v>
      </c>
      <c r="B6" s="130" t="s">
        <v>94</v>
      </c>
      <c r="C6" s="35"/>
      <c r="D6" s="36"/>
      <c r="E6" s="37"/>
      <c r="F6" s="134"/>
      <c r="G6" s="38"/>
      <c r="H6" s="234" t="s">
        <v>187</v>
      </c>
      <c r="I6" s="235"/>
      <c r="J6" s="235"/>
      <c r="K6" s="235"/>
      <c r="L6" s="235"/>
      <c r="M6" s="235"/>
      <c r="N6" s="236"/>
      <c r="O6" s="42"/>
      <c r="P6" s="43" t="s">
        <v>77</v>
      </c>
      <c r="Q6" s="44" t="e">
        <v>#REF!</v>
      </c>
      <c r="R6" s="45"/>
      <c r="S6" s="45" t="s">
        <v>11</v>
      </c>
      <c r="T6" s="238">
        <f>SUM(H7:H40)</f>
        <v>378.70000000000005</v>
      </c>
      <c r="U6" s="4"/>
      <c r="V6" s="15"/>
      <c r="W6" s="5"/>
      <c r="X6" s="1"/>
      <c r="Y6" s="1"/>
      <c r="Z6" s="1"/>
      <c r="AA6" s="1"/>
      <c r="AB6" s="2"/>
      <c r="AC6" s="2"/>
      <c r="AD6" s="2"/>
      <c r="AE6" s="2"/>
      <c r="AF6" s="2"/>
      <c r="AG6" s="2"/>
      <c r="AH6" s="2"/>
      <c r="AI6" s="2"/>
      <c r="AJ6" s="2"/>
      <c r="AK6" s="2"/>
      <c r="AL6" s="2"/>
      <c r="AM6" s="2"/>
      <c r="AN6" s="2"/>
      <c r="AO6" s="2"/>
      <c r="AP6" s="2"/>
      <c r="AQ6" s="2"/>
      <c r="AR6" s="2"/>
      <c r="AS6" s="2"/>
      <c r="AT6" s="2"/>
      <c r="AU6" s="2"/>
      <c r="AV6" s="2"/>
      <c r="AW6" s="2"/>
      <c r="AX6" s="2"/>
      <c r="AY6" s="2"/>
      <c r="AZ6" s="2"/>
      <c r="BA6" s="2"/>
      <c r="BB6" s="2"/>
      <c r="BC6" s="2"/>
      <c r="BD6" s="2"/>
      <c r="BE6" s="2"/>
      <c r="BF6" s="2"/>
      <c r="BG6" s="2"/>
      <c r="BH6" s="2"/>
      <c r="BI6" s="2"/>
      <c r="BJ6" s="2"/>
      <c r="BK6" s="2"/>
      <c r="BL6" s="2"/>
      <c r="BM6" s="2"/>
      <c r="BN6" s="2"/>
      <c r="BO6" s="2"/>
      <c r="BP6" s="2"/>
      <c r="BQ6" s="2"/>
      <c r="BR6" s="2"/>
      <c r="BS6" s="2"/>
      <c r="BT6" s="2"/>
      <c r="BU6" s="2"/>
    </row>
    <row r="7" spans="1:73" ht="15" customHeight="1" x14ac:dyDescent="0.2">
      <c r="A7" s="46"/>
      <c r="B7" s="129" t="s">
        <v>176</v>
      </c>
      <c r="C7" s="231" t="s">
        <v>175</v>
      </c>
      <c r="D7" s="232" t="s">
        <v>177</v>
      </c>
      <c r="E7" s="199" t="s">
        <v>178</v>
      </c>
      <c r="F7" s="230" t="s">
        <v>179</v>
      </c>
      <c r="G7" s="52" t="s">
        <v>4</v>
      </c>
      <c r="H7" s="237">
        <v>90</v>
      </c>
      <c r="I7" s="194">
        <v>76.2</v>
      </c>
      <c r="J7" s="157">
        <v>0</v>
      </c>
      <c r="K7" s="53"/>
      <c r="L7" s="54"/>
      <c r="M7" s="158" t="s">
        <v>23</v>
      </c>
      <c r="N7" s="190">
        <v>500</v>
      </c>
      <c r="O7" s="196">
        <v>3</v>
      </c>
      <c r="P7" s="160">
        <f>I7*O7</f>
        <v>228.60000000000002</v>
      </c>
      <c r="Q7" s="45"/>
      <c r="R7" s="55"/>
      <c r="S7" s="56"/>
      <c r="T7" s="138" t="s">
        <v>78</v>
      </c>
      <c r="U7" s="4"/>
      <c r="V7" s="15"/>
      <c r="W7" s="5"/>
      <c r="X7" s="5">
        <f>100/3.6*2</f>
        <v>55.555555555555557</v>
      </c>
      <c r="Y7" s="5">
        <f>500/3.6</f>
        <v>138.88888888888889</v>
      </c>
      <c r="Z7" s="1"/>
      <c r="AA7" s="1"/>
      <c r="AB7" s="2"/>
      <c r="AC7" s="2"/>
      <c r="AD7" s="2"/>
      <c r="AE7" s="2"/>
      <c r="AF7" s="2"/>
      <c r="AG7" s="2"/>
      <c r="AH7" s="2"/>
      <c r="AI7" s="2"/>
      <c r="AJ7" s="2"/>
      <c r="AK7" s="2"/>
      <c r="AL7" s="2"/>
      <c r="AM7" s="2"/>
      <c r="AN7" s="2"/>
      <c r="AO7" s="2"/>
      <c r="AP7" s="2"/>
      <c r="AQ7" s="2"/>
      <c r="AR7" s="2"/>
      <c r="AS7" s="2"/>
      <c r="AT7" s="2"/>
      <c r="AU7" s="2"/>
      <c r="AV7" s="2"/>
      <c r="AW7" s="2"/>
      <c r="AX7" s="2"/>
      <c r="AY7" s="2"/>
      <c r="AZ7" s="2"/>
      <c r="BA7" s="2"/>
      <c r="BB7" s="2"/>
      <c r="BC7" s="2"/>
      <c r="BD7" s="2"/>
      <c r="BE7" s="2"/>
      <c r="BF7" s="2"/>
      <c r="BG7" s="2"/>
      <c r="BH7" s="2"/>
      <c r="BI7" s="2"/>
      <c r="BJ7" s="2"/>
      <c r="BK7" s="2"/>
      <c r="BL7" s="2"/>
      <c r="BM7" s="2"/>
      <c r="BN7" s="2"/>
      <c r="BO7" s="2"/>
      <c r="BP7" s="2"/>
      <c r="BQ7" s="2"/>
      <c r="BR7" s="2"/>
      <c r="BS7" s="2"/>
      <c r="BT7" s="2"/>
      <c r="BU7" s="2"/>
    </row>
    <row r="8" spans="1:73" ht="15" customHeight="1" x14ac:dyDescent="0.2">
      <c r="A8" s="46"/>
      <c r="B8" s="129" t="s">
        <v>182</v>
      </c>
      <c r="C8" s="231" t="s">
        <v>180</v>
      </c>
      <c r="D8" s="209" t="s">
        <v>0</v>
      </c>
      <c r="E8" s="209" t="s">
        <v>0</v>
      </c>
      <c r="F8" s="209" t="s">
        <v>0</v>
      </c>
      <c r="G8" s="52" t="s">
        <v>44</v>
      </c>
      <c r="H8" s="237">
        <v>90</v>
      </c>
      <c r="I8" s="194">
        <v>76.2</v>
      </c>
      <c r="J8" s="157">
        <v>0</v>
      </c>
      <c r="K8" s="53"/>
      <c r="L8" s="54"/>
      <c r="M8" s="158" t="s">
        <v>23</v>
      </c>
      <c r="N8" s="191" t="s">
        <v>0</v>
      </c>
      <c r="O8" s="196">
        <v>3</v>
      </c>
      <c r="P8" s="160">
        <f t="shared" ref="P8" si="3">I8*O8</f>
        <v>228.60000000000002</v>
      </c>
      <c r="Q8" s="56"/>
      <c r="R8" s="161"/>
      <c r="S8" s="56"/>
      <c r="T8" s="138" t="s">
        <v>28</v>
      </c>
      <c r="U8" s="4"/>
      <c r="V8" s="15"/>
      <c r="W8" s="5" t="e">
        <f>P8/(N8*O8)</f>
        <v>#VALUE!</v>
      </c>
      <c r="X8" s="1">
        <f>0.0477*3000</f>
        <v>143.1</v>
      </c>
      <c r="Y8" s="1"/>
      <c r="Z8" s="1"/>
      <c r="AA8" s="1"/>
      <c r="AB8" s="2"/>
      <c r="AC8" s="2"/>
      <c r="AD8" s="2"/>
      <c r="AE8" s="2"/>
      <c r="AF8" s="2"/>
      <c r="AG8" s="2"/>
      <c r="AH8" s="2"/>
      <c r="AI8" s="2"/>
      <c r="AJ8" s="2"/>
      <c r="AK8" s="2"/>
      <c r="AL8" s="2"/>
      <c r="AM8" s="2"/>
      <c r="AN8" s="2"/>
      <c r="AO8" s="2"/>
      <c r="AP8" s="2"/>
      <c r="AQ8" s="2"/>
      <c r="AR8" s="2"/>
      <c r="AS8" s="2"/>
      <c r="AT8" s="2"/>
      <c r="AU8" s="2"/>
      <c r="AV8" s="2"/>
      <c r="AW8" s="2"/>
      <c r="AX8" s="2"/>
      <c r="AY8" s="2"/>
      <c r="AZ8" s="2"/>
      <c r="BA8" s="2"/>
      <c r="BB8" s="2"/>
      <c r="BC8" s="2"/>
      <c r="BD8" s="2"/>
      <c r="BE8" s="2"/>
      <c r="BF8" s="2"/>
      <c r="BG8" s="2"/>
      <c r="BH8" s="2"/>
      <c r="BI8" s="2"/>
      <c r="BJ8" s="2"/>
      <c r="BK8" s="2"/>
      <c r="BL8" s="2"/>
      <c r="BM8" s="2"/>
      <c r="BN8" s="2"/>
      <c r="BO8" s="2"/>
      <c r="BP8" s="2"/>
      <c r="BQ8" s="2"/>
      <c r="BR8" s="2"/>
      <c r="BS8" s="2"/>
      <c r="BT8" s="2"/>
      <c r="BU8" s="2"/>
    </row>
    <row r="9" spans="1:73" ht="15" customHeight="1" x14ac:dyDescent="0.2">
      <c r="A9" s="46"/>
      <c r="B9" s="129" t="s">
        <v>183</v>
      </c>
      <c r="C9" s="231" t="s">
        <v>181</v>
      </c>
      <c r="D9" s="209" t="s">
        <v>0</v>
      </c>
      <c r="E9" s="209" t="s">
        <v>0</v>
      </c>
      <c r="F9" s="209" t="s">
        <v>0</v>
      </c>
      <c r="G9" s="52" t="s">
        <v>4</v>
      </c>
      <c r="H9" s="237">
        <v>90</v>
      </c>
      <c r="I9" s="194" t="s">
        <v>4</v>
      </c>
      <c r="J9" s="157">
        <v>0</v>
      </c>
      <c r="K9" s="53"/>
      <c r="L9" s="54"/>
      <c r="M9" s="158" t="s">
        <v>23</v>
      </c>
      <c r="N9" s="191" t="s">
        <v>0</v>
      </c>
      <c r="O9" s="196">
        <v>4</v>
      </c>
      <c r="P9" s="160" t="e">
        <f t="shared" ref="P9:P10" si="4">I9*O9</f>
        <v>#VALUE!</v>
      </c>
      <c r="Q9" s="56"/>
      <c r="R9" s="161"/>
      <c r="S9" s="56"/>
      <c r="T9" s="138" t="s">
        <v>28</v>
      </c>
      <c r="U9" s="4"/>
      <c r="V9" s="15"/>
      <c r="W9" s="5"/>
      <c r="X9" s="1"/>
      <c r="Y9" s="1"/>
      <c r="Z9" s="1"/>
      <c r="AA9" s="1"/>
      <c r="AB9" s="2"/>
      <c r="AC9" s="2"/>
      <c r="AD9" s="2"/>
      <c r="AE9" s="2"/>
      <c r="AF9" s="2"/>
      <c r="AG9" s="2"/>
      <c r="AH9" s="2"/>
      <c r="AI9" s="2"/>
      <c r="AJ9" s="2"/>
      <c r="AK9" s="2"/>
      <c r="AL9" s="2"/>
      <c r="AM9" s="2"/>
      <c r="AN9" s="2"/>
      <c r="AO9" s="2"/>
      <c r="AP9" s="2"/>
      <c r="AQ9" s="2"/>
      <c r="AR9" s="2"/>
      <c r="AS9" s="2"/>
      <c r="AT9" s="2"/>
      <c r="AU9" s="2"/>
      <c r="AV9" s="2"/>
      <c r="AW9" s="2"/>
      <c r="AX9" s="2"/>
      <c r="AY9" s="2"/>
      <c r="AZ9" s="2"/>
      <c r="BA9" s="2"/>
      <c r="BB9" s="2"/>
      <c r="BC9" s="2"/>
      <c r="BD9" s="2"/>
      <c r="BE9" s="2"/>
      <c r="BF9" s="2"/>
      <c r="BG9" s="2"/>
      <c r="BH9" s="2"/>
      <c r="BI9" s="2"/>
      <c r="BJ9" s="2"/>
      <c r="BK9" s="2"/>
      <c r="BL9" s="2"/>
      <c r="BM9" s="2"/>
      <c r="BN9" s="2"/>
      <c r="BO9" s="2"/>
      <c r="BP9" s="2"/>
      <c r="BQ9" s="2"/>
      <c r="BR9" s="2"/>
      <c r="BS9" s="2"/>
      <c r="BT9" s="2"/>
      <c r="BU9" s="2"/>
    </row>
    <row r="10" spans="1:73" ht="15" customHeight="1" x14ac:dyDescent="0.2">
      <c r="A10" s="46"/>
      <c r="B10" s="129" t="s">
        <v>185</v>
      </c>
      <c r="C10" s="231" t="s">
        <v>184</v>
      </c>
      <c r="D10" s="232" t="s">
        <v>191</v>
      </c>
      <c r="E10" s="199" t="s">
        <v>178</v>
      </c>
      <c r="F10" s="233" t="s">
        <v>186</v>
      </c>
      <c r="G10" s="52" t="s">
        <v>4</v>
      </c>
      <c r="H10" s="237">
        <v>37</v>
      </c>
      <c r="I10" s="194">
        <v>28.9</v>
      </c>
      <c r="J10" s="157">
        <v>0</v>
      </c>
      <c r="K10" s="53"/>
      <c r="L10" s="54"/>
      <c r="M10" s="158" t="s">
        <v>23</v>
      </c>
      <c r="N10" s="190">
        <v>700</v>
      </c>
      <c r="O10" s="196">
        <v>5</v>
      </c>
      <c r="P10" s="160">
        <f t="shared" si="4"/>
        <v>144.5</v>
      </c>
      <c r="Q10" s="56"/>
      <c r="R10" s="161"/>
      <c r="S10" s="56"/>
      <c r="T10" s="138" t="s">
        <v>28</v>
      </c>
      <c r="U10" s="4"/>
      <c r="V10" s="15"/>
      <c r="W10" s="5"/>
      <c r="X10" s="5">
        <f>200*3.6</f>
        <v>720</v>
      </c>
      <c r="Y10" s="1"/>
      <c r="Z10" s="1"/>
      <c r="AA10" s="1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  <c r="AM10" s="2"/>
      <c r="AN10" s="2"/>
      <c r="AO10" s="2"/>
      <c r="AP10" s="2"/>
      <c r="AQ10" s="2"/>
      <c r="AR10" s="2"/>
      <c r="AS10" s="2"/>
      <c r="AT10" s="2"/>
      <c r="AU10" s="2"/>
      <c r="AV10" s="2"/>
      <c r="AW10" s="2"/>
      <c r="AX10" s="2"/>
      <c r="AY10" s="2"/>
      <c r="AZ10" s="2"/>
      <c r="BA10" s="2"/>
      <c r="BB10" s="2"/>
      <c r="BC10" s="2"/>
      <c r="BD10" s="2"/>
      <c r="BE10" s="2"/>
      <c r="BF10" s="2"/>
      <c r="BG10" s="2"/>
      <c r="BH10" s="2"/>
      <c r="BI10" s="2"/>
      <c r="BJ10" s="2"/>
      <c r="BK10" s="2"/>
      <c r="BL10" s="2"/>
      <c r="BM10" s="2"/>
      <c r="BN10" s="2"/>
      <c r="BO10" s="2"/>
      <c r="BP10" s="2"/>
      <c r="BQ10" s="2"/>
      <c r="BR10" s="2"/>
      <c r="BS10" s="2"/>
      <c r="BT10" s="2"/>
      <c r="BU10" s="2"/>
    </row>
    <row r="11" spans="1:73" ht="15" customHeight="1" x14ac:dyDescent="0.2">
      <c r="A11" s="46"/>
      <c r="B11" s="129" t="s">
        <v>188</v>
      </c>
      <c r="C11" s="231" t="s">
        <v>189</v>
      </c>
      <c r="D11" s="209" t="s">
        <v>0</v>
      </c>
      <c r="E11" s="209" t="s">
        <v>0</v>
      </c>
      <c r="F11" s="209" t="s">
        <v>0</v>
      </c>
      <c r="G11" s="52" t="s">
        <v>4</v>
      </c>
      <c r="H11" s="237">
        <v>37</v>
      </c>
      <c r="I11" s="194">
        <v>28.9</v>
      </c>
      <c r="J11" s="157">
        <v>0</v>
      </c>
      <c r="K11" s="53"/>
      <c r="L11" s="54"/>
      <c r="M11" s="158" t="s">
        <v>23</v>
      </c>
      <c r="N11" s="191" t="s">
        <v>0</v>
      </c>
      <c r="O11" s="196">
        <v>4</v>
      </c>
      <c r="P11" s="160">
        <f t="shared" ref="P11:P12" si="5">I11*O11</f>
        <v>115.6</v>
      </c>
      <c r="Q11" s="56"/>
      <c r="R11" s="161"/>
      <c r="S11" s="56"/>
      <c r="T11" s="138" t="s">
        <v>28</v>
      </c>
      <c r="U11" s="4"/>
      <c r="V11" s="15"/>
      <c r="W11" s="5"/>
      <c r="X11" s="1"/>
      <c r="Y11" s="1"/>
      <c r="Z11" s="1"/>
      <c r="AA11" s="1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2"/>
      <c r="BM11" s="2"/>
      <c r="BN11" s="2"/>
      <c r="BO11" s="2"/>
      <c r="BP11" s="2"/>
      <c r="BQ11" s="2"/>
      <c r="BR11" s="2"/>
      <c r="BS11" s="2"/>
      <c r="BT11" s="2"/>
      <c r="BU11" s="2"/>
    </row>
    <row r="12" spans="1:73" ht="15" customHeight="1" x14ac:dyDescent="0.2">
      <c r="A12" s="46"/>
      <c r="B12" s="129" t="s">
        <v>185</v>
      </c>
      <c r="C12" s="231" t="s">
        <v>192</v>
      </c>
      <c r="D12" s="232" t="s">
        <v>193</v>
      </c>
      <c r="E12" s="199" t="s">
        <v>178</v>
      </c>
      <c r="F12" s="233" t="s">
        <v>186</v>
      </c>
      <c r="G12" s="52" t="s">
        <v>4</v>
      </c>
      <c r="H12" s="237">
        <v>1.5</v>
      </c>
      <c r="I12" s="194">
        <v>1.5</v>
      </c>
      <c r="J12" s="157">
        <v>0</v>
      </c>
      <c r="K12" s="53"/>
      <c r="L12" s="54"/>
      <c r="M12" s="158" t="s">
        <v>23</v>
      </c>
      <c r="N12" s="190">
        <v>20</v>
      </c>
      <c r="O12" s="196">
        <v>5</v>
      </c>
      <c r="P12" s="160">
        <f t="shared" si="5"/>
        <v>7.5</v>
      </c>
      <c r="Q12" s="56"/>
      <c r="R12" s="161"/>
      <c r="S12" s="56"/>
      <c r="T12" s="138" t="s">
        <v>28</v>
      </c>
      <c r="U12" s="4"/>
      <c r="V12" s="15"/>
      <c r="W12" s="5"/>
      <c r="X12" s="5">
        <f>10*3.6</f>
        <v>36</v>
      </c>
      <c r="Y12" s="1"/>
      <c r="Z12" s="1"/>
      <c r="AA12" s="1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2"/>
      <c r="BM12" s="2"/>
      <c r="BN12" s="2"/>
      <c r="BO12" s="2"/>
      <c r="BP12" s="2"/>
      <c r="BQ12" s="2"/>
      <c r="BR12" s="2"/>
      <c r="BS12" s="2"/>
      <c r="BT12" s="2"/>
      <c r="BU12" s="2"/>
    </row>
    <row r="13" spans="1:73" ht="15" customHeight="1" x14ac:dyDescent="0.2">
      <c r="A13" s="46"/>
      <c r="B13" s="129" t="s">
        <v>235</v>
      </c>
      <c r="C13" s="231" t="s">
        <v>231</v>
      </c>
      <c r="D13" s="232" t="s">
        <v>232</v>
      </c>
      <c r="E13" s="199" t="s">
        <v>236</v>
      </c>
      <c r="F13" s="233" t="s">
        <v>237</v>
      </c>
      <c r="G13" s="52" t="s">
        <v>4</v>
      </c>
      <c r="H13" s="237">
        <v>4</v>
      </c>
      <c r="I13" s="194">
        <v>4</v>
      </c>
      <c r="J13" s="157">
        <v>0</v>
      </c>
      <c r="K13" s="53"/>
      <c r="L13" s="54"/>
      <c r="M13" s="158" t="s">
        <v>23</v>
      </c>
      <c r="N13" s="190">
        <f>0.3*60*60</f>
        <v>1080</v>
      </c>
      <c r="O13" s="196">
        <v>3</v>
      </c>
      <c r="P13" s="160">
        <f>I13*O13</f>
        <v>12</v>
      </c>
      <c r="Q13" s="45"/>
      <c r="R13" s="55"/>
      <c r="S13" s="56"/>
      <c r="T13" s="138" t="s">
        <v>28</v>
      </c>
      <c r="U13" s="4"/>
      <c r="V13" s="15"/>
      <c r="W13" s="5"/>
      <c r="X13" s="5"/>
      <c r="Y13" s="1"/>
      <c r="Z13" s="1"/>
      <c r="AA13" s="1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2"/>
      <c r="AM13" s="2"/>
      <c r="AN13" s="2"/>
      <c r="AO13" s="2"/>
      <c r="AP13" s="2"/>
      <c r="AQ13" s="2"/>
      <c r="AR13" s="2"/>
      <c r="AS13" s="2"/>
      <c r="AT13" s="2"/>
      <c r="AU13" s="2"/>
      <c r="AV13" s="2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2"/>
      <c r="BM13" s="2"/>
      <c r="BN13" s="2"/>
      <c r="BO13" s="2"/>
      <c r="BP13" s="2"/>
      <c r="BQ13" s="2"/>
      <c r="BR13" s="2"/>
      <c r="BS13" s="2"/>
      <c r="BT13" s="2"/>
      <c r="BU13" s="2"/>
    </row>
    <row r="14" spans="1:73" ht="15" customHeight="1" x14ac:dyDescent="0.2">
      <c r="A14" s="46"/>
      <c r="B14" s="129" t="s">
        <v>190</v>
      </c>
      <c r="C14" s="231" t="s">
        <v>87</v>
      </c>
      <c r="D14" s="232" t="s">
        <v>194</v>
      </c>
      <c r="E14" s="199" t="s">
        <v>197</v>
      </c>
      <c r="F14" s="233" t="s">
        <v>196</v>
      </c>
      <c r="G14" s="52" t="s">
        <v>4</v>
      </c>
      <c r="H14" s="237">
        <v>3</v>
      </c>
      <c r="I14" s="194">
        <v>2.5</v>
      </c>
      <c r="J14" s="157">
        <v>0</v>
      </c>
      <c r="K14" s="53"/>
      <c r="L14" s="54"/>
      <c r="M14" s="158" t="s">
        <v>23</v>
      </c>
      <c r="N14" s="190">
        <v>2000</v>
      </c>
      <c r="O14" s="196">
        <v>4</v>
      </c>
      <c r="P14" s="160">
        <f t="shared" ref="P14" si="6">I14*O14</f>
        <v>10</v>
      </c>
      <c r="Q14" s="56"/>
      <c r="R14" s="161"/>
      <c r="S14" s="56"/>
      <c r="T14" s="138" t="s">
        <v>28</v>
      </c>
      <c r="U14" s="4"/>
      <c r="V14" s="15"/>
      <c r="W14" s="5"/>
      <c r="X14" s="1"/>
      <c r="Y14" s="1"/>
      <c r="Z14" s="1"/>
      <c r="AA14" s="1"/>
      <c r="AB14" s="2"/>
      <c r="AC14" s="2"/>
      <c r="AD14" s="2"/>
      <c r="AE14" s="2"/>
      <c r="AF14" s="2"/>
      <c r="AG14" s="2"/>
      <c r="AH14" s="2"/>
      <c r="AI14" s="2"/>
      <c r="AJ14" s="2"/>
      <c r="AK14" s="2"/>
      <c r="AL14" s="2"/>
      <c r="AM14" s="2"/>
      <c r="AN14" s="2"/>
      <c r="AO14" s="2"/>
      <c r="AP14" s="2"/>
      <c r="AQ14" s="2"/>
      <c r="AR14" s="2"/>
      <c r="AS14" s="2"/>
      <c r="AT14" s="2"/>
      <c r="AU14" s="2"/>
      <c r="AV14" s="2"/>
      <c r="AW14" s="2"/>
      <c r="AX14" s="2"/>
      <c r="AY14" s="2"/>
      <c r="AZ14" s="2"/>
      <c r="BA14" s="2"/>
      <c r="BB14" s="2"/>
      <c r="BC14" s="2"/>
      <c r="BD14" s="2"/>
      <c r="BE14" s="2"/>
      <c r="BF14" s="2"/>
      <c r="BG14" s="2"/>
      <c r="BH14" s="2"/>
      <c r="BI14" s="2"/>
      <c r="BJ14" s="2"/>
      <c r="BK14" s="2"/>
      <c r="BL14" s="2"/>
      <c r="BM14" s="2"/>
      <c r="BN14" s="2"/>
      <c r="BO14" s="2"/>
      <c r="BP14" s="2"/>
      <c r="BQ14" s="2"/>
      <c r="BR14" s="2"/>
      <c r="BS14" s="2"/>
      <c r="BT14" s="2"/>
      <c r="BU14" s="2"/>
    </row>
    <row r="15" spans="1:73" ht="15" customHeight="1" x14ac:dyDescent="0.2">
      <c r="A15" s="46"/>
      <c r="B15" s="129" t="s">
        <v>198</v>
      </c>
      <c r="C15" s="231" t="s">
        <v>195</v>
      </c>
      <c r="D15" s="232" t="s">
        <v>194</v>
      </c>
      <c r="E15" s="209" t="s">
        <v>0</v>
      </c>
      <c r="F15" s="209" t="s">
        <v>0</v>
      </c>
      <c r="G15" s="52" t="s">
        <v>4</v>
      </c>
      <c r="H15" s="237" t="s">
        <v>23</v>
      </c>
      <c r="I15" s="194" t="s">
        <v>23</v>
      </c>
      <c r="J15" s="157">
        <v>0</v>
      </c>
      <c r="K15" s="53"/>
      <c r="L15" s="54"/>
      <c r="M15" s="158" t="s">
        <v>23</v>
      </c>
      <c r="N15" s="190">
        <v>2000</v>
      </c>
      <c r="O15" s="196">
        <v>4</v>
      </c>
      <c r="P15" s="160" t="e">
        <f t="shared" ref="P15" si="7">I15*O15</f>
        <v>#VALUE!</v>
      </c>
      <c r="Q15" s="56"/>
      <c r="R15" s="161"/>
      <c r="S15" s="56"/>
      <c r="T15" s="138" t="s">
        <v>28</v>
      </c>
      <c r="U15" s="4"/>
      <c r="V15" s="15"/>
      <c r="W15" s="5"/>
      <c r="X15" s="1"/>
      <c r="Y15" s="1"/>
      <c r="Z15" s="1"/>
      <c r="AA15" s="1"/>
      <c r="AB15" s="2"/>
      <c r="AC15" s="2"/>
      <c r="AD15" s="2"/>
      <c r="AE15" s="2"/>
      <c r="AF15" s="2"/>
      <c r="AG15" s="2"/>
      <c r="AH15" s="2"/>
      <c r="AI15" s="2"/>
      <c r="AJ15" s="2"/>
      <c r="AK15" s="2"/>
      <c r="AL15" s="2"/>
      <c r="AM15" s="2"/>
      <c r="AN15" s="2"/>
      <c r="AO15" s="2"/>
      <c r="AP15" s="2"/>
      <c r="AQ15" s="2"/>
      <c r="AR15" s="2"/>
      <c r="AS15" s="2"/>
      <c r="AT15" s="2"/>
      <c r="AU15" s="2"/>
      <c r="AV15" s="2"/>
      <c r="AW15" s="2"/>
      <c r="AX15" s="2"/>
      <c r="AY15" s="2"/>
      <c r="AZ15" s="2"/>
      <c r="BA15" s="2"/>
      <c r="BB15" s="2"/>
      <c r="BC15" s="2"/>
      <c r="BD15" s="2"/>
      <c r="BE15" s="2"/>
      <c r="BF15" s="2"/>
      <c r="BG15" s="2"/>
      <c r="BH15" s="2"/>
      <c r="BI15" s="2"/>
      <c r="BJ15" s="2"/>
      <c r="BK15" s="2"/>
      <c r="BL15" s="2"/>
      <c r="BM15" s="2"/>
      <c r="BN15" s="2"/>
      <c r="BO15" s="2"/>
      <c r="BP15" s="2"/>
      <c r="BQ15" s="2"/>
      <c r="BR15" s="2"/>
      <c r="BS15" s="2"/>
      <c r="BT15" s="2"/>
      <c r="BU15" s="2"/>
    </row>
    <row r="16" spans="1:73" ht="15" customHeight="1" x14ac:dyDescent="0.2">
      <c r="A16" s="46"/>
      <c r="B16" s="129" t="s">
        <v>203</v>
      </c>
      <c r="C16" s="231" t="s">
        <v>204</v>
      </c>
      <c r="D16" s="232" t="s">
        <v>206</v>
      </c>
      <c r="E16" s="199" t="s">
        <v>201</v>
      </c>
      <c r="F16" s="233" t="s">
        <v>205</v>
      </c>
      <c r="G16" s="52" t="s">
        <v>4</v>
      </c>
      <c r="H16" s="237">
        <v>3</v>
      </c>
      <c r="I16" s="194">
        <v>2.5</v>
      </c>
      <c r="J16" s="157">
        <v>0</v>
      </c>
      <c r="K16" s="53"/>
      <c r="L16" s="54"/>
      <c r="M16" s="158" t="s">
        <v>23</v>
      </c>
      <c r="N16" s="190">
        <v>20</v>
      </c>
      <c r="O16" s="196">
        <v>4</v>
      </c>
      <c r="P16" s="160">
        <f>I16*O16</f>
        <v>10</v>
      </c>
      <c r="Q16" s="56"/>
      <c r="R16" s="161"/>
      <c r="S16" s="56"/>
      <c r="T16" s="138" t="s">
        <v>28</v>
      </c>
      <c r="U16" s="4"/>
      <c r="V16" s="15"/>
      <c r="W16" s="5"/>
      <c r="X16" s="1"/>
      <c r="Y16" s="1"/>
      <c r="Z16" s="1"/>
      <c r="AA16" s="1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2"/>
      <c r="BE16" s="2"/>
      <c r="BF16" s="2"/>
      <c r="BG16" s="2"/>
      <c r="BH16" s="2"/>
      <c r="BI16" s="2"/>
      <c r="BJ16" s="2"/>
      <c r="BK16" s="2"/>
      <c r="BL16" s="2"/>
      <c r="BM16" s="2"/>
      <c r="BN16" s="2"/>
      <c r="BO16" s="2"/>
      <c r="BP16" s="2"/>
      <c r="BQ16" s="2"/>
      <c r="BR16" s="2"/>
      <c r="BS16" s="2"/>
      <c r="BT16" s="2"/>
      <c r="BU16" s="2"/>
    </row>
    <row r="17" spans="1:73" ht="15" customHeight="1" x14ac:dyDescent="0.2">
      <c r="A17" s="46"/>
      <c r="B17" s="129" t="s">
        <v>199</v>
      </c>
      <c r="C17" s="231" t="s">
        <v>207</v>
      </c>
      <c r="D17" s="232" t="s">
        <v>200</v>
      </c>
      <c r="E17" s="209" t="s">
        <v>0</v>
      </c>
      <c r="F17" s="233" t="s">
        <v>202</v>
      </c>
      <c r="G17" s="52" t="s">
        <v>4</v>
      </c>
      <c r="H17" s="237">
        <v>3</v>
      </c>
      <c r="I17" s="194">
        <v>2.5</v>
      </c>
      <c r="J17" s="157">
        <v>0</v>
      </c>
      <c r="K17" s="53"/>
      <c r="L17" s="54"/>
      <c r="M17" s="158" t="s">
        <v>23</v>
      </c>
      <c r="N17" s="190">
        <v>2</v>
      </c>
      <c r="O17" s="196">
        <v>4</v>
      </c>
      <c r="P17" s="160">
        <f t="shared" ref="P17" si="8">I17*O17</f>
        <v>10</v>
      </c>
      <c r="Q17" s="56"/>
      <c r="R17" s="161"/>
      <c r="S17" s="56"/>
      <c r="T17" s="138" t="s">
        <v>28</v>
      </c>
      <c r="U17" s="4"/>
      <c r="V17" s="15"/>
      <c r="W17" s="5"/>
      <c r="X17" s="1"/>
      <c r="Y17" s="1"/>
      <c r="Z17" s="1"/>
      <c r="AA17" s="1"/>
      <c r="AB17" s="2"/>
      <c r="AC17" s="2"/>
      <c r="AD17" s="2"/>
      <c r="AE17" s="2"/>
      <c r="AF17" s="2"/>
      <c r="AG17" s="2"/>
      <c r="AH17" s="2"/>
      <c r="AI17" s="2"/>
      <c r="AJ17" s="2"/>
      <c r="AK17" s="2"/>
      <c r="AL17" s="2"/>
      <c r="AM17" s="2"/>
      <c r="AN17" s="2"/>
      <c r="AO17" s="2"/>
      <c r="AP17" s="2"/>
      <c r="AQ17" s="2"/>
      <c r="AR17" s="2"/>
      <c r="AS17" s="2"/>
      <c r="AT17" s="2"/>
      <c r="AU17" s="2"/>
      <c r="AV17" s="2"/>
      <c r="AW17" s="2"/>
      <c r="AX17" s="2"/>
      <c r="AY17" s="2"/>
      <c r="AZ17" s="2"/>
      <c r="BA17" s="2"/>
      <c r="BB17" s="2"/>
      <c r="BC17" s="2"/>
      <c r="BD17" s="2"/>
      <c r="BE17" s="2"/>
      <c r="BF17" s="2"/>
      <c r="BG17" s="2"/>
      <c r="BH17" s="2"/>
      <c r="BI17" s="2"/>
      <c r="BJ17" s="2"/>
      <c r="BK17" s="2"/>
      <c r="BL17" s="2"/>
      <c r="BM17" s="2"/>
      <c r="BN17" s="2"/>
      <c r="BO17" s="2"/>
      <c r="BP17" s="2"/>
      <c r="BQ17" s="2"/>
      <c r="BR17" s="2"/>
      <c r="BS17" s="2"/>
      <c r="BT17" s="2"/>
      <c r="BU17" s="2"/>
    </row>
    <row r="18" spans="1:73" ht="15" customHeight="1" x14ac:dyDescent="0.2">
      <c r="A18" s="46"/>
      <c r="B18" s="129" t="s">
        <v>208</v>
      </c>
      <c r="C18" s="231" t="s">
        <v>209</v>
      </c>
      <c r="D18" s="232" t="s">
        <v>200</v>
      </c>
      <c r="E18" s="209" t="s">
        <v>0</v>
      </c>
      <c r="F18" s="233" t="s">
        <v>202</v>
      </c>
      <c r="G18" s="52" t="s">
        <v>4</v>
      </c>
      <c r="H18" s="237">
        <v>3</v>
      </c>
      <c r="I18" s="194">
        <v>2.5</v>
      </c>
      <c r="J18" s="157">
        <v>0</v>
      </c>
      <c r="K18" s="53"/>
      <c r="L18" s="54"/>
      <c r="M18" s="158" t="s">
        <v>23</v>
      </c>
      <c r="N18" s="190">
        <v>2</v>
      </c>
      <c r="O18" s="196">
        <v>4</v>
      </c>
      <c r="P18" s="160">
        <f t="shared" ref="P18:P19" si="9">I18*O18</f>
        <v>10</v>
      </c>
      <c r="Q18" s="56"/>
      <c r="R18" s="161"/>
      <c r="S18" s="56"/>
      <c r="T18" s="138" t="s">
        <v>28</v>
      </c>
      <c r="U18" s="4"/>
      <c r="V18" s="15"/>
      <c r="W18" s="5"/>
      <c r="X18" s="1"/>
      <c r="Y18" s="1"/>
      <c r="Z18" s="1"/>
      <c r="AA18" s="1"/>
      <c r="AB18" s="2"/>
      <c r="AC18" s="2"/>
      <c r="AD18" s="2"/>
      <c r="AE18" s="2"/>
      <c r="AF18" s="2"/>
      <c r="AG18" s="2"/>
      <c r="AH18" s="2"/>
      <c r="AI18" s="2"/>
      <c r="AJ18" s="2"/>
      <c r="AK18" s="2"/>
      <c r="AL18" s="2"/>
      <c r="AM18" s="2"/>
      <c r="AN18" s="2"/>
      <c r="AO18" s="2"/>
      <c r="AP18" s="2"/>
      <c r="AQ18" s="2"/>
      <c r="AR18" s="2"/>
      <c r="AS18" s="2"/>
      <c r="AT18" s="2"/>
      <c r="AU18" s="2"/>
      <c r="AV18" s="2"/>
      <c r="AW18" s="2"/>
      <c r="AX18" s="2"/>
      <c r="AY18" s="2"/>
      <c r="AZ18" s="2"/>
      <c r="BA18" s="2"/>
      <c r="BB18" s="2"/>
      <c r="BC18" s="2"/>
      <c r="BD18" s="2"/>
      <c r="BE18" s="2"/>
      <c r="BF18" s="2"/>
      <c r="BG18" s="2"/>
      <c r="BH18" s="2"/>
      <c r="BI18" s="2"/>
      <c r="BJ18" s="2"/>
      <c r="BK18" s="2"/>
      <c r="BL18" s="2"/>
      <c r="BM18" s="2"/>
      <c r="BN18" s="2"/>
      <c r="BO18" s="2"/>
      <c r="BP18" s="2"/>
      <c r="BQ18" s="2"/>
      <c r="BR18" s="2"/>
      <c r="BS18" s="2"/>
      <c r="BT18" s="2"/>
      <c r="BU18" s="2"/>
    </row>
    <row r="19" spans="1:73" ht="15" customHeight="1" x14ac:dyDescent="0.2">
      <c r="A19" s="46"/>
      <c r="B19" s="129" t="s">
        <v>210</v>
      </c>
      <c r="C19" s="231" t="s">
        <v>213</v>
      </c>
      <c r="D19" s="232" t="s">
        <v>211</v>
      </c>
      <c r="E19" s="209" t="s">
        <v>0</v>
      </c>
      <c r="F19" s="233" t="s">
        <v>215</v>
      </c>
      <c r="G19" s="52" t="s">
        <v>4</v>
      </c>
      <c r="H19" s="237">
        <v>3</v>
      </c>
      <c r="I19" s="194">
        <v>2.5</v>
      </c>
      <c r="J19" s="157">
        <v>0</v>
      </c>
      <c r="K19" s="53"/>
      <c r="L19" s="54"/>
      <c r="M19" s="158" t="s">
        <v>23</v>
      </c>
      <c r="N19" s="190">
        <v>20</v>
      </c>
      <c r="O19" s="196">
        <v>4</v>
      </c>
      <c r="P19" s="160">
        <f t="shared" si="9"/>
        <v>10</v>
      </c>
      <c r="Q19" s="56"/>
      <c r="R19" s="161"/>
      <c r="S19" s="56"/>
      <c r="T19" s="138" t="s">
        <v>28</v>
      </c>
      <c r="U19" s="4"/>
      <c r="V19" s="15"/>
      <c r="W19" s="5"/>
      <c r="X19" s="1"/>
      <c r="Y19" s="1"/>
      <c r="Z19" s="1"/>
      <c r="AA19" s="1"/>
      <c r="AB19" s="2"/>
      <c r="AC19" s="2"/>
      <c r="AD19" s="2"/>
      <c r="AE19" s="2"/>
      <c r="AF19" s="2"/>
      <c r="AG19" s="2"/>
      <c r="AH19" s="2"/>
      <c r="AI19" s="2"/>
      <c r="AJ19" s="2"/>
      <c r="AK19" s="2"/>
      <c r="AL19" s="2"/>
      <c r="AM19" s="2"/>
      <c r="AN19" s="2"/>
      <c r="AO19" s="2"/>
      <c r="AP19" s="2"/>
      <c r="AQ19" s="2"/>
      <c r="AR19" s="2"/>
      <c r="AS19" s="2"/>
      <c r="AT19" s="2"/>
      <c r="AU19" s="2"/>
      <c r="AV19" s="2"/>
      <c r="AW19" s="2"/>
      <c r="AX19" s="2"/>
      <c r="AY19" s="2"/>
      <c r="AZ19" s="2"/>
      <c r="BA19" s="2"/>
      <c r="BB19" s="2"/>
      <c r="BC19" s="2"/>
      <c r="BD19" s="2"/>
      <c r="BE19" s="2"/>
      <c r="BF19" s="2"/>
      <c r="BG19" s="2"/>
      <c r="BH19" s="2"/>
      <c r="BI19" s="2"/>
      <c r="BJ19" s="2"/>
      <c r="BK19" s="2"/>
      <c r="BL19" s="2"/>
      <c r="BM19" s="2"/>
      <c r="BN19" s="2"/>
      <c r="BO19" s="2"/>
      <c r="BP19" s="2"/>
      <c r="BQ19" s="2"/>
      <c r="BR19" s="2"/>
      <c r="BS19" s="2"/>
      <c r="BT19" s="2"/>
      <c r="BU19" s="2"/>
    </row>
    <row r="20" spans="1:73" ht="15" customHeight="1" x14ac:dyDescent="0.2">
      <c r="A20" s="46"/>
      <c r="B20" s="129" t="s">
        <v>212</v>
      </c>
      <c r="C20" s="231" t="s">
        <v>214</v>
      </c>
      <c r="D20" s="209" t="s">
        <v>0</v>
      </c>
      <c r="E20" s="209" t="s">
        <v>0</v>
      </c>
      <c r="F20" s="209" t="s">
        <v>0</v>
      </c>
      <c r="G20" s="52" t="s">
        <v>4</v>
      </c>
      <c r="H20" s="237">
        <v>3</v>
      </c>
      <c r="I20" s="194">
        <v>2.5</v>
      </c>
      <c r="J20" s="157">
        <v>0</v>
      </c>
      <c r="K20" s="53"/>
      <c r="L20" s="54"/>
      <c r="M20" s="158" t="s">
        <v>23</v>
      </c>
      <c r="N20" s="190">
        <v>20</v>
      </c>
      <c r="O20" s="196">
        <v>4</v>
      </c>
      <c r="P20" s="160">
        <f t="shared" ref="P20" si="10">I20*O20</f>
        <v>10</v>
      </c>
      <c r="Q20" s="56"/>
      <c r="R20" s="161"/>
      <c r="S20" s="56"/>
      <c r="T20" s="138" t="s">
        <v>28</v>
      </c>
      <c r="U20" s="4"/>
      <c r="V20" s="15"/>
      <c r="W20" s="5"/>
      <c r="X20" s="1"/>
      <c r="Y20" s="1"/>
      <c r="Z20" s="1"/>
      <c r="AA20" s="1"/>
      <c r="AB20" s="2"/>
      <c r="AC20" s="2"/>
      <c r="AD20" s="2"/>
      <c r="AE20" s="2"/>
      <c r="AF20" s="2"/>
      <c r="AG20" s="2"/>
      <c r="AH20" s="2"/>
      <c r="AI20" s="2"/>
      <c r="AJ20" s="2"/>
      <c r="AK20" s="2"/>
      <c r="AL20" s="2"/>
      <c r="AM20" s="2"/>
      <c r="AN20" s="2"/>
      <c r="AO20" s="2"/>
      <c r="AP20" s="2"/>
      <c r="AQ20" s="2"/>
      <c r="AR20" s="2"/>
      <c r="AS20" s="2"/>
      <c r="AT20" s="2"/>
      <c r="AU20" s="2"/>
      <c r="AV20" s="2"/>
      <c r="AW20" s="2"/>
      <c r="AX20" s="2"/>
      <c r="AY20" s="2"/>
      <c r="AZ20" s="2"/>
      <c r="BA20" s="2"/>
      <c r="BB20" s="2"/>
      <c r="BC20" s="2"/>
      <c r="BD20" s="2"/>
      <c r="BE20" s="2"/>
      <c r="BF20" s="2"/>
      <c r="BG20" s="2"/>
      <c r="BH20" s="2"/>
      <c r="BI20" s="2"/>
      <c r="BJ20" s="2"/>
      <c r="BK20" s="2"/>
      <c r="BL20" s="2"/>
      <c r="BM20" s="2"/>
      <c r="BN20" s="2"/>
      <c r="BO20" s="2"/>
      <c r="BP20" s="2"/>
      <c r="BQ20" s="2"/>
      <c r="BR20" s="2"/>
      <c r="BS20" s="2"/>
      <c r="BT20" s="2"/>
      <c r="BU20" s="2"/>
    </row>
    <row r="21" spans="1:73" ht="15" customHeight="1" x14ac:dyDescent="0.2">
      <c r="A21" s="46"/>
      <c r="B21" s="129" t="s">
        <v>216</v>
      </c>
      <c r="C21" s="231" t="s">
        <v>217</v>
      </c>
      <c r="D21" s="232" t="s">
        <v>218</v>
      </c>
      <c r="E21" s="209" t="s">
        <v>0</v>
      </c>
      <c r="F21" s="233" t="s">
        <v>219</v>
      </c>
      <c r="G21" s="52" t="s">
        <v>4</v>
      </c>
      <c r="H21" s="237">
        <v>10</v>
      </c>
      <c r="I21" s="194">
        <v>10</v>
      </c>
      <c r="J21" s="157">
        <v>0</v>
      </c>
      <c r="K21" s="53"/>
      <c r="L21" s="54"/>
      <c r="M21" s="158" t="s">
        <v>23</v>
      </c>
      <c r="N21" s="190">
        <v>20</v>
      </c>
      <c r="O21" s="196">
        <v>4</v>
      </c>
      <c r="P21" s="160">
        <f t="shared" ref="P21" si="11">I21*O21</f>
        <v>40</v>
      </c>
      <c r="Q21" s="56"/>
      <c r="R21" s="161"/>
      <c r="S21" s="56"/>
      <c r="T21" s="138" t="s">
        <v>28</v>
      </c>
      <c r="U21" s="4"/>
      <c r="V21" s="15"/>
      <c r="W21" s="5"/>
      <c r="X21" s="1"/>
      <c r="Y21" s="1"/>
      <c r="Z21" s="1"/>
      <c r="AA21" s="1"/>
      <c r="AB21" s="2"/>
      <c r="AC21" s="2"/>
      <c r="AD21" s="2"/>
      <c r="AE21" s="2"/>
      <c r="AF21" s="2"/>
      <c r="AG21" s="2"/>
      <c r="AH21" s="2"/>
      <c r="AI21" s="2"/>
      <c r="AJ21" s="2"/>
      <c r="AK21" s="2"/>
      <c r="AL21" s="2"/>
      <c r="AM21" s="2"/>
      <c r="AN21" s="2"/>
      <c r="AO21" s="2"/>
      <c r="AP21" s="2"/>
      <c r="AQ21" s="2"/>
      <c r="AR21" s="2"/>
      <c r="AS21" s="2"/>
      <c r="AT21" s="2"/>
      <c r="AU21" s="2"/>
      <c r="AV21" s="2"/>
      <c r="AW21" s="2"/>
      <c r="AX21" s="2"/>
      <c r="AY21" s="2"/>
      <c r="AZ21" s="2"/>
      <c r="BA21" s="2"/>
      <c r="BB21" s="2"/>
      <c r="BC21" s="2"/>
      <c r="BD21" s="2"/>
      <c r="BE21" s="2"/>
      <c r="BF21" s="2"/>
      <c r="BG21" s="2"/>
      <c r="BH21" s="2"/>
      <c r="BI21" s="2"/>
      <c r="BJ21" s="2"/>
      <c r="BK21" s="2"/>
      <c r="BL21" s="2"/>
      <c r="BM21" s="2"/>
      <c r="BN21" s="2"/>
      <c r="BO21" s="2"/>
      <c r="BP21" s="2"/>
      <c r="BQ21" s="2"/>
      <c r="BR21" s="2"/>
      <c r="BS21" s="2"/>
      <c r="BT21" s="2"/>
      <c r="BU21" s="2"/>
    </row>
    <row r="22" spans="1:73" ht="15" customHeight="1" x14ac:dyDescent="0.2">
      <c r="A22" s="46"/>
      <c r="B22" s="129" t="s">
        <v>220</v>
      </c>
      <c r="C22" s="153" t="s">
        <v>221</v>
      </c>
      <c r="D22" s="178" t="s">
        <v>222</v>
      </c>
      <c r="E22" s="199" t="s">
        <v>178</v>
      </c>
      <c r="F22" s="230" t="s">
        <v>223</v>
      </c>
      <c r="G22" s="181"/>
      <c r="H22" s="194">
        <v>0.3</v>
      </c>
      <c r="I22" s="194">
        <v>0.3</v>
      </c>
      <c r="J22" s="157"/>
      <c r="K22" s="53"/>
      <c r="L22" s="54"/>
      <c r="M22" s="158"/>
      <c r="N22" s="191" t="s">
        <v>4</v>
      </c>
      <c r="O22" s="196">
        <v>6</v>
      </c>
      <c r="P22" s="160">
        <f t="shared" ref="P22:P23" si="12">I22*O22</f>
        <v>1.7999999999999998</v>
      </c>
      <c r="Q22" s="56"/>
      <c r="R22" s="161"/>
      <c r="S22" s="56"/>
      <c r="T22" s="138" t="s">
        <v>28</v>
      </c>
      <c r="U22" s="4"/>
      <c r="V22" s="15"/>
      <c r="W22" s="5"/>
      <c r="X22" s="1"/>
      <c r="Y22" s="1"/>
      <c r="Z22" s="1"/>
      <c r="AA22" s="1"/>
      <c r="AB22" s="2"/>
      <c r="AC22" s="2"/>
      <c r="AD22" s="2"/>
      <c r="AE22" s="2"/>
      <c r="AF22" s="2"/>
      <c r="AG22" s="2"/>
      <c r="AH22" s="2"/>
      <c r="AI22" s="2"/>
      <c r="AJ22" s="2"/>
      <c r="AK22" s="2"/>
      <c r="AL22" s="2"/>
      <c r="AM22" s="2"/>
      <c r="AN22" s="2"/>
      <c r="AO22" s="2"/>
      <c r="AP22" s="2"/>
      <c r="AQ22" s="2"/>
      <c r="AR22" s="2"/>
      <c r="AS22" s="2"/>
      <c r="AT22" s="2"/>
      <c r="AU22" s="2"/>
      <c r="AV22" s="2"/>
      <c r="AW22" s="2"/>
      <c r="AX22" s="2"/>
      <c r="AY22" s="2"/>
      <c r="AZ22" s="2"/>
      <c r="BA22" s="2"/>
      <c r="BB22" s="2"/>
      <c r="BC22" s="2"/>
      <c r="BD22" s="2"/>
      <c r="BE22" s="2"/>
      <c r="BF22" s="2"/>
      <c r="BG22" s="2"/>
      <c r="BH22" s="2"/>
      <c r="BI22" s="2"/>
      <c r="BJ22" s="2"/>
      <c r="BK22" s="2"/>
      <c r="BL22" s="2"/>
      <c r="BM22" s="2"/>
      <c r="BN22" s="2"/>
      <c r="BO22" s="2"/>
      <c r="BP22" s="2"/>
      <c r="BQ22" s="2"/>
      <c r="BR22" s="2"/>
      <c r="BS22" s="2"/>
      <c r="BT22" s="2"/>
      <c r="BU22" s="2"/>
    </row>
    <row r="23" spans="1:73" ht="15" customHeight="1" x14ac:dyDescent="0.2">
      <c r="A23" s="46"/>
      <c r="B23" s="129" t="s">
        <v>224</v>
      </c>
      <c r="C23" s="153" t="s">
        <v>221</v>
      </c>
      <c r="D23" s="209" t="s">
        <v>0</v>
      </c>
      <c r="E23" s="209" t="s">
        <v>0</v>
      </c>
      <c r="F23" s="230" t="s">
        <v>246</v>
      </c>
      <c r="G23" s="181"/>
      <c r="H23" s="194">
        <v>0.3</v>
      </c>
      <c r="I23" s="194">
        <v>0.3</v>
      </c>
      <c r="J23" s="157"/>
      <c r="K23" s="53"/>
      <c r="L23" s="54"/>
      <c r="M23" s="158"/>
      <c r="N23" s="191" t="s">
        <v>4</v>
      </c>
      <c r="O23" s="196">
        <v>7</v>
      </c>
      <c r="P23" s="160">
        <f t="shared" si="12"/>
        <v>2.1</v>
      </c>
      <c r="Q23" s="56"/>
      <c r="R23" s="161"/>
      <c r="S23" s="56"/>
      <c r="T23" s="138" t="s">
        <v>28</v>
      </c>
      <c r="U23" s="4"/>
      <c r="V23" s="15"/>
      <c r="W23" s="5"/>
      <c r="X23" s="1"/>
      <c r="Y23" s="1"/>
      <c r="Z23" s="1"/>
      <c r="AA23" s="1"/>
      <c r="AB23" s="2"/>
      <c r="AC23" s="2"/>
      <c r="AD23" s="2"/>
      <c r="AE23" s="2"/>
      <c r="AF23" s="2"/>
      <c r="AG23" s="2"/>
      <c r="AH23" s="2"/>
      <c r="AI23" s="2"/>
      <c r="AJ23" s="2"/>
      <c r="AK23" s="2"/>
      <c r="AL23" s="2"/>
      <c r="AM23" s="2"/>
      <c r="AN23" s="2"/>
      <c r="AO23" s="2"/>
      <c r="AP23" s="2"/>
      <c r="AQ23" s="2"/>
      <c r="AR23" s="2"/>
      <c r="AS23" s="2"/>
      <c r="AT23" s="2"/>
      <c r="AU23" s="2"/>
      <c r="AV23" s="2"/>
      <c r="AW23" s="2"/>
      <c r="AX23" s="2"/>
      <c r="AY23" s="2"/>
      <c r="AZ23" s="2"/>
      <c r="BA23" s="2"/>
      <c r="BB23" s="2"/>
      <c r="BC23" s="2"/>
      <c r="BD23" s="2"/>
      <c r="BE23" s="2"/>
      <c r="BF23" s="2"/>
      <c r="BG23" s="2"/>
      <c r="BH23" s="2"/>
      <c r="BI23" s="2"/>
      <c r="BJ23" s="2"/>
      <c r="BK23" s="2"/>
      <c r="BL23" s="2"/>
      <c r="BM23" s="2"/>
      <c r="BN23" s="2"/>
      <c r="BO23" s="2"/>
      <c r="BP23" s="2"/>
      <c r="BQ23" s="2"/>
      <c r="BR23" s="2"/>
      <c r="BS23" s="2"/>
      <c r="BT23" s="2"/>
      <c r="BU23" s="2"/>
    </row>
    <row r="24" spans="1:73" ht="15" customHeight="1" x14ac:dyDescent="0.2">
      <c r="A24" s="46"/>
      <c r="B24" s="129" t="s">
        <v>225</v>
      </c>
      <c r="C24" s="153" t="s">
        <v>221</v>
      </c>
      <c r="D24" s="178" t="s">
        <v>226</v>
      </c>
      <c r="E24" s="209" t="s">
        <v>0</v>
      </c>
      <c r="F24" s="230" t="s">
        <v>227</v>
      </c>
      <c r="G24" s="181"/>
      <c r="H24" s="194">
        <v>0.3</v>
      </c>
      <c r="I24" s="194">
        <v>0.3</v>
      </c>
      <c r="J24" s="157"/>
      <c r="K24" s="53"/>
      <c r="L24" s="54"/>
      <c r="M24" s="158"/>
      <c r="N24" s="191" t="s">
        <v>4</v>
      </c>
      <c r="O24" s="196">
        <v>7</v>
      </c>
      <c r="P24" s="160">
        <f t="shared" ref="P24:P25" si="13">I24*O24</f>
        <v>2.1</v>
      </c>
      <c r="Q24" s="56"/>
      <c r="R24" s="161"/>
      <c r="S24" s="56"/>
      <c r="T24" s="138" t="s">
        <v>28</v>
      </c>
      <c r="U24" s="4"/>
      <c r="V24" s="15"/>
      <c r="W24" s="5"/>
      <c r="X24" s="1"/>
      <c r="Y24" s="1"/>
      <c r="Z24" s="1"/>
      <c r="AA24" s="1"/>
      <c r="AB24" s="2"/>
      <c r="AC24" s="2"/>
      <c r="AD24" s="2"/>
      <c r="AE24" s="2"/>
      <c r="AF24" s="2"/>
      <c r="AG24" s="2"/>
      <c r="AH24" s="2"/>
      <c r="AI24" s="2"/>
      <c r="AJ24" s="2"/>
      <c r="AK24" s="2"/>
      <c r="AL24" s="2"/>
      <c r="AM24" s="2"/>
      <c r="AN24" s="2"/>
      <c r="AO24" s="2"/>
      <c r="AP24" s="2"/>
      <c r="AQ24" s="2"/>
      <c r="AR24" s="2"/>
      <c r="AS24" s="2"/>
      <c r="AT24" s="2"/>
      <c r="AU24" s="2"/>
      <c r="AV24" s="2"/>
      <c r="AW24" s="2"/>
      <c r="AX24" s="2"/>
      <c r="AY24" s="2"/>
      <c r="AZ24" s="2"/>
      <c r="BA24" s="2"/>
      <c r="BB24" s="2"/>
      <c r="BC24" s="2"/>
      <c r="BD24" s="2"/>
      <c r="BE24" s="2"/>
      <c r="BF24" s="2"/>
      <c r="BG24" s="2"/>
      <c r="BH24" s="2"/>
      <c r="BI24" s="2"/>
      <c r="BJ24" s="2"/>
      <c r="BK24" s="2"/>
      <c r="BL24" s="2"/>
      <c r="BM24" s="2"/>
      <c r="BN24" s="2"/>
      <c r="BO24" s="2"/>
      <c r="BP24" s="2"/>
      <c r="BQ24" s="2"/>
      <c r="BR24" s="2"/>
      <c r="BS24" s="2"/>
      <c r="BT24" s="2"/>
      <c r="BU24" s="2"/>
    </row>
    <row r="25" spans="1:73" ht="15" customHeight="1" x14ac:dyDescent="0.2">
      <c r="A25" s="46"/>
      <c r="B25" s="129" t="s">
        <v>270</v>
      </c>
      <c r="C25" s="153" t="s">
        <v>221</v>
      </c>
      <c r="D25" s="178" t="s">
        <v>271</v>
      </c>
      <c r="E25" s="209" t="s">
        <v>0</v>
      </c>
      <c r="F25" s="230" t="s">
        <v>272</v>
      </c>
      <c r="G25" s="181"/>
      <c r="H25" s="194">
        <v>0.3</v>
      </c>
      <c r="I25" s="194">
        <v>0.3</v>
      </c>
      <c r="J25" s="157"/>
      <c r="K25" s="53"/>
      <c r="L25" s="54"/>
      <c r="M25" s="158"/>
      <c r="N25" s="191" t="s">
        <v>4</v>
      </c>
      <c r="O25" s="196">
        <v>6</v>
      </c>
      <c r="P25" s="160">
        <f t="shared" si="13"/>
        <v>1.7999999999999998</v>
      </c>
      <c r="Q25" s="56"/>
      <c r="R25" s="161"/>
      <c r="S25" s="56"/>
      <c r="T25" s="138" t="s">
        <v>28</v>
      </c>
      <c r="U25" s="4"/>
      <c r="V25" s="15"/>
      <c r="W25" s="5"/>
      <c r="X25" s="1"/>
      <c r="Y25" s="1"/>
      <c r="Z25" s="1"/>
      <c r="AA25" s="1"/>
      <c r="AB25" s="2"/>
      <c r="AC25" s="2"/>
      <c r="AD25" s="2"/>
      <c r="AE25" s="2"/>
      <c r="AF25" s="2"/>
      <c r="AG25" s="2"/>
      <c r="AH25" s="2"/>
      <c r="AI25" s="2"/>
      <c r="AJ25" s="2"/>
      <c r="AK25" s="2"/>
      <c r="AL25" s="2"/>
      <c r="AM25" s="2"/>
      <c r="AN25" s="2"/>
      <c r="AO25" s="2"/>
      <c r="AP25" s="2"/>
      <c r="AQ25" s="2"/>
      <c r="AR25" s="2"/>
      <c r="AS25" s="2"/>
      <c r="AT25" s="2"/>
      <c r="AU25" s="2"/>
      <c r="AV25" s="2"/>
      <c r="AW25" s="2"/>
      <c r="AX25" s="2"/>
      <c r="AY25" s="2"/>
      <c r="AZ25" s="2"/>
      <c r="BA25" s="2"/>
      <c r="BB25" s="2"/>
      <c r="BC25" s="2"/>
      <c r="BD25" s="2"/>
      <c r="BE25" s="2"/>
      <c r="BF25" s="2"/>
      <c r="BG25" s="2"/>
      <c r="BH25" s="2"/>
      <c r="BI25" s="2"/>
      <c r="BJ25" s="2"/>
      <c r="BK25" s="2"/>
      <c r="BL25" s="2"/>
      <c r="BM25" s="2"/>
      <c r="BN25" s="2"/>
      <c r="BO25" s="2"/>
      <c r="BP25" s="2"/>
      <c r="BQ25" s="2"/>
      <c r="BR25" s="2"/>
      <c r="BS25" s="2"/>
      <c r="BT25" s="2"/>
      <c r="BU25" s="2"/>
    </row>
    <row r="26" spans="1:73" ht="15" customHeight="1" x14ac:dyDescent="0.2">
      <c r="A26" s="46"/>
      <c r="B26" s="129"/>
      <c r="C26" s="153"/>
      <c r="D26" s="178"/>
      <c r="E26" s="209"/>
      <c r="F26" s="230"/>
      <c r="G26" s="181"/>
      <c r="H26" s="194"/>
      <c r="I26" s="194"/>
      <c r="J26" s="157"/>
      <c r="K26" s="53"/>
      <c r="L26" s="54"/>
      <c r="M26" s="158"/>
      <c r="N26" s="191"/>
      <c r="O26" s="196"/>
      <c r="P26" s="160"/>
      <c r="Q26" s="182"/>
      <c r="R26" s="183"/>
      <c r="S26" s="182"/>
      <c r="T26" s="138"/>
      <c r="U26" s="4"/>
      <c r="V26" s="15"/>
      <c r="W26" s="5"/>
      <c r="X26" s="1"/>
      <c r="Y26" s="1"/>
      <c r="Z26" s="1"/>
      <c r="AA26" s="1"/>
      <c r="AB26" s="2"/>
      <c r="AC26" s="2"/>
      <c r="AD26" s="2"/>
      <c r="AE26" s="2"/>
      <c r="AF26" s="2"/>
      <c r="AG26" s="2"/>
      <c r="AH26" s="2"/>
      <c r="AI26" s="2"/>
      <c r="AJ26" s="2"/>
      <c r="AK26" s="2"/>
      <c r="AL26" s="2"/>
      <c r="AM26" s="2"/>
      <c r="AN26" s="2"/>
      <c r="AO26" s="2"/>
      <c r="AP26" s="2"/>
      <c r="AQ26" s="2"/>
      <c r="AR26" s="2"/>
      <c r="AS26" s="2"/>
      <c r="AT26" s="2"/>
      <c r="AU26" s="2"/>
      <c r="AV26" s="2"/>
      <c r="AW26" s="2"/>
      <c r="AX26" s="2"/>
      <c r="AY26" s="2"/>
      <c r="AZ26" s="2"/>
      <c r="BA26" s="2"/>
      <c r="BB26" s="2"/>
      <c r="BC26" s="2"/>
      <c r="BD26" s="2"/>
      <c r="BE26" s="2"/>
      <c r="BF26" s="2"/>
      <c r="BG26" s="2"/>
      <c r="BH26" s="2"/>
      <c r="BI26" s="2"/>
      <c r="BJ26" s="2"/>
      <c r="BK26" s="2"/>
      <c r="BL26" s="2"/>
      <c r="BM26" s="2"/>
      <c r="BN26" s="2"/>
      <c r="BO26" s="2"/>
      <c r="BP26" s="2"/>
      <c r="BQ26" s="2"/>
      <c r="BR26" s="2"/>
      <c r="BS26" s="2"/>
      <c r="BT26" s="2"/>
      <c r="BU26" s="2"/>
    </row>
    <row r="27" spans="1:73" ht="15" customHeight="1" x14ac:dyDescent="0.2">
      <c r="A27" s="46"/>
      <c r="B27" s="153" t="s">
        <v>268</v>
      </c>
      <c r="C27" s="153" t="s">
        <v>267</v>
      </c>
      <c r="D27" s="178"/>
      <c r="E27" s="199" t="s">
        <v>178</v>
      </c>
      <c r="F27" s="186" t="s">
        <v>262</v>
      </c>
      <c r="G27" s="200"/>
      <c r="H27" s="203"/>
      <c r="I27" s="204"/>
      <c r="J27" s="205"/>
      <c r="K27" s="206"/>
      <c r="L27" s="54"/>
      <c r="M27" s="158"/>
      <c r="N27" s="191"/>
      <c r="O27" s="207"/>
      <c r="P27" s="208"/>
      <c r="Q27" s="201"/>
      <c r="R27" s="202"/>
      <c r="S27" s="201"/>
      <c r="T27" s="138" t="s">
        <v>28</v>
      </c>
      <c r="U27" s="4"/>
      <c r="V27" s="15"/>
      <c r="W27" s="5"/>
      <c r="X27" s="1"/>
      <c r="Y27" s="1"/>
      <c r="Z27" s="1"/>
      <c r="AA27" s="1"/>
      <c r="AB27" s="2"/>
      <c r="AC27" s="2"/>
      <c r="AD27" s="2"/>
      <c r="AE27" s="2"/>
      <c r="AF27" s="2"/>
      <c r="AG27" s="2"/>
      <c r="AH27" s="2"/>
      <c r="AI27" s="2"/>
      <c r="AJ27" s="2"/>
      <c r="AK27" s="2"/>
      <c r="AL27" s="2"/>
      <c r="AM27" s="2"/>
      <c r="AN27" s="2"/>
      <c r="AO27" s="2"/>
      <c r="AP27" s="2"/>
      <c r="AQ27" s="2"/>
      <c r="AR27" s="2"/>
      <c r="AS27" s="2"/>
      <c r="AT27" s="2"/>
      <c r="AU27" s="2"/>
      <c r="AV27" s="2"/>
      <c r="AW27" s="2"/>
      <c r="AX27" s="2"/>
      <c r="AY27" s="2"/>
      <c r="AZ27" s="2"/>
      <c r="BA27" s="2"/>
      <c r="BB27" s="2"/>
      <c r="BC27" s="2"/>
      <c r="BD27" s="2"/>
      <c r="BE27" s="2"/>
      <c r="BF27" s="2"/>
      <c r="BG27" s="2"/>
      <c r="BH27" s="2"/>
      <c r="BI27" s="2"/>
      <c r="BJ27" s="2"/>
      <c r="BK27" s="2"/>
      <c r="BL27" s="2"/>
      <c r="BM27" s="2"/>
      <c r="BN27" s="2"/>
      <c r="BO27" s="2"/>
      <c r="BP27" s="2"/>
      <c r="BQ27" s="2"/>
      <c r="BR27" s="2"/>
      <c r="BS27" s="2"/>
      <c r="BT27" s="2"/>
      <c r="BU27" s="2"/>
    </row>
    <row r="28" spans="1:73" ht="15" customHeight="1" x14ac:dyDescent="0.2">
      <c r="A28" s="46"/>
      <c r="B28" s="153" t="s">
        <v>261</v>
      </c>
      <c r="C28" s="153" t="s">
        <v>267</v>
      </c>
      <c r="D28" s="178"/>
      <c r="E28" s="209" t="s">
        <v>0</v>
      </c>
      <c r="F28" s="230" t="s">
        <v>269</v>
      </c>
      <c r="G28" s="200"/>
      <c r="H28" s="203"/>
      <c r="I28" s="204"/>
      <c r="J28" s="205"/>
      <c r="K28" s="206"/>
      <c r="L28" s="54"/>
      <c r="M28" s="158"/>
      <c r="N28" s="191"/>
      <c r="O28" s="207"/>
      <c r="P28" s="208"/>
      <c r="Q28" s="201"/>
      <c r="R28" s="202"/>
      <c r="S28" s="201"/>
      <c r="T28" s="138" t="s">
        <v>28</v>
      </c>
      <c r="U28" s="4"/>
      <c r="V28" s="15"/>
      <c r="W28" s="5"/>
      <c r="X28" s="1"/>
      <c r="Y28" s="1"/>
      <c r="Z28" s="1"/>
      <c r="AA28" s="1"/>
      <c r="AB28" s="2"/>
      <c r="AC28" s="2"/>
      <c r="AD28" s="2"/>
      <c r="AE28" s="2"/>
      <c r="AF28" s="2"/>
      <c r="AG28" s="2"/>
      <c r="AH28" s="2"/>
      <c r="AI28" s="2"/>
      <c r="AJ28" s="2"/>
      <c r="AK28" s="2"/>
      <c r="AL28" s="2"/>
      <c r="AM28" s="2"/>
      <c r="AN28" s="2"/>
      <c r="AO28" s="2"/>
      <c r="AP28" s="2"/>
      <c r="AQ28" s="2"/>
      <c r="AR28" s="2"/>
      <c r="AS28" s="2"/>
      <c r="AT28" s="2"/>
      <c r="AU28" s="2"/>
      <c r="AV28" s="2"/>
      <c r="AW28" s="2"/>
      <c r="AX28" s="2"/>
      <c r="AY28" s="2"/>
      <c r="AZ28" s="2"/>
      <c r="BA28" s="2"/>
      <c r="BB28" s="2"/>
      <c r="BC28" s="2"/>
      <c r="BD28" s="2"/>
      <c r="BE28" s="2"/>
      <c r="BF28" s="2"/>
      <c r="BG28" s="2"/>
      <c r="BH28" s="2"/>
      <c r="BI28" s="2"/>
      <c r="BJ28" s="2"/>
      <c r="BK28" s="2"/>
      <c r="BL28" s="2"/>
      <c r="BM28" s="2"/>
      <c r="BN28" s="2"/>
      <c r="BO28" s="2"/>
      <c r="BP28" s="2"/>
      <c r="BQ28" s="2"/>
      <c r="BR28" s="2"/>
      <c r="BS28" s="2"/>
      <c r="BT28" s="2"/>
      <c r="BU28" s="2"/>
    </row>
    <row r="29" spans="1:73" ht="15" customHeight="1" x14ac:dyDescent="0.2">
      <c r="A29" s="46"/>
      <c r="B29" s="153" t="s">
        <v>274</v>
      </c>
      <c r="C29" s="153" t="s">
        <v>267</v>
      </c>
      <c r="D29" s="178"/>
      <c r="E29" s="209" t="s">
        <v>0</v>
      </c>
      <c r="F29" s="230" t="s">
        <v>273</v>
      </c>
      <c r="G29" s="200"/>
      <c r="H29" s="203"/>
      <c r="I29" s="204"/>
      <c r="J29" s="205"/>
      <c r="K29" s="206"/>
      <c r="L29" s="54"/>
      <c r="M29" s="158"/>
      <c r="N29" s="191"/>
      <c r="O29" s="207"/>
      <c r="P29" s="208"/>
      <c r="Q29" s="201"/>
      <c r="R29" s="202"/>
      <c r="S29" s="201"/>
      <c r="T29" s="138" t="s">
        <v>28</v>
      </c>
      <c r="U29" s="4"/>
      <c r="V29" s="15"/>
      <c r="W29" s="5"/>
      <c r="X29" s="1"/>
      <c r="Y29" s="1"/>
      <c r="Z29" s="1"/>
      <c r="AA29" s="1"/>
      <c r="AB29" s="2"/>
      <c r="AC29" s="2"/>
      <c r="AD29" s="2"/>
      <c r="AE29" s="2"/>
      <c r="AF29" s="2"/>
      <c r="AG29" s="2"/>
      <c r="AH29" s="2"/>
      <c r="AI29" s="2"/>
      <c r="AJ29" s="2"/>
      <c r="AK29" s="2"/>
      <c r="AL29" s="2"/>
      <c r="AM29" s="2"/>
      <c r="AN29" s="2"/>
      <c r="AO29" s="2"/>
      <c r="AP29" s="2"/>
      <c r="AQ29" s="2"/>
      <c r="AR29" s="2"/>
      <c r="AS29" s="2"/>
      <c r="AT29" s="2"/>
      <c r="AU29" s="2"/>
      <c r="AV29" s="2"/>
      <c r="AW29" s="2"/>
      <c r="AX29" s="2"/>
      <c r="AY29" s="2"/>
      <c r="AZ29" s="2"/>
      <c r="BA29" s="2"/>
      <c r="BB29" s="2"/>
      <c r="BC29" s="2"/>
      <c r="BD29" s="2"/>
      <c r="BE29" s="2"/>
      <c r="BF29" s="2"/>
      <c r="BG29" s="2"/>
      <c r="BH29" s="2"/>
      <c r="BI29" s="2"/>
      <c r="BJ29" s="2"/>
      <c r="BK29" s="2"/>
      <c r="BL29" s="2"/>
      <c r="BM29" s="2"/>
      <c r="BN29" s="2"/>
      <c r="BO29" s="2"/>
      <c r="BP29" s="2"/>
      <c r="BQ29" s="2"/>
      <c r="BR29" s="2"/>
      <c r="BS29" s="2"/>
      <c r="BT29" s="2"/>
      <c r="BU29" s="2"/>
    </row>
    <row r="30" spans="1:73" ht="15" customHeight="1" x14ac:dyDescent="0.2">
      <c r="A30" s="46"/>
      <c r="B30" s="153" t="s">
        <v>257</v>
      </c>
      <c r="C30" s="153" t="s">
        <v>85</v>
      </c>
      <c r="D30" s="178"/>
      <c r="E30" s="199" t="s">
        <v>236</v>
      </c>
      <c r="F30" s="186" t="s">
        <v>256</v>
      </c>
      <c r="G30" s="200"/>
      <c r="H30" s="203"/>
      <c r="I30" s="204"/>
      <c r="J30" s="205"/>
      <c r="K30" s="206"/>
      <c r="L30" s="54"/>
      <c r="M30" s="158"/>
      <c r="N30" s="191"/>
      <c r="O30" s="207"/>
      <c r="P30" s="208"/>
      <c r="Q30" s="201"/>
      <c r="R30" s="202"/>
      <c r="S30" s="201"/>
      <c r="T30" s="138" t="s">
        <v>28</v>
      </c>
      <c r="U30" s="4"/>
      <c r="V30" s="15"/>
      <c r="W30" s="5"/>
      <c r="X30" s="1"/>
      <c r="Y30" s="1"/>
      <c r="Z30" s="1"/>
      <c r="AA30" s="1"/>
      <c r="AB30" s="2"/>
      <c r="AC30" s="2"/>
      <c r="AD30" s="2"/>
      <c r="AE30" s="2"/>
      <c r="AF30" s="2"/>
      <c r="AG30" s="2"/>
      <c r="AH30" s="2"/>
      <c r="AI30" s="2"/>
      <c r="AJ30" s="2"/>
      <c r="AK30" s="2"/>
      <c r="AL30" s="2"/>
      <c r="AM30" s="2"/>
      <c r="AN30" s="2"/>
      <c r="AO30" s="2"/>
      <c r="AP30" s="2"/>
      <c r="AQ30" s="2"/>
      <c r="AR30" s="2"/>
      <c r="AS30" s="2"/>
      <c r="AT30" s="2"/>
      <c r="AU30" s="2"/>
      <c r="AV30" s="2"/>
      <c r="AW30" s="2"/>
      <c r="AX30" s="2"/>
      <c r="AY30" s="2"/>
      <c r="AZ30" s="2"/>
      <c r="BA30" s="2"/>
      <c r="BB30" s="2"/>
      <c r="BC30" s="2"/>
      <c r="BD30" s="2"/>
      <c r="BE30" s="2"/>
      <c r="BF30" s="2"/>
      <c r="BG30" s="2"/>
      <c r="BH30" s="2"/>
      <c r="BI30" s="2"/>
      <c r="BJ30" s="2"/>
      <c r="BK30" s="2"/>
      <c r="BL30" s="2"/>
      <c r="BM30" s="2"/>
      <c r="BN30" s="2"/>
      <c r="BO30" s="2"/>
      <c r="BP30" s="2"/>
      <c r="BQ30" s="2"/>
      <c r="BR30" s="2"/>
      <c r="BS30" s="2"/>
      <c r="BT30" s="2"/>
      <c r="BU30" s="2"/>
    </row>
    <row r="31" spans="1:73" ht="15" customHeight="1" x14ac:dyDescent="0.2">
      <c r="A31" s="46"/>
      <c r="B31" s="153" t="s">
        <v>258</v>
      </c>
      <c r="C31" s="153" t="s">
        <v>85</v>
      </c>
      <c r="D31" s="178"/>
      <c r="E31" s="209" t="s">
        <v>0</v>
      </c>
      <c r="F31" s="186" t="s">
        <v>259</v>
      </c>
      <c r="G31" s="200"/>
      <c r="H31" s="203"/>
      <c r="I31" s="204"/>
      <c r="J31" s="205"/>
      <c r="K31" s="206"/>
      <c r="L31" s="54"/>
      <c r="M31" s="158"/>
      <c r="N31" s="191"/>
      <c r="O31" s="207"/>
      <c r="P31" s="208"/>
      <c r="Q31" s="201"/>
      <c r="R31" s="202"/>
      <c r="S31" s="201"/>
      <c r="T31" s="138" t="s">
        <v>28</v>
      </c>
      <c r="U31" s="4"/>
      <c r="V31" s="15"/>
      <c r="W31" s="5"/>
      <c r="X31" s="1"/>
      <c r="Y31" s="1"/>
      <c r="Z31" s="1"/>
      <c r="AA31" s="1"/>
      <c r="AB31" s="2"/>
      <c r="AC31" s="2"/>
      <c r="AD31" s="2"/>
      <c r="AE31" s="2"/>
      <c r="AF31" s="2"/>
      <c r="AG31" s="2"/>
      <c r="AH31" s="2"/>
      <c r="AI31" s="2"/>
      <c r="AJ31" s="2"/>
      <c r="AK31" s="2"/>
      <c r="AL31" s="2"/>
      <c r="AM31" s="2"/>
      <c r="AN31" s="2"/>
      <c r="AO31" s="2"/>
      <c r="AP31" s="2"/>
      <c r="AQ31" s="2"/>
      <c r="AR31" s="2"/>
      <c r="AS31" s="2"/>
      <c r="AT31" s="2"/>
      <c r="AU31" s="2"/>
      <c r="AV31" s="2"/>
      <c r="AW31" s="2"/>
      <c r="AX31" s="2"/>
      <c r="AY31" s="2"/>
      <c r="AZ31" s="2"/>
      <c r="BA31" s="2"/>
      <c r="BB31" s="2"/>
      <c r="BC31" s="2"/>
      <c r="BD31" s="2"/>
      <c r="BE31" s="2"/>
      <c r="BF31" s="2"/>
      <c r="BG31" s="2"/>
      <c r="BH31" s="2"/>
      <c r="BI31" s="2"/>
      <c r="BJ31" s="2"/>
      <c r="BK31" s="2"/>
      <c r="BL31" s="2"/>
      <c r="BM31" s="2"/>
      <c r="BN31" s="2"/>
      <c r="BO31" s="2"/>
      <c r="BP31" s="2"/>
      <c r="BQ31" s="2"/>
      <c r="BR31" s="2"/>
      <c r="BS31" s="2"/>
      <c r="BT31" s="2"/>
      <c r="BU31" s="2"/>
    </row>
    <row r="32" spans="1:73" ht="15" customHeight="1" x14ac:dyDescent="0.2">
      <c r="A32" s="46"/>
      <c r="B32" s="153" t="s">
        <v>275</v>
      </c>
      <c r="C32" s="153" t="s">
        <v>85</v>
      </c>
      <c r="D32" s="178"/>
      <c r="E32" s="199" t="s">
        <v>260</v>
      </c>
      <c r="F32" s="186" t="s">
        <v>259</v>
      </c>
      <c r="G32" s="200"/>
      <c r="H32" s="203"/>
      <c r="I32" s="204"/>
      <c r="J32" s="205"/>
      <c r="K32" s="206"/>
      <c r="L32" s="54"/>
      <c r="M32" s="158"/>
      <c r="N32" s="191"/>
      <c r="O32" s="207"/>
      <c r="P32" s="208"/>
      <c r="Q32" s="201"/>
      <c r="R32" s="202"/>
      <c r="S32" s="201"/>
      <c r="T32" s="138" t="s">
        <v>28</v>
      </c>
      <c r="U32" s="4"/>
      <c r="V32" s="15"/>
      <c r="W32" s="5"/>
      <c r="X32" s="1"/>
      <c r="Y32" s="1"/>
      <c r="Z32" s="1"/>
      <c r="AA32" s="1"/>
      <c r="AB32" s="2"/>
      <c r="AC32" s="2"/>
      <c r="AD32" s="2"/>
      <c r="AE32" s="2"/>
      <c r="AF32" s="2"/>
      <c r="AG32" s="2"/>
      <c r="AH32" s="2"/>
      <c r="AI32" s="2"/>
      <c r="AJ32" s="2"/>
      <c r="AK32" s="2"/>
      <c r="AL32" s="2"/>
      <c r="AM32" s="2"/>
      <c r="AN32" s="2"/>
      <c r="AO32" s="2"/>
      <c r="AP32" s="2"/>
      <c r="AQ32" s="2"/>
      <c r="AR32" s="2"/>
      <c r="AS32" s="2"/>
      <c r="AT32" s="2"/>
      <c r="AU32" s="2"/>
      <c r="AV32" s="2"/>
      <c r="AW32" s="2"/>
      <c r="AX32" s="2"/>
      <c r="AY32" s="2"/>
      <c r="AZ32" s="2"/>
      <c r="BA32" s="2"/>
      <c r="BB32" s="2"/>
      <c r="BC32" s="2"/>
      <c r="BD32" s="2"/>
      <c r="BE32" s="2"/>
      <c r="BF32" s="2"/>
      <c r="BG32" s="2"/>
      <c r="BH32" s="2"/>
      <c r="BI32" s="2"/>
      <c r="BJ32" s="2"/>
      <c r="BK32" s="2"/>
      <c r="BL32" s="2"/>
      <c r="BM32" s="2"/>
      <c r="BN32" s="2"/>
      <c r="BO32" s="2"/>
      <c r="BP32" s="2"/>
      <c r="BQ32" s="2"/>
      <c r="BR32" s="2"/>
      <c r="BS32" s="2"/>
      <c r="BT32" s="2"/>
      <c r="BU32" s="2"/>
    </row>
    <row r="33" spans="1:73" ht="15" customHeight="1" x14ac:dyDescent="0.2">
      <c r="A33" s="46"/>
      <c r="B33" s="153" t="s">
        <v>263</v>
      </c>
      <c r="C33" s="153" t="s">
        <v>30</v>
      </c>
      <c r="D33" s="178"/>
      <c r="E33" s="199" t="s">
        <v>178</v>
      </c>
      <c r="F33" s="230" t="s">
        <v>264</v>
      </c>
      <c r="G33" s="200"/>
      <c r="H33" s="203"/>
      <c r="I33" s="204"/>
      <c r="J33" s="205"/>
      <c r="K33" s="206"/>
      <c r="L33" s="54"/>
      <c r="M33" s="158"/>
      <c r="N33" s="191"/>
      <c r="O33" s="207"/>
      <c r="P33" s="208"/>
      <c r="Q33" s="201"/>
      <c r="R33" s="202"/>
      <c r="S33" s="201"/>
      <c r="T33" s="138" t="s">
        <v>28</v>
      </c>
      <c r="U33" s="4"/>
      <c r="V33" s="15"/>
      <c r="W33" s="5"/>
      <c r="X33" s="1"/>
      <c r="Y33" s="1"/>
      <c r="Z33" s="1"/>
      <c r="AA33" s="1"/>
      <c r="AB33" s="2"/>
      <c r="AC33" s="2"/>
      <c r="AD33" s="2"/>
      <c r="AE33" s="2"/>
      <c r="AF33" s="2"/>
      <c r="AG33" s="2"/>
      <c r="AH33" s="2"/>
      <c r="AI33" s="2"/>
      <c r="AJ33" s="2"/>
      <c r="AK33" s="2"/>
      <c r="AL33" s="2"/>
      <c r="AM33" s="2"/>
      <c r="AN33" s="2"/>
      <c r="AO33" s="2"/>
      <c r="AP33" s="2"/>
      <c r="AQ33" s="2"/>
      <c r="AR33" s="2"/>
      <c r="AS33" s="2"/>
      <c r="AT33" s="2"/>
      <c r="AU33" s="2"/>
      <c r="AV33" s="2"/>
      <c r="AW33" s="2"/>
      <c r="AX33" s="2"/>
      <c r="AY33" s="2"/>
      <c r="AZ33" s="2"/>
      <c r="BA33" s="2"/>
      <c r="BB33" s="2"/>
      <c r="BC33" s="2"/>
      <c r="BD33" s="2"/>
      <c r="BE33" s="2"/>
      <c r="BF33" s="2"/>
      <c r="BG33" s="2"/>
      <c r="BH33" s="2"/>
      <c r="BI33" s="2"/>
      <c r="BJ33" s="2"/>
      <c r="BK33" s="2"/>
      <c r="BL33" s="2"/>
      <c r="BM33" s="2"/>
      <c r="BN33" s="2"/>
      <c r="BO33" s="2"/>
      <c r="BP33" s="2"/>
      <c r="BQ33" s="2"/>
      <c r="BR33" s="2"/>
      <c r="BS33" s="2"/>
      <c r="BT33" s="2"/>
      <c r="BU33" s="2"/>
    </row>
    <row r="34" spans="1:73" ht="15" customHeight="1" x14ac:dyDescent="0.2">
      <c r="A34" s="46"/>
      <c r="B34" s="153" t="s">
        <v>266</v>
      </c>
      <c r="C34" s="153" t="s">
        <v>30</v>
      </c>
      <c r="D34" s="178"/>
      <c r="E34" s="209" t="s">
        <v>0</v>
      </c>
      <c r="F34" s="230" t="s">
        <v>265</v>
      </c>
      <c r="G34" s="200"/>
      <c r="H34" s="203"/>
      <c r="I34" s="204"/>
      <c r="J34" s="205"/>
      <c r="K34" s="206"/>
      <c r="L34" s="54"/>
      <c r="M34" s="158"/>
      <c r="N34" s="191"/>
      <c r="O34" s="207"/>
      <c r="P34" s="208"/>
      <c r="Q34" s="201"/>
      <c r="R34" s="202"/>
      <c r="S34" s="201"/>
      <c r="T34" s="138" t="s">
        <v>28</v>
      </c>
      <c r="U34" s="4"/>
      <c r="V34" s="15"/>
      <c r="W34" s="5"/>
      <c r="X34" s="1"/>
      <c r="Y34" s="1"/>
      <c r="Z34" s="1"/>
      <c r="AA34" s="1"/>
      <c r="AB34" s="2"/>
      <c r="AC34" s="2"/>
      <c r="AD34" s="2"/>
      <c r="AE34" s="2"/>
      <c r="AF34" s="2"/>
      <c r="AG34" s="2"/>
      <c r="AH34" s="2"/>
      <c r="AI34" s="2"/>
      <c r="AJ34" s="2"/>
      <c r="AK34" s="2"/>
      <c r="AL34" s="2"/>
      <c r="AM34" s="2"/>
      <c r="AN34" s="2"/>
      <c r="AO34" s="2"/>
      <c r="AP34" s="2"/>
      <c r="AQ34" s="2"/>
      <c r="AR34" s="2"/>
      <c r="AS34" s="2"/>
      <c r="AT34" s="2"/>
      <c r="AU34" s="2"/>
      <c r="AV34" s="2"/>
      <c r="AW34" s="2"/>
      <c r="AX34" s="2"/>
      <c r="AY34" s="2"/>
      <c r="AZ34" s="2"/>
      <c r="BA34" s="2"/>
      <c r="BB34" s="2"/>
      <c r="BC34" s="2"/>
      <c r="BD34" s="2"/>
      <c r="BE34" s="2"/>
      <c r="BF34" s="2"/>
      <c r="BG34" s="2"/>
      <c r="BH34" s="2"/>
      <c r="BI34" s="2"/>
      <c r="BJ34" s="2"/>
      <c r="BK34" s="2"/>
      <c r="BL34" s="2"/>
      <c r="BM34" s="2"/>
      <c r="BN34" s="2"/>
      <c r="BO34" s="2"/>
      <c r="BP34" s="2"/>
      <c r="BQ34" s="2"/>
      <c r="BR34" s="2"/>
      <c r="BS34" s="2"/>
      <c r="BT34" s="2"/>
      <c r="BU34" s="2"/>
    </row>
    <row r="35" spans="1:73" ht="15" customHeight="1" x14ac:dyDescent="0.2">
      <c r="A35" s="46"/>
      <c r="B35" s="153" t="s">
        <v>276</v>
      </c>
      <c r="C35" s="153" t="s">
        <v>280</v>
      </c>
      <c r="D35" s="178"/>
      <c r="E35" s="209" t="s">
        <v>0</v>
      </c>
      <c r="F35" s="230" t="s">
        <v>264</v>
      </c>
      <c r="G35" s="200"/>
      <c r="H35" s="203"/>
      <c r="I35" s="204"/>
      <c r="J35" s="205"/>
      <c r="K35" s="206"/>
      <c r="L35" s="54"/>
      <c r="M35" s="158"/>
      <c r="N35" s="191"/>
      <c r="O35" s="207"/>
      <c r="P35" s="208"/>
      <c r="Q35" s="201"/>
      <c r="R35" s="202"/>
      <c r="S35" s="201"/>
      <c r="T35" s="138" t="s">
        <v>28</v>
      </c>
      <c r="U35" s="4"/>
      <c r="V35" s="15"/>
      <c r="W35" s="5"/>
      <c r="X35" s="1"/>
      <c r="Y35" s="1"/>
      <c r="Z35" s="1"/>
      <c r="AA35" s="1"/>
      <c r="AB35" s="2"/>
      <c r="AC35" s="2"/>
      <c r="AD35" s="2"/>
      <c r="AE35" s="2"/>
      <c r="AF35" s="2"/>
      <c r="AG35" s="2"/>
      <c r="AH35" s="2"/>
      <c r="AI35" s="2"/>
      <c r="AJ35" s="2"/>
      <c r="AK35" s="2"/>
      <c r="AL35" s="2"/>
      <c r="AM35" s="2"/>
      <c r="AN35" s="2"/>
      <c r="AO35" s="2"/>
      <c r="AP35" s="2"/>
      <c r="AQ35" s="2"/>
      <c r="AR35" s="2"/>
      <c r="AS35" s="2"/>
      <c r="AT35" s="2"/>
      <c r="AU35" s="2"/>
      <c r="AV35" s="2"/>
      <c r="AW35" s="2"/>
      <c r="AX35" s="2"/>
      <c r="AY35" s="2"/>
      <c r="AZ35" s="2"/>
      <c r="BA35" s="2"/>
      <c r="BB35" s="2"/>
      <c r="BC35" s="2"/>
      <c r="BD35" s="2"/>
      <c r="BE35" s="2"/>
      <c r="BF35" s="2"/>
      <c r="BG35" s="2"/>
      <c r="BH35" s="2"/>
      <c r="BI35" s="2"/>
      <c r="BJ35" s="2"/>
      <c r="BK35" s="2"/>
      <c r="BL35" s="2"/>
      <c r="BM35" s="2"/>
      <c r="BN35" s="2"/>
      <c r="BO35" s="2"/>
      <c r="BP35" s="2"/>
      <c r="BQ35" s="2"/>
      <c r="BR35" s="2"/>
      <c r="BS35" s="2"/>
      <c r="BT35" s="2"/>
      <c r="BU35" s="2"/>
    </row>
    <row r="36" spans="1:73" ht="15" customHeight="1" x14ac:dyDescent="0.2">
      <c r="A36" s="46"/>
      <c r="B36" s="153" t="s">
        <v>277</v>
      </c>
      <c r="C36" s="153" t="s">
        <v>280</v>
      </c>
      <c r="D36" s="178"/>
      <c r="E36" s="209" t="s">
        <v>0</v>
      </c>
      <c r="F36" s="230" t="s">
        <v>265</v>
      </c>
      <c r="G36" s="200"/>
      <c r="H36" s="203"/>
      <c r="I36" s="204"/>
      <c r="J36" s="205"/>
      <c r="K36" s="206"/>
      <c r="L36" s="54"/>
      <c r="M36" s="158"/>
      <c r="N36" s="191"/>
      <c r="O36" s="207"/>
      <c r="P36" s="208"/>
      <c r="Q36" s="201"/>
      <c r="R36" s="202"/>
      <c r="S36" s="201"/>
      <c r="T36" s="138" t="s">
        <v>28</v>
      </c>
      <c r="V36" s="15"/>
    </row>
    <row r="37" spans="1:73" ht="15" customHeight="1" x14ac:dyDescent="0.2">
      <c r="A37" s="46"/>
      <c r="B37" s="153" t="s">
        <v>278</v>
      </c>
      <c r="C37" s="153" t="s">
        <v>30</v>
      </c>
      <c r="D37" s="178"/>
      <c r="E37" s="199" t="s">
        <v>260</v>
      </c>
      <c r="F37" s="230" t="s">
        <v>281</v>
      </c>
      <c r="G37" s="200"/>
      <c r="H37" s="203"/>
      <c r="I37" s="204"/>
      <c r="J37" s="205"/>
      <c r="K37" s="206"/>
      <c r="L37" s="54"/>
      <c r="M37" s="158"/>
      <c r="N37" s="191"/>
      <c r="O37" s="207"/>
      <c r="P37" s="208"/>
      <c r="Q37" s="201"/>
      <c r="R37" s="202"/>
      <c r="S37" s="201"/>
      <c r="T37" s="138" t="s">
        <v>28</v>
      </c>
      <c r="U37" s="4"/>
      <c r="V37" s="15"/>
      <c r="W37" s="5"/>
      <c r="X37" s="1"/>
      <c r="Y37" s="1"/>
      <c r="Z37" s="1"/>
      <c r="AA37" s="1"/>
      <c r="AB37" s="2"/>
      <c r="AC37" s="2"/>
      <c r="AD37" s="2"/>
      <c r="AE37" s="2"/>
      <c r="AF37" s="2"/>
      <c r="AG37" s="2"/>
      <c r="AH37" s="2"/>
      <c r="AI37" s="2"/>
      <c r="AJ37" s="2"/>
      <c r="AK37" s="2"/>
      <c r="AL37" s="2"/>
      <c r="AM37" s="2"/>
      <c r="AN37" s="2"/>
      <c r="AO37" s="2"/>
      <c r="AP37" s="2"/>
      <c r="AQ37" s="2"/>
      <c r="AR37" s="2"/>
      <c r="AS37" s="2"/>
      <c r="AT37" s="2"/>
      <c r="AU37" s="2"/>
      <c r="AV37" s="2"/>
      <c r="AW37" s="2"/>
      <c r="AX37" s="2"/>
      <c r="AY37" s="2"/>
      <c r="AZ37" s="2"/>
      <c r="BA37" s="2"/>
      <c r="BB37" s="2"/>
      <c r="BC37" s="2"/>
      <c r="BD37" s="2"/>
      <c r="BE37" s="2"/>
      <c r="BF37" s="2"/>
      <c r="BG37" s="2"/>
      <c r="BH37" s="2"/>
      <c r="BI37" s="2"/>
      <c r="BJ37" s="2"/>
      <c r="BK37" s="2"/>
      <c r="BL37" s="2"/>
      <c r="BM37" s="2"/>
      <c r="BN37" s="2"/>
      <c r="BO37" s="2"/>
      <c r="BP37" s="2"/>
      <c r="BQ37" s="2"/>
      <c r="BR37" s="2"/>
      <c r="BS37" s="2"/>
      <c r="BT37" s="2"/>
      <c r="BU37" s="2"/>
    </row>
    <row r="38" spans="1:73" ht="15" customHeight="1" x14ac:dyDescent="0.2">
      <c r="A38" s="46"/>
      <c r="B38" s="153" t="s">
        <v>279</v>
      </c>
      <c r="C38" s="153" t="s">
        <v>280</v>
      </c>
      <c r="D38" s="178"/>
      <c r="E38" s="209" t="s">
        <v>0</v>
      </c>
      <c r="F38" s="209" t="s">
        <v>0</v>
      </c>
      <c r="G38" s="200"/>
      <c r="H38" s="203"/>
      <c r="I38" s="204"/>
      <c r="J38" s="205"/>
      <c r="K38" s="206"/>
      <c r="L38" s="54"/>
      <c r="M38" s="158"/>
      <c r="N38" s="191"/>
      <c r="O38" s="207"/>
      <c r="P38" s="208"/>
      <c r="Q38" s="201"/>
      <c r="R38" s="202"/>
      <c r="S38" s="201"/>
      <c r="T38" s="138" t="s">
        <v>28</v>
      </c>
      <c r="U38" s="4"/>
      <c r="V38" s="15"/>
      <c r="W38" s="5"/>
      <c r="X38" s="1"/>
      <c r="Y38" s="1"/>
      <c r="Z38" s="1"/>
      <c r="AA38" s="1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2"/>
      <c r="AW38" s="2"/>
      <c r="AX38" s="2"/>
      <c r="AY38" s="2"/>
      <c r="AZ38" s="2"/>
      <c r="BA38" s="2"/>
      <c r="BB38" s="2"/>
      <c r="BC38" s="2"/>
      <c r="BD38" s="2"/>
      <c r="BE38" s="2"/>
      <c r="BF38" s="2"/>
      <c r="BG38" s="2"/>
      <c r="BH38" s="2"/>
      <c r="BI38" s="2"/>
      <c r="BJ38" s="2"/>
      <c r="BK38" s="2"/>
      <c r="BL38" s="2"/>
      <c r="BM38" s="2"/>
      <c r="BN38" s="2"/>
      <c r="BO38" s="2"/>
      <c r="BP38" s="2"/>
      <c r="BQ38" s="2"/>
      <c r="BR38" s="2"/>
      <c r="BS38" s="2"/>
      <c r="BT38" s="2"/>
      <c r="BU38" s="2"/>
    </row>
    <row r="39" spans="1:73" ht="15" customHeight="1" x14ac:dyDescent="0.2">
      <c r="A39" s="46"/>
      <c r="B39" s="153"/>
      <c r="C39" s="153"/>
      <c r="D39" s="178"/>
      <c r="E39" s="209"/>
      <c r="F39" s="209"/>
      <c r="G39" s="200"/>
      <c r="H39" s="203"/>
      <c r="I39" s="204"/>
      <c r="J39" s="205"/>
      <c r="K39" s="206"/>
      <c r="L39" s="54"/>
      <c r="M39" s="158"/>
      <c r="N39" s="191"/>
      <c r="O39" s="207"/>
      <c r="P39" s="208"/>
      <c r="Q39" s="201"/>
      <c r="R39" s="202"/>
      <c r="S39" s="201"/>
      <c r="T39" s="138"/>
      <c r="U39" s="4"/>
      <c r="V39" s="15"/>
      <c r="W39" s="5"/>
      <c r="X39" s="1"/>
      <c r="Y39" s="1"/>
      <c r="Z39" s="1"/>
      <c r="AA39" s="1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/>
      <c r="AT39" s="2"/>
      <c r="AU39" s="2"/>
      <c r="AV39" s="2"/>
      <c r="AW39" s="2"/>
      <c r="AX39" s="2"/>
      <c r="AY39" s="2"/>
      <c r="AZ39" s="2"/>
      <c r="BA39" s="2"/>
      <c r="BB39" s="2"/>
      <c r="BC39" s="2"/>
      <c r="BD39" s="2"/>
      <c r="BE39" s="2"/>
      <c r="BF39" s="2"/>
      <c r="BG39" s="2"/>
      <c r="BH39" s="2"/>
      <c r="BI39" s="2"/>
      <c r="BJ39" s="2"/>
      <c r="BK39" s="2"/>
      <c r="BL39" s="2"/>
      <c r="BM39" s="2"/>
      <c r="BN39" s="2"/>
      <c r="BO39" s="2"/>
      <c r="BP39" s="2"/>
      <c r="BQ39" s="2"/>
      <c r="BR39" s="2"/>
      <c r="BS39" s="2"/>
      <c r="BT39" s="2"/>
      <c r="BU39" s="2"/>
    </row>
    <row r="40" spans="1:73" ht="15" customHeight="1" x14ac:dyDescent="0.2">
      <c r="A40" s="271"/>
      <c r="B40" s="129"/>
      <c r="C40" s="153"/>
      <c r="D40" s="178"/>
      <c r="E40" s="199"/>
      <c r="F40" s="230"/>
      <c r="G40" s="181"/>
      <c r="H40" s="47"/>
      <c r="I40" s="194"/>
      <c r="J40" s="157"/>
      <c r="K40" s="53"/>
      <c r="L40" s="54"/>
      <c r="M40" s="158"/>
      <c r="N40" s="191"/>
      <c r="O40" s="196"/>
      <c r="P40" s="160"/>
      <c r="Q40" s="182"/>
      <c r="R40" s="183"/>
      <c r="S40" s="182"/>
      <c r="T40" s="138"/>
      <c r="U40" s="4"/>
      <c r="V40" s="15"/>
      <c r="W40" s="5"/>
      <c r="X40" s="1"/>
      <c r="Y40" s="1"/>
      <c r="Z40" s="1"/>
      <c r="AA40" s="1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  <c r="BB40" s="2"/>
      <c r="BC40" s="2"/>
      <c r="BD40" s="2"/>
      <c r="BE40" s="2"/>
      <c r="BF40" s="2"/>
      <c r="BG40" s="2"/>
      <c r="BH40" s="2"/>
      <c r="BI40" s="2"/>
      <c r="BJ40" s="2"/>
      <c r="BK40" s="2"/>
      <c r="BL40" s="2"/>
      <c r="BM40" s="2"/>
      <c r="BN40" s="2"/>
      <c r="BO40" s="2"/>
      <c r="BP40" s="2"/>
      <c r="BQ40" s="2"/>
      <c r="BR40" s="2"/>
      <c r="BS40" s="2"/>
      <c r="BT40" s="2"/>
      <c r="BU40" s="2"/>
    </row>
    <row r="41" spans="1:73" ht="15" customHeight="1" x14ac:dyDescent="0.2">
      <c r="A41" s="211" t="s">
        <v>228</v>
      </c>
      <c r="B41" s="130" t="s">
        <v>229</v>
      </c>
      <c r="C41" s="35"/>
      <c r="D41" s="36"/>
      <c r="E41" s="37"/>
      <c r="F41" s="134"/>
      <c r="G41" s="38"/>
      <c r="H41" s="234" t="s">
        <v>187</v>
      </c>
      <c r="I41" s="235"/>
      <c r="J41" s="235"/>
      <c r="K41" s="235"/>
      <c r="L41" s="235"/>
      <c r="M41" s="235"/>
      <c r="N41" s="236"/>
      <c r="O41" s="42"/>
      <c r="P41" s="43" t="s">
        <v>77</v>
      </c>
      <c r="Q41" s="44" t="e">
        <v>#REF!</v>
      </c>
      <c r="R41" s="45"/>
      <c r="S41" s="45" t="s">
        <v>11</v>
      </c>
      <c r="T41" s="238">
        <f>SUM(H42:H53)</f>
        <v>65.199999999999989</v>
      </c>
      <c r="U41" s="4"/>
      <c r="V41" s="15"/>
      <c r="W41" s="5"/>
      <c r="X41" s="1"/>
      <c r="Y41" s="1"/>
      <c r="Z41" s="1"/>
      <c r="AA41" s="1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"/>
      <c r="AP41" s="2"/>
      <c r="AQ41" s="2"/>
      <c r="AR41" s="2"/>
      <c r="AS41" s="2"/>
      <c r="AT41" s="2"/>
      <c r="AU41" s="2"/>
      <c r="AV41" s="2"/>
      <c r="AW41" s="2"/>
      <c r="AX41" s="2"/>
      <c r="AY41" s="2"/>
      <c r="AZ41" s="2"/>
      <c r="BA41" s="2"/>
      <c r="BB41" s="2"/>
      <c r="BC41" s="2"/>
      <c r="BD41" s="2"/>
      <c r="BE41" s="2"/>
      <c r="BF41" s="2"/>
      <c r="BG41" s="2"/>
      <c r="BH41" s="2"/>
      <c r="BI41" s="2"/>
      <c r="BJ41" s="2"/>
      <c r="BK41" s="2"/>
      <c r="BL41" s="2"/>
      <c r="BM41" s="2"/>
      <c r="BN41" s="2"/>
      <c r="BO41" s="2"/>
      <c r="BP41" s="2"/>
      <c r="BQ41" s="2"/>
      <c r="BR41" s="2"/>
      <c r="BS41" s="2"/>
      <c r="BT41" s="2"/>
      <c r="BU41" s="2"/>
    </row>
    <row r="42" spans="1:73" ht="15" customHeight="1" x14ac:dyDescent="0.2">
      <c r="A42" s="46"/>
      <c r="B42" s="129" t="s">
        <v>230</v>
      </c>
      <c r="C42" s="231" t="s">
        <v>238</v>
      </c>
      <c r="D42" s="232" t="s">
        <v>232</v>
      </c>
      <c r="E42" s="199" t="s">
        <v>234</v>
      </c>
      <c r="F42" s="230" t="s">
        <v>233</v>
      </c>
      <c r="G42" s="52" t="s">
        <v>4</v>
      </c>
      <c r="H42" s="237">
        <v>16</v>
      </c>
      <c r="I42" s="194">
        <v>8</v>
      </c>
      <c r="J42" s="157">
        <v>0</v>
      </c>
      <c r="K42" s="53"/>
      <c r="L42" s="54"/>
      <c r="M42" s="158" t="s">
        <v>23</v>
      </c>
      <c r="N42" s="191" t="s">
        <v>4</v>
      </c>
      <c r="O42" s="196">
        <v>3</v>
      </c>
      <c r="P42" s="160">
        <f>I42*O42</f>
        <v>24</v>
      </c>
      <c r="Q42" s="45"/>
      <c r="R42" s="55"/>
      <c r="S42" s="56"/>
      <c r="T42" s="138" t="s">
        <v>78</v>
      </c>
      <c r="U42" s="4"/>
      <c r="V42" s="15"/>
      <c r="W42" s="5"/>
      <c r="X42" s="1"/>
      <c r="Y42" s="1"/>
      <c r="Z42" s="1"/>
      <c r="AA42" s="1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2"/>
      <c r="AM42" s="2"/>
      <c r="AN42" s="2"/>
      <c r="AO42" s="2"/>
      <c r="AP42" s="2"/>
      <c r="AQ42" s="2"/>
      <c r="AR42" s="2"/>
      <c r="AS42" s="2"/>
      <c r="AT42" s="2"/>
      <c r="AU42" s="2"/>
      <c r="AV42" s="2"/>
      <c r="AW42" s="2"/>
      <c r="AX42" s="2"/>
      <c r="AY42" s="2"/>
      <c r="AZ42" s="2"/>
      <c r="BA42" s="2"/>
      <c r="BB42" s="2"/>
      <c r="BC42" s="2"/>
      <c r="BD42" s="2"/>
      <c r="BE42" s="2"/>
      <c r="BF42" s="2"/>
      <c r="BG42" s="2"/>
      <c r="BH42" s="2"/>
      <c r="BI42" s="2"/>
      <c r="BJ42" s="2"/>
      <c r="BK42" s="2"/>
      <c r="BL42" s="2"/>
      <c r="BM42" s="2"/>
      <c r="BN42" s="2"/>
      <c r="BO42" s="2"/>
      <c r="BP42" s="2"/>
      <c r="BQ42" s="2"/>
      <c r="BR42" s="2"/>
      <c r="BS42" s="2"/>
      <c r="BT42" s="2"/>
      <c r="BU42" s="2"/>
    </row>
    <row r="43" spans="1:73" ht="15" customHeight="1" x14ac:dyDescent="0.2">
      <c r="A43" s="46"/>
      <c r="B43" s="129" t="s">
        <v>239</v>
      </c>
      <c r="C43" s="231" t="s">
        <v>240</v>
      </c>
      <c r="D43" s="209" t="s">
        <v>0</v>
      </c>
      <c r="E43" s="209" t="s">
        <v>0</v>
      </c>
      <c r="F43" s="209" t="s">
        <v>0</v>
      </c>
      <c r="G43" s="52" t="s">
        <v>4</v>
      </c>
      <c r="H43" s="237">
        <v>16</v>
      </c>
      <c r="I43" s="194">
        <v>8</v>
      </c>
      <c r="J43" s="157">
        <v>0</v>
      </c>
      <c r="K43" s="53"/>
      <c r="L43" s="54"/>
      <c r="M43" s="158" t="s">
        <v>23</v>
      </c>
      <c r="N43" s="191" t="s">
        <v>4</v>
      </c>
      <c r="O43" s="196"/>
      <c r="P43" s="160"/>
      <c r="Q43" s="182"/>
      <c r="R43" s="183"/>
      <c r="S43" s="182"/>
      <c r="T43" s="138" t="s">
        <v>28</v>
      </c>
      <c r="U43" s="4"/>
      <c r="V43" s="15"/>
      <c r="W43" s="5"/>
      <c r="X43" s="1"/>
      <c r="Y43" s="1"/>
      <c r="Z43" s="1"/>
      <c r="AA43" s="1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2"/>
      <c r="AM43" s="2"/>
      <c r="AN43" s="2"/>
      <c r="AO43" s="2"/>
      <c r="AP43" s="2"/>
      <c r="AQ43" s="2"/>
      <c r="AR43" s="2"/>
      <c r="AS43" s="2"/>
      <c r="AT43" s="2"/>
      <c r="AU43" s="2"/>
      <c r="AV43" s="2"/>
      <c r="AW43" s="2"/>
      <c r="AX43" s="2"/>
      <c r="AY43" s="2"/>
      <c r="AZ43" s="2"/>
      <c r="BA43" s="2"/>
      <c r="BB43" s="2"/>
      <c r="BC43" s="2"/>
      <c r="BD43" s="2"/>
      <c r="BE43" s="2"/>
      <c r="BF43" s="2"/>
      <c r="BG43" s="2"/>
      <c r="BH43" s="2"/>
      <c r="BI43" s="2"/>
      <c r="BJ43" s="2"/>
      <c r="BK43" s="2"/>
      <c r="BL43" s="2"/>
      <c r="BM43" s="2"/>
      <c r="BN43" s="2"/>
      <c r="BO43" s="2"/>
      <c r="BP43" s="2"/>
      <c r="BQ43" s="2"/>
      <c r="BR43" s="2"/>
      <c r="BS43" s="2"/>
      <c r="BT43" s="2"/>
      <c r="BU43" s="2"/>
    </row>
    <row r="44" spans="1:73" ht="15" customHeight="1" x14ac:dyDescent="0.2">
      <c r="A44" s="46"/>
      <c r="B44" s="129" t="s">
        <v>242</v>
      </c>
      <c r="C44" s="231" t="s">
        <v>243</v>
      </c>
      <c r="D44" s="209" t="s">
        <v>0</v>
      </c>
      <c r="E44" s="199" t="s">
        <v>241</v>
      </c>
      <c r="F44" s="209" t="s">
        <v>0</v>
      </c>
      <c r="G44" s="52" t="s">
        <v>4</v>
      </c>
      <c r="H44" s="237">
        <v>16</v>
      </c>
      <c r="I44" s="194">
        <v>8</v>
      </c>
      <c r="J44" s="157">
        <v>0</v>
      </c>
      <c r="K44" s="53"/>
      <c r="L44" s="54"/>
      <c r="M44" s="158" t="s">
        <v>23</v>
      </c>
      <c r="N44" s="191" t="s">
        <v>4</v>
      </c>
      <c r="O44" s="196"/>
      <c r="P44" s="160"/>
      <c r="Q44" s="182"/>
      <c r="R44" s="183"/>
      <c r="S44" s="182"/>
      <c r="T44" s="138" t="s">
        <v>28</v>
      </c>
      <c r="U44" s="4"/>
      <c r="V44" s="15"/>
      <c r="W44" s="5"/>
      <c r="X44" s="1"/>
      <c r="Y44" s="1"/>
      <c r="Z44" s="1"/>
      <c r="AA44" s="1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  <c r="AM44" s="2"/>
      <c r="AN44" s="2"/>
      <c r="AO44" s="2"/>
      <c r="AP44" s="2"/>
      <c r="AQ44" s="2"/>
      <c r="AR44" s="2"/>
      <c r="AS44" s="2"/>
      <c r="AT44" s="2"/>
      <c r="AU44" s="2"/>
      <c r="AV44" s="2"/>
      <c r="AW44" s="2"/>
      <c r="AX44" s="2"/>
      <c r="AY44" s="2"/>
      <c r="AZ44" s="2"/>
      <c r="BA44" s="2"/>
      <c r="BB44" s="2"/>
      <c r="BC44" s="2"/>
      <c r="BD44" s="2"/>
      <c r="BE44" s="2"/>
      <c r="BF44" s="2"/>
      <c r="BG44" s="2"/>
      <c r="BH44" s="2"/>
      <c r="BI44" s="2"/>
      <c r="BJ44" s="2"/>
      <c r="BK44" s="2"/>
      <c r="BL44" s="2"/>
      <c r="BM44" s="2"/>
      <c r="BN44" s="2"/>
      <c r="BO44" s="2"/>
      <c r="BP44" s="2"/>
      <c r="BQ44" s="2"/>
      <c r="BR44" s="2"/>
      <c r="BS44" s="2"/>
      <c r="BT44" s="2"/>
      <c r="BU44" s="2"/>
    </row>
    <row r="45" spans="1:73" ht="15" customHeight="1" x14ac:dyDescent="0.2">
      <c r="A45" s="46"/>
      <c r="B45" s="129" t="s">
        <v>244</v>
      </c>
      <c r="C45" s="231" t="s">
        <v>245</v>
      </c>
      <c r="D45" s="209" t="s">
        <v>0</v>
      </c>
      <c r="E45" s="209" t="s">
        <v>0</v>
      </c>
      <c r="F45" s="209" t="s">
        <v>0</v>
      </c>
      <c r="G45" s="52" t="s">
        <v>4</v>
      </c>
      <c r="H45" s="237">
        <v>16</v>
      </c>
      <c r="I45" s="194">
        <v>8</v>
      </c>
      <c r="J45" s="157">
        <v>0</v>
      </c>
      <c r="K45" s="53"/>
      <c r="L45" s="54"/>
      <c r="M45" s="158" t="s">
        <v>23</v>
      </c>
      <c r="N45" s="191"/>
      <c r="O45" s="196"/>
      <c r="P45" s="160"/>
      <c r="Q45" s="182"/>
      <c r="R45" s="183"/>
      <c r="S45" s="182"/>
      <c r="T45" s="138" t="s">
        <v>28</v>
      </c>
      <c r="U45" s="4"/>
      <c r="V45" s="15"/>
      <c r="W45" s="5"/>
      <c r="X45" s="1"/>
      <c r="Y45" s="1"/>
      <c r="Z45" s="1"/>
      <c r="AA45" s="1"/>
      <c r="AB45" s="2"/>
      <c r="AC45" s="2"/>
      <c r="AD45" s="2"/>
      <c r="AE45" s="2"/>
      <c r="AF45" s="2"/>
      <c r="AG45" s="2"/>
      <c r="AH45" s="2"/>
      <c r="AI45" s="2"/>
      <c r="AJ45" s="2"/>
      <c r="AK45" s="2"/>
      <c r="AL45" s="2"/>
      <c r="AM45" s="2"/>
      <c r="AN45" s="2"/>
      <c r="AO45" s="2"/>
      <c r="AP45" s="2"/>
      <c r="AQ45" s="2"/>
      <c r="AR45" s="2"/>
      <c r="AS45" s="2"/>
      <c r="AT45" s="2"/>
      <c r="AU45" s="2"/>
      <c r="AV45" s="2"/>
      <c r="AW45" s="2"/>
      <c r="AX45" s="2"/>
      <c r="AY45" s="2"/>
      <c r="AZ45" s="2"/>
      <c r="BA45" s="2"/>
      <c r="BB45" s="2"/>
      <c r="BC45" s="2"/>
      <c r="BD45" s="2"/>
      <c r="BE45" s="2"/>
      <c r="BF45" s="2"/>
      <c r="BG45" s="2"/>
      <c r="BH45" s="2"/>
      <c r="BI45" s="2"/>
      <c r="BJ45" s="2"/>
      <c r="BK45" s="2"/>
      <c r="BL45" s="2"/>
      <c r="BM45" s="2"/>
      <c r="BN45" s="2"/>
      <c r="BO45" s="2"/>
      <c r="BP45" s="2"/>
      <c r="BQ45" s="2"/>
      <c r="BR45" s="2"/>
      <c r="BS45" s="2"/>
      <c r="BT45" s="2"/>
      <c r="BU45" s="2"/>
    </row>
    <row r="46" spans="1:73" ht="15" customHeight="1" x14ac:dyDescent="0.2">
      <c r="A46" s="46"/>
      <c r="B46" s="129" t="s">
        <v>247</v>
      </c>
      <c r="C46" s="153" t="s">
        <v>221</v>
      </c>
      <c r="D46" s="178" t="s">
        <v>222</v>
      </c>
      <c r="E46" s="199" t="s">
        <v>248</v>
      </c>
      <c r="F46" s="230" t="s">
        <v>251</v>
      </c>
      <c r="G46" s="181"/>
      <c r="H46" s="194">
        <v>0.3</v>
      </c>
      <c r="I46" s="194">
        <v>0.3</v>
      </c>
      <c r="J46" s="157"/>
      <c r="K46" s="53"/>
      <c r="L46" s="54"/>
      <c r="M46" s="158"/>
      <c r="N46" s="191" t="s">
        <v>4</v>
      </c>
      <c r="O46" s="196">
        <v>6</v>
      </c>
      <c r="P46" s="160">
        <f t="shared" ref="P46" si="14">I46*O46</f>
        <v>1.7999999999999998</v>
      </c>
      <c r="Q46" s="56"/>
      <c r="R46" s="161"/>
      <c r="S46" s="56"/>
      <c r="T46" s="138" t="s">
        <v>28</v>
      </c>
      <c r="U46" s="4"/>
      <c r="V46" s="15"/>
      <c r="W46" s="5"/>
      <c r="X46" s="1"/>
      <c r="Y46" s="1"/>
      <c r="Z46" s="1"/>
      <c r="AA46" s="1"/>
      <c r="AB46" s="2"/>
      <c r="AC46" s="2"/>
      <c r="AD46" s="2"/>
      <c r="AE46" s="2"/>
      <c r="AF46" s="2"/>
      <c r="AG46" s="2"/>
      <c r="AH46" s="2"/>
      <c r="AI46" s="2"/>
      <c r="AJ46" s="2"/>
      <c r="AK46" s="2"/>
      <c r="AL46" s="2"/>
      <c r="AM46" s="2"/>
      <c r="AN46" s="2"/>
      <c r="AO46" s="2"/>
      <c r="AP46" s="2"/>
      <c r="AQ46" s="2"/>
      <c r="AR46" s="2"/>
      <c r="AS46" s="2"/>
      <c r="AT46" s="2"/>
      <c r="AU46" s="2"/>
      <c r="AV46" s="2"/>
      <c r="AW46" s="2"/>
      <c r="AX46" s="2"/>
      <c r="AY46" s="2"/>
      <c r="AZ46" s="2"/>
      <c r="BA46" s="2"/>
      <c r="BB46" s="2"/>
      <c r="BC46" s="2"/>
      <c r="BD46" s="2"/>
      <c r="BE46" s="2"/>
      <c r="BF46" s="2"/>
      <c r="BG46" s="2"/>
      <c r="BH46" s="2"/>
      <c r="BI46" s="2"/>
      <c r="BJ46" s="2"/>
      <c r="BK46" s="2"/>
      <c r="BL46" s="2"/>
      <c r="BM46" s="2"/>
      <c r="BN46" s="2"/>
      <c r="BO46" s="2"/>
      <c r="BP46" s="2"/>
      <c r="BQ46" s="2"/>
      <c r="BR46" s="2"/>
      <c r="BS46" s="2"/>
      <c r="BT46" s="2"/>
      <c r="BU46" s="2"/>
    </row>
    <row r="47" spans="1:73" ht="15" customHeight="1" x14ac:dyDescent="0.2">
      <c r="A47" s="46"/>
      <c r="B47" s="129" t="s">
        <v>250</v>
      </c>
      <c r="C47" s="153" t="s">
        <v>221</v>
      </c>
      <c r="D47" s="209" t="s">
        <v>0</v>
      </c>
      <c r="E47" s="209" t="s">
        <v>0</v>
      </c>
      <c r="F47" s="230" t="s">
        <v>249</v>
      </c>
      <c r="G47" s="181"/>
      <c r="H47" s="194">
        <v>0.3</v>
      </c>
      <c r="I47" s="194">
        <v>0.3</v>
      </c>
      <c r="J47" s="157"/>
      <c r="K47" s="53"/>
      <c r="L47" s="54"/>
      <c r="M47" s="158"/>
      <c r="N47" s="191"/>
      <c r="O47" s="196"/>
      <c r="P47" s="160"/>
      <c r="Q47" s="182"/>
      <c r="R47" s="183"/>
      <c r="S47" s="182"/>
      <c r="T47" s="138" t="s">
        <v>28</v>
      </c>
      <c r="U47" s="4"/>
      <c r="V47" s="15"/>
      <c r="W47" s="5"/>
      <c r="X47" s="1"/>
      <c r="Y47" s="1"/>
      <c r="Z47" s="1"/>
      <c r="AA47" s="1"/>
      <c r="AB47" s="2"/>
      <c r="AC47" s="2"/>
      <c r="AD47" s="2"/>
      <c r="AE47" s="2"/>
      <c r="AF47" s="2"/>
      <c r="AG47" s="2"/>
      <c r="AH47" s="2"/>
      <c r="AI47" s="2"/>
      <c r="AJ47" s="2"/>
      <c r="AK47" s="2"/>
      <c r="AL47" s="2"/>
      <c r="AM47" s="2"/>
      <c r="AN47" s="2"/>
      <c r="AO47" s="2"/>
      <c r="AP47" s="2"/>
      <c r="AQ47" s="2"/>
      <c r="AR47" s="2"/>
      <c r="AS47" s="2"/>
      <c r="AT47" s="2"/>
      <c r="AU47" s="2"/>
      <c r="AV47" s="2"/>
      <c r="AW47" s="2"/>
      <c r="AX47" s="2"/>
      <c r="AY47" s="2"/>
      <c r="AZ47" s="2"/>
      <c r="BA47" s="2"/>
      <c r="BB47" s="2"/>
      <c r="BC47" s="2"/>
      <c r="BD47" s="2"/>
      <c r="BE47" s="2"/>
      <c r="BF47" s="2"/>
      <c r="BG47" s="2"/>
      <c r="BH47" s="2"/>
      <c r="BI47" s="2"/>
      <c r="BJ47" s="2"/>
      <c r="BK47" s="2"/>
      <c r="BL47" s="2"/>
      <c r="BM47" s="2"/>
      <c r="BN47" s="2"/>
      <c r="BO47" s="2"/>
      <c r="BP47" s="2"/>
      <c r="BQ47" s="2"/>
      <c r="BR47" s="2"/>
      <c r="BS47" s="2"/>
      <c r="BT47" s="2"/>
      <c r="BU47" s="2"/>
    </row>
    <row r="48" spans="1:73" ht="15" customHeight="1" x14ac:dyDescent="0.2">
      <c r="A48" s="46"/>
      <c r="B48" s="129" t="s">
        <v>252</v>
      </c>
      <c r="C48" s="153" t="s">
        <v>221</v>
      </c>
      <c r="D48" s="209" t="s">
        <v>0</v>
      </c>
      <c r="E48" s="209" t="s">
        <v>0</v>
      </c>
      <c r="F48" s="230" t="s">
        <v>254</v>
      </c>
      <c r="G48" s="181"/>
      <c r="H48" s="194">
        <v>0.3</v>
      </c>
      <c r="I48" s="194">
        <v>0.3</v>
      </c>
      <c r="J48" s="157"/>
      <c r="K48" s="53"/>
      <c r="L48" s="54"/>
      <c r="M48" s="158"/>
      <c r="N48" s="191" t="s">
        <v>4</v>
      </c>
      <c r="O48" s="196">
        <v>6</v>
      </c>
      <c r="P48" s="160">
        <f t="shared" ref="P48" si="15">I48*O48</f>
        <v>1.7999999999999998</v>
      </c>
      <c r="Q48" s="56"/>
      <c r="R48" s="161"/>
      <c r="S48" s="56"/>
      <c r="T48" s="138" t="s">
        <v>28</v>
      </c>
      <c r="U48" s="4"/>
      <c r="V48" s="15"/>
      <c r="W48" s="5"/>
      <c r="X48" s="1"/>
      <c r="Y48" s="1"/>
      <c r="Z48" s="1"/>
      <c r="AA48" s="1"/>
      <c r="AB48" s="2"/>
      <c r="AC48" s="2"/>
      <c r="AD48" s="2"/>
      <c r="AE48" s="2"/>
      <c r="AF48" s="2"/>
      <c r="AG48" s="2"/>
      <c r="AH48" s="2"/>
      <c r="AI48" s="2"/>
      <c r="AJ48" s="2"/>
      <c r="AK48" s="2"/>
      <c r="AL48" s="2"/>
      <c r="AM48" s="2"/>
      <c r="AN48" s="2"/>
      <c r="AO48" s="2"/>
      <c r="AP48" s="2"/>
      <c r="AQ48" s="2"/>
      <c r="AR48" s="2"/>
      <c r="AS48" s="2"/>
      <c r="AT48" s="2"/>
      <c r="AU48" s="2"/>
      <c r="AV48" s="2"/>
      <c r="AW48" s="2"/>
      <c r="AX48" s="2"/>
      <c r="AY48" s="2"/>
      <c r="AZ48" s="2"/>
      <c r="BA48" s="2"/>
      <c r="BB48" s="2"/>
      <c r="BC48" s="2"/>
      <c r="BD48" s="2"/>
      <c r="BE48" s="2"/>
      <c r="BF48" s="2"/>
      <c r="BG48" s="2"/>
      <c r="BH48" s="2"/>
      <c r="BI48" s="2"/>
      <c r="BJ48" s="2"/>
      <c r="BK48" s="2"/>
      <c r="BL48" s="2"/>
      <c r="BM48" s="2"/>
      <c r="BN48" s="2"/>
      <c r="BO48" s="2"/>
      <c r="BP48" s="2"/>
      <c r="BQ48" s="2"/>
      <c r="BR48" s="2"/>
      <c r="BS48" s="2"/>
      <c r="BT48" s="2"/>
      <c r="BU48" s="2"/>
    </row>
    <row r="49" spans="1:73" ht="15" customHeight="1" x14ac:dyDescent="0.2">
      <c r="A49" s="46"/>
      <c r="B49" s="129" t="s">
        <v>253</v>
      </c>
      <c r="C49" s="153" t="s">
        <v>221</v>
      </c>
      <c r="D49" s="209" t="s">
        <v>0</v>
      </c>
      <c r="E49" s="209" t="s">
        <v>0</v>
      </c>
      <c r="F49" s="230" t="s">
        <v>255</v>
      </c>
      <c r="G49" s="181"/>
      <c r="H49" s="194">
        <v>0.3</v>
      </c>
      <c r="I49" s="194">
        <v>0.3</v>
      </c>
      <c r="J49" s="157"/>
      <c r="K49" s="53"/>
      <c r="L49" s="54"/>
      <c r="M49" s="158"/>
      <c r="N49" s="191"/>
      <c r="O49" s="196"/>
      <c r="P49" s="160"/>
      <c r="Q49" s="182"/>
      <c r="R49" s="183"/>
      <c r="S49" s="182"/>
      <c r="T49" s="138" t="s">
        <v>28</v>
      </c>
      <c r="U49" s="4"/>
      <c r="V49" s="15"/>
      <c r="W49" s="5"/>
      <c r="X49" s="1"/>
      <c r="Y49" s="1"/>
      <c r="Z49" s="1"/>
      <c r="AA49" s="1"/>
      <c r="AB49" s="2"/>
      <c r="AC49" s="2"/>
      <c r="AD49" s="2"/>
      <c r="AE49" s="2"/>
      <c r="AF49" s="2"/>
      <c r="AG49" s="2"/>
      <c r="AH49" s="2"/>
      <c r="AI49" s="2"/>
      <c r="AJ49" s="2"/>
      <c r="AK49" s="2"/>
      <c r="AL49" s="2"/>
      <c r="AM49" s="2"/>
      <c r="AN49" s="2"/>
      <c r="AO49" s="2"/>
      <c r="AP49" s="2"/>
      <c r="AQ49" s="2"/>
      <c r="AR49" s="2"/>
      <c r="AS49" s="2"/>
      <c r="AT49" s="2"/>
      <c r="AU49" s="2"/>
      <c r="AV49" s="2"/>
      <c r="AW49" s="2"/>
      <c r="AX49" s="2"/>
      <c r="AY49" s="2"/>
      <c r="AZ49" s="2"/>
      <c r="BA49" s="2"/>
      <c r="BB49" s="2"/>
      <c r="BC49" s="2"/>
      <c r="BD49" s="2"/>
      <c r="BE49" s="2"/>
      <c r="BF49" s="2"/>
      <c r="BG49" s="2"/>
      <c r="BH49" s="2"/>
      <c r="BI49" s="2"/>
      <c r="BJ49" s="2"/>
      <c r="BK49" s="2"/>
      <c r="BL49" s="2"/>
      <c r="BM49" s="2"/>
      <c r="BN49" s="2"/>
      <c r="BO49" s="2"/>
      <c r="BP49" s="2"/>
      <c r="BQ49" s="2"/>
      <c r="BR49" s="2"/>
      <c r="BS49" s="2"/>
      <c r="BT49" s="2"/>
      <c r="BU49" s="2"/>
    </row>
    <row r="50" spans="1:73" ht="15" customHeight="1" x14ac:dyDescent="0.2">
      <c r="A50" s="46"/>
      <c r="B50" s="153" t="s">
        <v>282</v>
      </c>
      <c r="C50" s="153" t="s">
        <v>85</v>
      </c>
      <c r="D50" s="178"/>
      <c r="E50" s="199" t="s">
        <v>234</v>
      </c>
      <c r="F50" s="186" t="s">
        <v>256</v>
      </c>
      <c r="G50" s="200"/>
      <c r="H50" s="203"/>
      <c r="I50" s="204"/>
      <c r="J50" s="205"/>
      <c r="K50" s="206"/>
      <c r="L50" s="54"/>
      <c r="M50" s="158"/>
      <c r="N50" s="191"/>
      <c r="O50" s="207"/>
      <c r="P50" s="208"/>
      <c r="Q50" s="201"/>
      <c r="R50" s="202"/>
      <c r="S50" s="201"/>
      <c r="T50" s="138" t="s">
        <v>28</v>
      </c>
      <c r="U50" s="4"/>
      <c r="V50" s="15"/>
      <c r="W50" s="5"/>
      <c r="X50" s="1"/>
      <c r="Y50" s="1"/>
      <c r="Z50" s="1"/>
      <c r="AA50" s="1"/>
      <c r="AB50" s="2"/>
      <c r="AC50" s="2"/>
      <c r="AD50" s="2"/>
      <c r="AE50" s="2"/>
      <c r="AF50" s="2"/>
      <c r="AG50" s="2"/>
      <c r="AH50" s="2"/>
      <c r="AI50" s="2"/>
      <c r="AJ50" s="2"/>
      <c r="AK50" s="2"/>
      <c r="AL50" s="2"/>
      <c r="AM50" s="2"/>
      <c r="AN50" s="2"/>
      <c r="AO50" s="2"/>
      <c r="AP50" s="2"/>
      <c r="AQ50" s="2"/>
      <c r="AR50" s="2"/>
      <c r="AS50" s="2"/>
      <c r="AT50" s="2"/>
      <c r="AU50" s="2"/>
      <c r="AV50" s="2"/>
      <c r="AW50" s="2"/>
      <c r="AX50" s="2"/>
      <c r="AY50" s="2"/>
      <c r="AZ50" s="2"/>
      <c r="BA50" s="2"/>
      <c r="BB50" s="2"/>
      <c r="BC50" s="2"/>
      <c r="BD50" s="2"/>
      <c r="BE50" s="2"/>
      <c r="BF50" s="2"/>
      <c r="BG50" s="2"/>
      <c r="BH50" s="2"/>
      <c r="BI50" s="2"/>
      <c r="BJ50" s="2"/>
      <c r="BK50" s="2"/>
      <c r="BL50" s="2"/>
      <c r="BM50" s="2"/>
      <c r="BN50" s="2"/>
      <c r="BO50" s="2"/>
      <c r="BP50" s="2"/>
      <c r="BQ50" s="2"/>
      <c r="BR50" s="2"/>
      <c r="BS50" s="2"/>
      <c r="BT50" s="2"/>
      <c r="BU50" s="2"/>
    </row>
    <row r="51" spans="1:73" ht="15" customHeight="1" x14ac:dyDescent="0.2">
      <c r="A51" s="46"/>
      <c r="B51" s="153" t="s">
        <v>283</v>
      </c>
      <c r="C51" s="153" t="s">
        <v>85</v>
      </c>
      <c r="D51" s="178"/>
      <c r="E51" s="209" t="s">
        <v>0</v>
      </c>
      <c r="F51" s="186" t="s">
        <v>259</v>
      </c>
      <c r="G51" s="200"/>
      <c r="H51" s="203"/>
      <c r="I51" s="204"/>
      <c r="J51" s="205"/>
      <c r="K51" s="206"/>
      <c r="L51" s="54"/>
      <c r="M51" s="158"/>
      <c r="N51" s="191"/>
      <c r="O51" s="207"/>
      <c r="P51" s="208"/>
      <c r="Q51" s="201"/>
      <c r="R51" s="202"/>
      <c r="S51" s="201"/>
      <c r="T51" s="138" t="s">
        <v>28</v>
      </c>
      <c r="U51" s="4"/>
      <c r="V51" s="15"/>
      <c r="W51" s="5"/>
      <c r="X51" s="1"/>
      <c r="Y51" s="1"/>
      <c r="Z51" s="1"/>
      <c r="AA51" s="1"/>
      <c r="AB51" s="2"/>
      <c r="AC51" s="2"/>
      <c r="AD51" s="2"/>
      <c r="AE51" s="2"/>
      <c r="AF51" s="2"/>
      <c r="AG51" s="2"/>
      <c r="AH51" s="2"/>
      <c r="AI51" s="2"/>
      <c r="AJ51" s="2"/>
      <c r="AK51" s="2"/>
      <c r="AL51" s="2"/>
      <c r="AM51" s="2"/>
      <c r="AN51" s="2"/>
      <c r="AO51" s="2"/>
      <c r="AP51" s="2"/>
      <c r="AQ51" s="2"/>
      <c r="AR51" s="2"/>
      <c r="AS51" s="2"/>
      <c r="AT51" s="2"/>
      <c r="AU51" s="2"/>
      <c r="AV51" s="2"/>
      <c r="AW51" s="2"/>
      <c r="AX51" s="2"/>
      <c r="AY51" s="2"/>
      <c r="AZ51" s="2"/>
      <c r="BA51" s="2"/>
      <c r="BB51" s="2"/>
      <c r="BC51" s="2"/>
      <c r="BD51" s="2"/>
      <c r="BE51" s="2"/>
      <c r="BF51" s="2"/>
      <c r="BG51" s="2"/>
      <c r="BH51" s="2"/>
      <c r="BI51" s="2"/>
      <c r="BJ51" s="2"/>
      <c r="BK51" s="2"/>
      <c r="BL51" s="2"/>
      <c r="BM51" s="2"/>
      <c r="BN51" s="2"/>
      <c r="BO51" s="2"/>
      <c r="BP51" s="2"/>
      <c r="BQ51" s="2"/>
      <c r="BR51" s="2"/>
      <c r="BS51" s="2"/>
      <c r="BT51" s="2"/>
      <c r="BU51" s="2"/>
    </row>
    <row r="52" spans="1:73" ht="15" customHeight="1" x14ac:dyDescent="0.2">
      <c r="A52" s="46"/>
      <c r="B52" s="153" t="s">
        <v>284</v>
      </c>
      <c r="C52" s="153" t="s">
        <v>85</v>
      </c>
      <c r="D52" s="178"/>
      <c r="E52" s="199" t="s">
        <v>241</v>
      </c>
      <c r="F52" s="186" t="s">
        <v>256</v>
      </c>
      <c r="G52" s="200"/>
      <c r="H52" s="203"/>
      <c r="I52" s="204"/>
      <c r="J52" s="205"/>
      <c r="K52" s="206"/>
      <c r="L52" s="54"/>
      <c r="M52" s="158"/>
      <c r="N52" s="191"/>
      <c r="O52" s="207"/>
      <c r="P52" s="208"/>
      <c r="Q52" s="201"/>
      <c r="R52" s="202"/>
      <c r="S52" s="201"/>
      <c r="T52" s="138" t="s">
        <v>28</v>
      </c>
      <c r="U52" s="4"/>
      <c r="V52" s="15"/>
      <c r="W52" s="5"/>
      <c r="X52" s="1"/>
      <c r="Y52" s="1"/>
      <c r="Z52" s="1"/>
      <c r="AA52" s="1"/>
      <c r="AB52" s="2"/>
      <c r="AC52" s="2"/>
      <c r="AD52" s="2"/>
      <c r="AE52" s="2"/>
      <c r="AF52" s="2"/>
      <c r="AG52" s="2"/>
      <c r="AH52" s="2"/>
      <c r="AI52" s="2"/>
      <c r="AJ52" s="2"/>
      <c r="AK52" s="2"/>
      <c r="AL52" s="2"/>
      <c r="AM52" s="2"/>
      <c r="AN52" s="2"/>
      <c r="AO52" s="2"/>
      <c r="AP52" s="2"/>
      <c r="AQ52" s="2"/>
      <c r="AR52" s="2"/>
      <c r="AS52" s="2"/>
      <c r="AT52" s="2"/>
      <c r="AU52" s="2"/>
      <c r="AV52" s="2"/>
      <c r="AW52" s="2"/>
      <c r="AX52" s="2"/>
      <c r="AY52" s="2"/>
      <c r="AZ52" s="2"/>
      <c r="BA52" s="2"/>
      <c r="BB52" s="2"/>
      <c r="BC52" s="2"/>
      <c r="BD52" s="2"/>
      <c r="BE52" s="2"/>
      <c r="BF52" s="2"/>
      <c r="BG52" s="2"/>
      <c r="BH52" s="2"/>
      <c r="BI52" s="2"/>
      <c r="BJ52" s="2"/>
      <c r="BK52" s="2"/>
      <c r="BL52" s="2"/>
      <c r="BM52" s="2"/>
      <c r="BN52" s="2"/>
      <c r="BO52" s="2"/>
      <c r="BP52" s="2"/>
      <c r="BQ52" s="2"/>
      <c r="BR52" s="2"/>
      <c r="BS52" s="2"/>
      <c r="BT52" s="2"/>
      <c r="BU52" s="2"/>
    </row>
    <row r="53" spans="1:73" ht="15" customHeight="1" x14ac:dyDescent="0.2">
      <c r="A53" s="46"/>
      <c r="B53" s="153" t="s">
        <v>285</v>
      </c>
      <c r="C53" s="153" t="s">
        <v>85</v>
      </c>
      <c r="D53" s="178"/>
      <c r="E53" s="209" t="s">
        <v>0</v>
      </c>
      <c r="F53" s="186" t="s">
        <v>259</v>
      </c>
      <c r="G53" s="200"/>
      <c r="H53" s="203"/>
      <c r="I53" s="204"/>
      <c r="J53" s="205"/>
      <c r="K53" s="206"/>
      <c r="L53" s="54"/>
      <c r="M53" s="158"/>
      <c r="N53" s="191"/>
      <c r="O53" s="207"/>
      <c r="P53" s="208"/>
      <c r="Q53" s="201"/>
      <c r="R53" s="202"/>
      <c r="S53" s="201"/>
      <c r="T53" s="138" t="s">
        <v>28</v>
      </c>
      <c r="U53" s="4"/>
      <c r="V53" s="15"/>
      <c r="W53" s="5"/>
      <c r="X53" s="1"/>
      <c r="Y53" s="1"/>
      <c r="Z53" s="1"/>
      <c r="AA53" s="1"/>
      <c r="AB53" s="2"/>
      <c r="AC53" s="2"/>
      <c r="AD53" s="2"/>
      <c r="AE53" s="2"/>
      <c r="AF53" s="2"/>
      <c r="AG53" s="2"/>
      <c r="AH53" s="2"/>
      <c r="AI53" s="2"/>
      <c r="AJ53" s="2"/>
      <c r="AK53" s="2"/>
      <c r="AL53" s="2"/>
      <c r="AM53" s="2"/>
      <c r="AN53" s="2"/>
      <c r="AO53" s="2"/>
      <c r="AP53" s="2"/>
      <c r="AQ53" s="2"/>
      <c r="AR53" s="2"/>
      <c r="AS53" s="2"/>
      <c r="AT53" s="2"/>
      <c r="AU53" s="2"/>
      <c r="AV53" s="2"/>
      <c r="AW53" s="2"/>
      <c r="AX53" s="2"/>
      <c r="AY53" s="2"/>
      <c r="AZ53" s="2"/>
      <c r="BA53" s="2"/>
      <c r="BB53" s="2"/>
      <c r="BC53" s="2"/>
      <c r="BD53" s="2"/>
      <c r="BE53" s="2"/>
      <c r="BF53" s="2"/>
      <c r="BG53" s="2"/>
      <c r="BH53" s="2"/>
      <c r="BI53" s="2"/>
      <c r="BJ53" s="2"/>
      <c r="BK53" s="2"/>
      <c r="BL53" s="2"/>
      <c r="BM53" s="2"/>
      <c r="BN53" s="2"/>
      <c r="BO53" s="2"/>
      <c r="BP53" s="2"/>
      <c r="BQ53" s="2"/>
      <c r="BR53" s="2"/>
      <c r="BS53" s="2"/>
      <c r="BT53" s="2"/>
      <c r="BU53" s="2"/>
    </row>
    <row r="54" spans="1:73" ht="15" customHeight="1" x14ac:dyDescent="0.2">
      <c r="A54" s="271"/>
      <c r="B54" s="179"/>
      <c r="C54" s="153"/>
      <c r="D54" s="178"/>
      <c r="E54" s="199"/>
      <c r="F54" s="186"/>
      <c r="G54" s="181"/>
      <c r="H54" s="47"/>
      <c r="I54" s="194"/>
      <c r="J54" s="157"/>
      <c r="K54" s="53"/>
      <c r="L54" s="54"/>
      <c r="M54" s="158"/>
      <c r="N54" s="191"/>
      <c r="O54" s="196"/>
      <c r="P54" s="160"/>
      <c r="Q54" s="182"/>
      <c r="R54" s="183"/>
      <c r="S54" s="182"/>
      <c r="T54" s="138"/>
      <c r="U54" s="4"/>
      <c r="V54" s="15"/>
      <c r="W54" s="5"/>
      <c r="X54" s="1"/>
      <c r="Y54" s="1"/>
      <c r="Z54" s="1"/>
      <c r="AA54" s="1"/>
      <c r="AB54" s="2"/>
      <c r="AC54" s="2"/>
      <c r="AD54" s="2"/>
      <c r="AE54" s="2"/>
      <c r="AF54" s="2"/>
      <c r="AG54" s="2"/>
      <c r="AH54" s="2"/>
      <c r="AI54" s="2"/>
      <c r="AJ54" s="2"/>
      <c r="AK54" s="2"/>
      <c r="AL54" s="2"/>
      <c r="AM54" s="2"/>
      <c r="AN54" s="2"/>
      <c r="AO54" s="2"/>
      <c r="AP54" s="2"/>
      <c r="AQ54" s="2"/>
      <c r="AR54" s="2"/>
      <c r="AS54" s="2"/>
      <c r="AT54" s="2"/>
      <c r="AU54" s="2"/>
      <c r="AV54" s="2"/>
      <c r="AW54" s="2"/>
      <c r="AX54" s="2"/>
      <c r="AY54" s="2"/>
      <c r="AZ54" s="2"/>
      <c r="BA54" s="2"/>
      <c r="BB54" s="2"/>
      <c r="BC54" s="2"/>
      <c r="BD54" s="2"/>
      <c r="BE54" s="2"/>
      <c r="BF54" s="2"/>
      <c r="BG54" s="2"/>
      <c r="BH54" s="2"/>
      <c r="BI54" s="2"/>
      <c r="BJ54" s="2"/>
      <c r="BK54" s="2"/>
      <c r="BL54" s="2"/>
      <c r="BM54" s="2"/>
      <c r="BN54" s="2"/>
      <c r="BO54" s="2"/>
      <c r="BP54" s="2"/>
      <c r="BQ54" s="2"/>
      <c r="BR54" s="2"/>
      <c r="BS54" s="2"/>
      <c r="BT54" s="2"/>
      <c r="BU54" s="2"/>
    </row>
    <row r="55" spans="1:73" ht="15" customHeight="1" x14ac:dyDescent="0.2">
      <c r="A55" s="211" t="s">
        <v>139</v>
      </c>
      <c r="B55" s="130" t="s">
        <v>286</v>
      </c>
      <c r="C55" s="153"/>
      <c r="D55" s="178"/>
      <c r="E55" s="199"/>
      <c r="F55" s="186"/>
      <c r="G55" s="181"/>
      <c r="H55" s="47"/>
      <c r="I55" s="194"/>
      <c r="J55" s="157"/>
      <c r="K55" s="53"/>
      <c r="L55" s="54"/>
      <c r="M55" s="158"/>
      <c r="N55" s="191"/>
      <c r="O55" s="196"/>
      <c r="P55" s="160"/>
      <c r="Q55" s="182"/>
      <c r="R55" s="183"/>
      <c r="S55" s="182"/>
      <c r="T55" s="138"/>
      <c r="U55" s="4"/>
      <c r="V55" s="15"/>
      <c r="W55" s="5"/>
      <c r="X55" s="1"/>
      <c r="Y55" s="1"/>
      <c r="Z55" s="1"/>
      <c r="AA55" s="1"/>
      <c r="AB55" s="2"/>
      <c r="AC55" s="2"/>
      <c r="AD55" s="2"/>
      <c r="AE55" s="2"/>
      <c r="AF55" s="2"/>
      <c r="AG55" s="2"/>
      <c r="AH55" s="2"/>
      <c r="AI55" s="2"/>
      <c r="AJ55" s="2"/>
      <c r="AK55" s="2"/>
      <c r="AL55" s="2"/>
      <c r="AM55" s="2"/>
      <c r="AN55" s="2"/>
      <c r="AO55" s="2"/>
      <c r="AP55" s="2"/>
      <c r="AQ55" s="2"/>
      <c r="AR55" s="2"/>
      <c r="AS55" s="2"/>
      <c r="AT55" s="2"/>
      <c r="AU55" s="2"/>
      <c r="AV55" s="2"/>
      <c r="AW55" s="2"/>
      <c r="AX55" s="2"/>
      <c r="AY55" s="2"/>
      <c r="AZ55" s="2"/>
      <c r="BA55" s="2"/>
      <c r="BB55" s="2"/>
      <c r="BC55" s="2"/>
      <c r="BD55" s="2"/>
      <c r="BE55" s="2"/>
      <c r="BF55" s="2"/>
      <c r="BG55" s="2"/>
      <c r="BH55" s="2"/>
      <c r="BI55" s="2"/>
      <c r="BJ55" s="2"/>
      <c r="BK55" s="2"/>
      <c r="BL55" s="2"/>
      <c r="BM55" s="2"/>
      <c r="BN55" s="2"/>
      <c r="BO55" s="2"/>
      <c r="BP55" s="2"/>
      <c r="BQ55" s="2"/>
      <c r="BR55" s="2"/>
      <c r="BS55" s="2"/>
      <c r="BT55" s="2"/>
      <c r="BU55" s="2"/>
    </row>
    <row r="56" spans="1:73" ht="15" customHeight="1" x14ac:dyDescent="0.2">
      <c r="A56" s="239"/>
      <c r="B56" s="153" t="s">
        <v>288</v>
      </c>
      <c r="C56" s="153" t="s">
        <v>291</v>
      </c>
      <c r="D56" s="178" t="s">
        <v>295</v>
      </c>
      <c r="E56" s="199" t="s">
        <v>201</v>
      </c>
      <c r="F56" s="186"/>
      <c r="G56" s="181"/>
      <c r="H56" s="237">
        <v>10</v>
      </c>
      <c r="I56" s="194">
        <v>10</v>
      </c>
      <c r="J56" s="157"/>
      <c r="K56" s="53"/>
      <c r="L56" s="54"/>
      <c r="M56" s="158"/>
      <c r="N56" s="191"/>
      <c r="O56" s="196"/>
      <c r="P56" s="160"/>
      <c r="Q56" s="182"/>
      <c r="R56" s="183"/>
      <c r="S56" s="182"/>
      <c r="T56" s="138"/>
      <c r="U56" s="4"/>
      <c r="V56" s="15"/>
      <c r="W56" s="5"/>
      <c r="X56" s="1"/>
      <c r="Y56" s="1"/>
      <c r="Z56" s="1"/>
      <c r="AA56" s="1"/>
      <c r="AB56" s="2"/>
      <c r="AC56" s="2"/>
      <c r="AD56" s="2"/>
      <c r="AE56" s="2"/>
      <c r="AF56" s="2"/>
      <c r="AG56" s="2"/>
      <c r="AH56" s="2"/>
      <c r="AI56" s="2"/>
      <c r="AJ56" s="2"/>
      <c r="AK56" s="2"/>
      <c r="AL56" s="2"/>
      <c r="AM56" s="2"/>
      <c r="AN56" s="2"/>
      <c r="AO56" s="2"/>
      <c r="AP56" s="2"/>
      <c r="AQ56" s="2"/>
      <c r="AR56" s="2"/>
      <c r="AS56" s="2"/>
      <c r="AT56" s="2"/>
      <c r="AU56" s="2"/>
      <c r="AV56" s="2"/>
      <c r="AW56" s="2"/>
      <c r="AX56" s="2"/>
      <c r="AY56" s="2"/>
      <c r="AZ56" s="2"/>
      <c r="BA56" s="2"/>
      <c r="BB56" s="2"/>
      <c r="BC56" s="2"/>
      <c r="BD56" s="2"/>
      <c r="BE56" s="2"/>
      <c r="BF56" s="2"/>
      <c r="BG56" s="2"/>
      <c r="BH56" s="2"/>
      <c r="BI56" s="2"/>
      <c r="BJ56" s="2"/>
      <c r="BK56" s="2"/>
      <c r="BL56" s="2"/>
      <c r="BM56" s="2"/>
      <c r="BN56" s="2"/>
      <c r="BO56" s="2"/>
      <c r="BP56" s="2"/>
      <c r="BQ56" s="2"/>
      <c r="BR56" s="2"/>
      <c r="BS56" s="2"/>
      <c r="BT56" s="2"/>
      <c r="BU56" s="2"/>
    </row>
    <row r="57" spans="1:73" ht="15" customHeight="1" x14ac:dyDescent="0.2">
      <c r="A57" s="239"/>
      <c r="B57" s="153" t="s">
        <v>290</v>
      </c>
      <c r="C57" s="153" t="s">
        <v>289</v>
      </c>
      <c r="D57" s="178" t="s">
        <v>294</v>
      </c>
      <c r="E57" s="209" t="s">
        <v>0</v>
      </c>
      <c r="F57" s="186"/>
      <c r="G57" s="181"/>
      <c r="H57" s="237">
        <v>5</v>
      </c>
      <c r="I57" s="194">
        <v>5</v>
      </c>
      <c r="J57" s="157"/>
      <c r="K57" s="53"/>
      <c r="L57" s="54"/>
      <c r="M57" s="158"/>
      <c r="N57" s="191"/>
      <c r="O57" s="196"/>
      <c r="P57" s="160"/>
      <c r="Q57" s="182"/>
      <c r="R57" s="183"/>
      <c r="S57" s="182"/>
      <c r="T57" s="138"/>
      <c r="U57" s="4"/>
      <c r="V57" s="15"/>
      <c r="W57" s="5"/>
      <c r="X57" s="1"/>
      <c r="Y57" s="1"/>
      <c r="Z57" s="1"/>
      <c r="AA57" s="1"/>
      <c r="AB57" s="2"/>
      <c r="AC57" s="2"/>
      <c r="AD57" s="2"/>
      <c r="AE57" s="2"/>
      <c r="AF57" s="2"/>
      <c r="AG57" s="2"/>
      <c r="AH57" s="2"/>
      <c r="AI57" s="2"/>
      <c r="AJ57" s="2"/>
      <c r="AK57" s="2"/>
      <c r="AL57" s="2"/>
      <c r="AM57" s="2"/>
      <c r="AN57" s="2"/>
      <c r="AO57" s="2"/>
      <c r="AP57" s="2"/>
      <c r="AQ57" s="2"/>
      <c r="AR57" s="2"/>
      <c r="AS57" s="2"/>
      <c r="AT57" s="2"/>
      <c r="AU57" s="2"/>
      <c r="AV57" s="2"/>
      <c r="AW57" s="2"/>
      <c r="AX57" s="2"/>
      <c r="AY57" s="2"/>
      <c r="AZ57" s="2"/>
      <c r="BA57" s="2"/>
      <c r="BB57" s="2"/>
      <c r="BC57" s="2"/>
      <c r="BD57" s="2"/>
      <c r="BE57" s="2"/>
      <c r="BF57" s="2"/>
      <c r="BG57" s="2"/>
      <c r="BH57" s="2"/>
      <c r="BI57" s="2"/>
      <c r="BJ57" s="2"/>
      <c r="BK57" s="2"/>
      <c r="BL57" s="2"/>
      <c r="BM57" s="2"/>
      <c r="BN57" s="2"/>
      <c r="BO57" s="2"/>
      <c r="BP57" s="2"/>
      <c r="BQ57" s="2"/>
      <c r="BR57" s="2"/>
      <c r="BS57" s="2"/>
      <c r="BT57" s="2"/>
      <c r="BU57" s="2"/>
    </row>
    <row r="58" spans="1:73" ht="15" customHeight="1" x14ac:dyDescent="0.2">
      <c r="A58" s="239"/>
      <c r="B58" s="240" t="s">
        <v>298</v>
      </c>
      <c r="C58" s="240" t="s">
        <v>292</v>
      </c>
      <c r="D58" s="178" t="s">
        <v>293</v>
      </c>
      <c r="E58" s="242" t="s">
        <v>297</v>
      </c>
      <c r="F58" s="186"/>
      <c r="G58" s="181"/>
      <c r="H58" s="237">
        <v>5</v>
      </c>
      <c r="I58" s="194">
        <v>5</v>
      </c>
      <c r="J58" s="157"/>
      <c r="K58" s="53"/>
      <c r="L58" s="54"/>
      <c r="M58" s="158"/>
      <c r="N58" s="191"/>
      <c r="O58" s="196"/>
      <c r="P58" s="160"/>
      <c r="Q58" s="182"/>
      <c r="R58" s="183"/>
      <c r="S58" s="182"/>
      <c r="T58" s="138"/>
      <c r="U58" s="4"/>
      <c r="V58" s="15"/>
      <c r="W58" s="5"/>
      <c r="X58" s="1"/>
      <c r="Y58" s="1"/>
      <c r="Z58" s="1"/>
      <c r="AA58" s="1"/>
      <c r="AB58" s="2"/>
      <c r="AC58" s="2"/>
      <c r="AD58" s="2"/>
      <c r="AE58" s="2"/>
      <c r="AF58" s="2"/>
      <c r="AG58" s="2"/>
      <c r="AH58" s="2"/>
      <c r="AI58" s="2"/>
      <c r="AJ58" s="2"/>
      <c r="AK58" s="2"/>
      <c r="AL58" s="2"/>
      <c r="AM58" s="2"/>
      <c r="AN58" s="2"/>
      <c r="AO58" s="2"/>
      <c r="AP58" s="2"/>
      <c r="AQ58" s="2"/>
      <c r="AR58" s="2"/>
      <c r="AS58" s="2"/>
      <c r="AT58" s="2"/>
      <c r="AU58" s="2"/>
      <c r="AV58" s="2"/>
      <c r="AW58" s="2"/>
      <c r="AX58" s="2"/>
      <c r="AY58" s="2"/>
      <c r="AZ58" s="2"/>
      <c r="BA58" s="2"/>
      <c r="BB58" s="2"/>
      <c r="BC58" s="2"/>
      <c r="BD58" s="2"/>
      <c r="BE58" s="2"/>
      <c r="BF58" s="2"/>
      <c r="BG58" s="2"/>
      <c r="BH58" s="2"/>
      <c r="BI58" s="2"/>
      <c r="BJ58" s="2"/>
      <c r="BK58" s="2"/>
      <c r="BL58" s="2"/>
      <c r="BM58" s="2"/>
      <c r="BN58" s="2"/>
      <c r="BO58" s="2"/>
      <c r="BP58" s="2"/>
      <c r="BQ58" s="2"/>
      <c r="BR58" s="2"/>
      <c r="BS58" s="2"/>
      <c r="BT58" s="2"/>
      <c r="BU58" s="2"/>
    </row>
    <row r="59" spans="1:73" ht="15" customHeight="1" x14ac:dyDescent="0.2">
      <c r="A59" s="46"/>
      <c r="B59" s="241"/>
      <c r="C59" s="241"/>
      <c r="D59" s="178" t="s">
        <v>296</v>
      </c>
      <c r="E59" s="243"/>
      <c r="F59" s="186"/>
      <c r="G59" s="181"/>
      <c r="H59" s="47"/>
      <c r="I59" s="194"/>
      <c r="J59" s="157"/>
      <c r="K59" s="53"/>
      <c r="L59" s="54"/>
      <c r="M59" s="158"/>
      <c r="N59" s="210"/>
      <c r="O59" s="196"/>
      <c r="P59" s="160"/>
      <c r="Q59" s="182"/>
      <c r="R59" s="183"/>
      <c r="S59" s="182"/>
      <c r="T59" s="138"/>
      <c r="U59" s="4"/>
      <c r="V59" s="15"/>
      <c r="W59" s="5"/>
      <c r="X59" s="1"/>
      <c r="Y59" s="1"/>
      <c r="Z59" s="1"/>
      <c r="AA59" s="1"/>
      <c r="AB59" s="2"/>
      <c r="AC59" s="2"/>
      <c r="AD59" s="2"/>
      <c r="AE59" s="2"/>
      <c r="AF59" s="2"/>
      <c r="AG59" s="2"/>
      <c r="AH59" s="2"/>
      <c r="AI59" s="2"/>
      <c r="AJ59" s="2"/>
      <c r="AK59" s="2"/>
      <c r="AL59" s="2"/>
      <c r="AM59" s="2"/>
      <c r="AN59" s="2"/>
      <c r="AO59" s="2"/>
      <c r="AP59" s="2"/>
      <c r="AQ59" s="2"/>
      <c r="AR59" s="2"/>
      <c r="AS59" s="2"/>
      <c r="AT59" s="2"/>
      <c r="AU59" s="2"/>
      <c r="AV59" s="2"/>
      <c r="AW59" s="2"/>
      <c r="AX59" s="2"/>
      <c r="AY59" s="2"/>
      <c r="AZ59" s="2"/>
      <c r="BA59" s="2"/>
      <c r="BB59" s="2"/>
      <c r="BC59" s="2"/>
      <c r="BD59" s="2"/>
      <c r="BE59" s="2"/>
      <c r="BF59" s="2"/>
      <c r="BG59" s="2"/>
      <c r="BH59" s="2"/>
      <c r="BI59" s="2"/>
      <c r="BJ59" s="2"/>
      <c r="BK59" s="2"/>
      <c r="BL59" s="2"/>
      <c r="BM59" s="2"/>
      <c r="BN59" s="2"/>
      <c r="BO59" s="2"/>
      <c r="BP59" s="2"/>
      <c r="BQ59" s="2"/>
      <c r="BR59" s="2"/>
      <c r="BS59" s="2"/>
      <c r="BT59" s="2"/>
      <c r="BU59" s="2"/>
    </row>
    <row r="60" spans="1:73" ht="15" customHeight="1" x14ac:dyDescent="0.2">
      <c r="A60" s="46"/>
      <c r="B60" s="153" t="s">
        <v>299</v>
      </c>
      <c r="C60" s="153" t="s">
        <v>217</v>
      </c>
      <c r="D60" s="178" t="s">
        <v>295</v>
      </c>
      <c r="E60" s="199" t="s">
        <v>201</v>
      </c>
      <c r="F60" s="186"/>
      <c r="G60" s="181"/>
      <c r="H60" s="237">
        <v>5</v>
      </c>
      <c r="I60" s="194">
        <v>5</v>
      </c>
      <c r="J60" s="157"/>
      <c r="K60" s="53"/>
      <c r="L60" s="54"/>
      <c r="M60" s="158"/>
      <c r="N60" s="210"/>
      <c r="O60" s="196"/>
      <c r="P60" s="160"/>
      <c r="Q60" s="182"/>
      <c r="R60" s="183"/>
      <c r="S60" s="182"/>
      <c r="T60" s="138"/>
      <c r="U60" s="4"/>
      <c r="V60" s="15"/>
      <c r="W60" s="5"/>
      <c r="X60" s="1"/>
      <c r="Y60" s="1"/>
      <c r="Z60" s="1"/>
      <c r="AA60" s="1"/>
      <c r="AB60" s="2"/>
      <c r="AC60" s="2"/>
      <c r="AD60" s="2"/>
      <c r="AE60" s="2"/>
      <c r="AF60" s="2"/>
      <c r="AG60" s="2"/>
      <c r="AH60" s="2"/>
      <c r="AI60" s="2"/>
      <c r="AJ60" s="2"/>
      <c r="AK60" s="2"/>
      <c r="AL60" s="2"/>
      <c r="AM60" s="2"/>
      <c r="AN60" s="2"/>
      <c r="AO60" s="2"/>
      <c r="AP60" s="2"/>
      <c r="AQ60" s="2"/>
      <c r="AR60" s="2"/>
      <c r="AS60" s="2"/>
      <c r="AT60" s="2"/>
      <c r="AU60" s="2"/>
      <c r="AV60" s="2"/>
      <c r="AW60" s="2"/>
      <c r="AX60" s="2"/>
      <c r="AY60" s="2"/>
      <c r="AZ60" s="2"/>
      <c r="BA60" s="2"/>
      <c r="BB60" s="2"/>
      <c r="BC60" s="2"/>
      <c r="BD60" s="2"/>
      <c r="BE60" s="2"/>
      <c r="BF60" s="2"/>
      <c r="BG60" s="2"/>
      <c r="BH60" s="2"/>
      <c r="BI60" s="2"/>
      <c r="BJ60" s="2"/>
      <c r="BK60" s="2"/>
      <c r="BL60" s="2"/>
      <c r="BM60" s="2"/>
      <c r="BN60" s="2"/>
      <c r="BO60" s="2"/>
      <c r="BP60" s="2"/>
      <c r="BQ60" s="2"/>
      <c r="BR60" s="2"/>
      <c r="BS60" s="2"/>
      <c r="BT60" s="2"/>
      <c r="BU60" s="2"/>
    </row>
    <row r="61" spans="1:73" ht="15" customHeight="1" x14ac:dyDescent="0.2">
      <c r="A61" s="46"/>
      <c r="B61" s="153" t="s">
        <v>300</v>
      </c>
      <c r="C61" s="153" t="s">
        <v>301</v>
      </c>
      <c r="D61" s="209" t="s">
        <v>0</v>
      </c>
      <c r="E61" s="199" t="s">
        <v>201</v>
      </c>
      <c r="F61" s="186"/>
      <c r="G61" s="181"/>
      <c r="H61" s="237">
        <v>5</v>
      </c>
      <c r="I61" s="194">
        <v>5</v>
      </c>
      <c r="J61" s="157"/>
      <c r="K61" s="53"/>
      <c r="L61" s="54"/>
      <c r="M61" s="158"/>
      <c r="N61" s="210"/>
      <c r="O61" s="196"/>
      <c r="P61" s="160"/>
      <c r="Q61" s="182"/>
      <c r="R61" s="183"/>
      <c r="S61" s="182"/>
      <c r="T61" s="138"/>
      <c r="U61" s="4"/>
      <c r="V61" s="15"/>
      <c r="W61" s="5"/>
      <c r="X61" s="1"/>
      <c r="Y61" s="1"/>
      <c r="Z61" s="1"/>
      <c r="AA61" s="1"/>
      <c r="AB61" s="2"/>
      <c r="AC61" s="2"/>
      <c r="AD61" s="2"/>
      <c r="AE61" s="2"/>
      <c r="AF61" s="2"/>
      <c r="AG61" s="2"/>
      <c r="AH61" s="2"/>
      <c r="AI61" s="2"/>
      <c r="AJ61" s="2"/>
      <c r="AK61" s="2"/>
      <c r="AL61" s="2"/>
      <c r="AM61" s="2"/>
      <c r="AN61" s="2"/>
      <c r="AO61" s="2"/>
      <c r="AP61" s="2"/>
      <c r="AQ61" s="2"/>
      <c r="AR61" s="2"/>
      <c r="AS61" s="2"/>
      <c r="AT61" s="2"/>
      <c r="AU61" s="2"/>
      <c r="AV61" s="2"/>
      <c r="AW61" s="2"/>
      <c r="AX61" s="2"/>
      <c r="AY61" s="2"/>
      <c r="AZ61" s="2"/>
      <c r="BA61" s="2"/>
      <c r="BB61" s="2"/>
      <c r="BC61" s="2"/>
      <c r="BD61" s="2"/>
      <c r="BE61" s="2"/>
      <c r="BF61" s="2"/>
      <c r="BG61" s="2"/>
      <c r="BH61" s="2"/>
      <c r="BI61" s="2"/>
      <c r="BJ61" s="2"/>
      <c r="BK61" s="2"/>
      <c r="BL61" s="2"/>
      <c r="BM61" s="2"/>
      <c r="BN61" s="2"/>
      <c r="BO61" s="2"/>
      <c r="BP61" s="2"/>
      <c r="BQ61" s="2"/>
      <c r="BR61" s="2"/>
      <c r="BS61" s="2"/>
      <c r="BT61" s="2"/>
      <c r="BU61" s="2"/>
    </row>
    <row r="62" spans="1:73" ht="15" customHeight="1" x14ac:dyDescent="0.2">
      <c r="A62" s="46"/>
      <c r="B62" s="153" t="s">
        <v>302</v>
      </c>
      <c r="C62" s="153" t="s">
        <v>301</v>
      </c>
      <c r="D62" s="209" t="s">
        <v>0</v>
      </c>
      <c r="E62" s="199" t="s">
        <v>178</v>
      </c>
      <c r="F62" s="186"/>
      <c r="G62" s="181"/>
      <c r="H62" s="237">
        <v>3</v>
      </c>
      <c r="I62" s="194">
        <v>3</v>
      </c>
      <c r="J62" s="157"/>
      <c r="K62" s="53"/>
      <c r="L62" s="54"/>
      <c r="M62" s="158"/>
      <c r="N62" s="210"/>
      <c r="O62" s="196"/>
      <c r="P62" s="160"/>
      <c r="Q62" s="182"/>
      <c r="R62" s="183"/>
      <c r="S62" s="182"/>
      <c r="T62" s="138"/>
      <c r="U62" s="4"/>
      <c r="V62" s="15"/>
      <c r="W62" s="5"/>
      <c r="X62" s="1"/>
      <c r="Y62" s="1"/>
      <c r="Z62" s="1"/>
      <c r="AA62" s="1"/>
      <c r="AB62" s="2"/>
      <c r="AC62" s="2"/>
      <c r="AD62" s="2"/>
      <c r="AE62" s="2"/>
      <c r="AF62" s="2"/>
      <c r="AG62" s="2"/>
      <c r="AH62" s="2"/>
      <c r="AI62" s="2"/>
      <c r="AJ62" s="2"/>
      <c r="AK62" s="2"/>
      <c r="AL62" s="2"/>
      <c r="AM62" s="2"/>
      <c r="AN62" s="2"/>
      <c r="AO62" s="2"/>
      <c r="AP62" s="2"/>
      <c r="AQ62" s="2"/>
      <c r="AR62" s="2"/>
      <c r="AS62" s="2"/>
      <c r="AT62" s="2"/>
      <c r="AU62" s="2"/>
      <c r="AV62" s="2"/>
      <c r="AW62" s="2"/>
      <c r="AX62" s="2"/>
      <c r="AY62" s="2"/>
      <c r="AZ62" s="2"/>
      <c r="BA62" s="2"/>
      <c r="BB62" s="2"/>
      <c r="BC62" s="2"/>
      <c r="BD62" s="2"/>
      <c r="BE62" s="2"/>
      <c r="BF62" s="2"/>
      <c r="BG62" s="2"/>
      <c r="BH62" s="2"/>
      <c r="BI62" s="2"/>
      <c r="BJ62" s="2"/>
      <c r="BK62" s="2"/>
      <c r="BL62" s="2"/>
      <c r="BM62" s="2"/>
      <c r="BN62" s="2"/>
      <c r="BO62" s="2"/>
      <c r="BP62" s="2"/>
      <c r="BQ62" s="2"/>
      <c r="BR62" s="2"/>
      <c r="BS62" s="2"/>
      <c r="BT62" s="2"/>
      <c r="BU62" s="2"/>
    </row>
    <row r="63" spans="1:73" ht="15" customHeight="1" x14ac:dyDescent="0.2">
      <c r="A63" s="46"/>
      <c r="B63" s="153" t="s">
        <v>304</v>
      </c>
      <c r="C63" s="153" t="s">
        <v>305</v>
      </c>
      <c r="D63" s="209" t="s">
        <v>0</v>
      </c>
      <c r="E63" s="199" t="s">
        <v>178</v>
      </c>
      <c r="F63" s="186"/>
      <c r="G63" s="181"/>
      <c r="H63" s="237">
        <v>10</v>
      </c>
      <c r="I63" s="194">
        <v>10</v>
      </c>
      <c r="J63" s="157"/>
      <c r="K63" s="53"/>
      <c r="L63" s="54"/>
      <c r="M63" s="158"/>
      <c r="N63" s="210"/>
      <c r="O63" s="196"/>
      <c r="P63" s="160"/>
      <c r="Q63" s="182"/>
      <c r="R63" s="183"/>
      <c r="S63" s="182"/>
      <c r="T63" s="138"/>
      <c r="U63" s="4"/>
      <c r="V63" s="15"/>
      <c r="W63" s="5"/>
      <c r="X63" s="1"/>
      <c r="Y63" s="1"/>
      <c r="Z63" s="1"/>
      <c r="AA63" s="1"/>
      <c r="AB63" s="2"/>
      <c r="AC63" s="2"/>
      <c r="AD63" s="2"/>
      <c r="AE63" s="2"/>
      <c r="AF63" s="2"/>
      <c r="AG63" s="2"/>
      <c r="AH63" s="2"/>
      <c r="AI63" s="2"/>
      <c r="AJ63" s="2"/>
      <c r="AK63" s="2"/>
      <c r="AL63" s="2"/>
      <c r="AM63" s="2"/>
      <c r="AN63" s="2"/>
      <c r="AO63" s="2"/>
      <c r="AP63" s="2"/>
      <c r="AQ63" s="2"/>
      <c r="AR63" s="2"/>
      <c r="AS63" s="2"/>
      <c r="AT63" s="2"/>
      <c r="AU63" s="2"/>
      <c r="AV63" s="2"/>
      <c r="AW63" s="2"/>
      <c r="AX63" s="2"/>
      <c r="AY63" s="2"/>
      <c r="AZ63" s="2"/>
      <c r="BA63" s="2"/>
      <c r="BB63" s="2"/>
      <c r="BC63" s="2"/>
      <c r="BD63" s="2"/>
      <c r="BE63" s="2"/>
      <c r="BF63" s="2"/>
      <c r="BG63" s="2"/>
      <c r="BH63" s="2"/>
      <c r="BI63" s="2"/>
      <c r="BJ63" s="2"/>
      <c r="BK63" s="2"/>
      <c r="BL63" s="2"/>
      <c r="BM63" s="2"/>
      <c r="BN63" s="2"/>
      <c r="BO63" s="2"/>
      <c r="BP63" s="2"/>
      <c r="BQ63" s="2"/>
      <c r="BR63" s="2"/>
      <c r="BS63" s="2"/>
      <c r="BT63" s="2"/>
      <c r="BU63" s="2"/>
    </row>
    <row r="64" spans="1:73" ht="15" customHeight="1" x14ac:dyDescent="0.2">
      <c r="A64" s="46"/>
      <c r="B64" s="153"/>
      <c r="C64" s="153"/>
      <c r="D64" s="178"/>
      <c r="E64" s="199"/>
      <c r="F64" s="186"/>
      <c r="G64" s="181"/>
      <c r="H64" s="237"/>
      <c r="I64" s="194"/>
      <c r="J64" s="157"/>
      <c r="K64" s="53"/>
      <c r="L64" s="54"/>
      <c r="M64" s="158"/>
      <c r="N64" s="210"/>
      <c r="O64" s="196"/>
      <c r="P64" s="160"/>
      <c r="Q64" s="182"/>
      <c r="R64" s="183"/>
      <c r="S64" s="182"/>
      <c r="T64" s="138"/>
      <c r="U64" s="4"/>
      <c r="V64" s="15"/>
      <c r="W64" s="5"/>
      <c r="X64" s="1"/>
      <c r="Y64" s="1"/>
      <c r="Z64" s="1"/>
      <c r="AA64" s="1"/>
      <c r="AB64" s="2"/>
      <c r="AC64" s="2"/>
      <c r="AD64" s="2"/>
      <c r="AE64" s="2"/>
      <c r="AF64" s="2"/>
      <c r="AG64" s="2"/>
      <c r="AH64" s="2"/>
      <c r="AI64" s="2"/>
      <c r="AJ64" s="2"/>
      <c r="AK64" s="2"/>
      <c r="AL64" s="2"/>
      <c r="AM64" s="2"/>
      <c r="AN64" s="2"/>
      <c r="AO64" s="2"/>
      <c r="AP64" s="2"/>
      <c r="AQ64" s="2"/>
      <c r="AR64" s="2"/>
      <c r="AS64" s="2"/>
      <c r="AT64" s="2"/>
      <c r="AU64" s="2"/>
      <c r="AV64" s="2"/>
      <c r="AW64" s="2"/>
      <c r="AX64" s="2"/>
      <c r="AY64" s="2"/>
      <c r="AZ64" s="2"/>
      <c r="BA64" s="2"/>
      <c r="BB64" s="2"/>
      <c r="BC64" s="2"/>
      <c r="BD64" s="2"/>
      <c r="BE64" s="2"/>
      <c r="BF64" s="2"/>
      <c r="BG64" s="2"/>
      <c r="BH64" s="2"/>
      <c r="BI64" s="2"/>
      <c r="BJ64" s="2"/>
      <c r="BK64" s="2"/>
      <c r="BL64" s="2"/>
      <c r="BM64" s="2"/>
      <c r="BN64" s="2"/>
      <c r="BO64" s="2"/>
      <c r="BP64" s="2"/>
      <c r="BQ64" s="2"/>
      <c r="BR64" s="2"/>
      <c r="BS64" s="2"/>
      <c r="BT64" s="2"/>
      <c r="BU64" s="2"/>
    </row>
    <row r="65" spans="1:73" s="8" customFormat="1" ht="15" customHeight="1" thickBot="1" x14ac:dyDescent="0.25">
      <c r="A65" s="46"/>
      <c r="B65" s="193"/>
      <c r="C65" s="193"/>
      <c r="D65" s="134"/>
      <c r="E65" s="58"/>
      <c r="F65" s="180"/>
      <c r="G65" s="52"/>
      <c r="H65" s="47"/>
      <c r="I65" s="47"/>
      <c r="J65" s="157"/>
      <c r="K65" s="53"/>
      <c r="L65" s="40"/>
      <c r="M65" s="49"/>
      <c r="N65" s="194"/>
      <c r="O65" s="194"/>
      <c r="P65" s="160" t="s">
        <v>4</v>
      </c>
      <c r="Q65" s="41"/>
      <c r="R65" s="51"/>
      <c r="S65" s="51"/>
      <c r="T65" s="195"/>
      <c r="U65" s="14"/>
      <c r="V65" s="15"/>
      <c r="W65" s="12"/>
      <c r="X65" s="6"/>
      <c r="Y65" s="6"/>
      <c r="Z65" s="6"/>
      <c r="AA65" s="6"/>
      <c r="AB65" s="7"/>
      <c r="AC65" s="7"/>
      <c r="AD65" s="7"/>
      <c r="AE65" s="7"/>
      <c r="AF65" s="7"/>
      <c r="AG65" s="7"/>
      <c r="AH65" s="7"/>
      <c r="AI65" s="7"/>
      <c r="AJ65" s="7"/>
      <c r="AK65" s="7"/>
      <c r="AL65" s="7"/>
      <c r="AM65" s="7"/>
      <c r="AN65" s="7"/>
      <c r="AO65" s="7"/>
      <c r="AP65" s="7"/>
      <c r="AQ65" s="7"/>
      <c r="AR65" s="7"/>
      <c r="AS65" s="7"/>
      <c r="AT65" s="7"/>
      <c r="AU65" s="7"/>
      <c r="AV65" s="7"/>
      <c r="AW65" s="7"/>
      <c r="AX65" s="7"/>
      <c r="AY65" s="7"/>
      <c r="AZ65" s="7"/>
      <c r="BA65" s="7"/>
      <c r="BB65" s="7"/>
      <c r="BC65" s="7"/>
      <c r="BD65" s="7"/>
      <c r="BE65" s="7"/>
      <c r="BF65" s="7"/>
      <c r="BG65" s="7"/>
      <c r="BH65" s="7"/>
      <c r="BI65" s="7"/>
      <c r="BJ65" s="7"/>
      <c r="BK65" s="7"/>
      <c r="BL65" s="7"/>
      <c r="BM65" s="7"/>
      <c r="BN65" s="7"/>
      <c r="BO65" s="7"/>
      <c r="BP65" s="7"/>
      <c r="BQ65" s="7"/>
      <c r="BR65" s="7"/>
      <c r="BS65" s="7"/>
      <c r="BT65" s="7"/>
      <c r="BU65" s="7"/>
    </row>
    <row r="66" spans="1:73" ht="20.100000000000001" customHeight="1" thickBot="1" x14ac:dyDescent="0.25">
      <c r="A66" s="59" t="s">
        <v>303</v>
      </c>
      <c r="B66" s="60"/>
      <c r="C66" s="61"/>
      <c r="D66" s="62"/>
      <c r="E66" s="63" t="s">
        <v>4</v>
      </c>
      <c r="F66" s="131"/>
      <c r="G66" s="64" t="s">
        <v>4</v>
      </c>
      <c r="H66" s="197">
        <f>SUM(H6:H65)</f>
        <v>486.90000000000009</v>
      </c>
      <c r="I66" s="65">
        <f>SUM(I6:I65)</f>
        <v>318.10000000000014</v>
      </c>
      <c r="J66" s="162">
        <f>SUM(J6:J65)</f>
        <v>0</v>
      </c>
      <c r="K66" s="163">
        <f>SUM(K6:K60)</f>
        <v>0</v>
      </c>
      <c r="L66" s="164" t="s">
        <v>29</v>
      </c>
      <c r="M66" s="165" t="s">
        <v>31</v>
      </c>
      <c r="N66" s="166"/>
      <c r="O66" s="66"/>
      <c r="P66" s="65" t="e">
        <f>SUM(P7:P65)</f>
        <v>#VALUE!</v>
      </c>
      <c r="Q66" s="67"/>
      <c r="R66" s="68" t="s">
        <v>51</v>
      </c>
      <c r="S66" s="67"/>
      <c r="T66" s="139" t="s">
        <v>4</v>
      </c>
      <c r="U66" s="3"/>
      <c r="V66" s="15"/>
      <c r="W66" s="3"/>
    </row>
    <row r="67" spans="1:73" ht="15" hidden="1" customHeight="1" x14ac:dyDescent="0.2">
      <c r="A67" s="69" t="s">
        <v>14</v>
      </c>
      <c r="B67" s="70"/>
      <c r="C67" s="71"/>
      <c r="D67" s="71"/>
      <c r="E67" s="71"/>
      <c r="F67" s="71"/>
      <c r="G67" s="72"/>
      <c r="H67" s="72"/>
      <c r="I67" s="72"/>
      <c r="J67" s="72"/>
      <c r="K67" s="73"/>
      <c r="L67" s="73"/>
      <c r="M67" s="73"/>
      <c r="N67" s="73"/>
      <c r="O67" s="73"/>
      <c r="P67" s="184" t="e">
        <f>P66/24</f>
        <v>#VALUE!</v>
      </c>
      <c r="Q67" s="73" t="s">
        <v>12</v>
      </c>
      <c r="R67" s="72"/>
      <c r="S67" s="72"/>
      <c r="T67" s="140"/>
      <c r="U67" s="3"/>
      <c r="V67" s="15"/>
      <c r="W67" s="3"/>
    </row>
    <row r="68" spans="1:73" ht="15" hidden="1" customHeight="1" x14ac:dyDescent="0.2">
      <c r="A68" s="74" t="s">
        <v>19</v>
      </c>
      <c r="B68" s="75"/>
      <c r="C68" s="76"/>
      <c r="D68" s="76"/>
      <c r="E68" s="76"/>
      <c r="F68" s="76"/>
      <c r="G68" s="77"/>
      <c r="H68" s="77"/>
      <c r="I68" s="77"/>
      <c r="J68" s="77"/>
      <c r="K68" s="78"/>
      <c r="L68" s="78"/>
      <c r="M68" s="78"/>
      <c r="N68" s="78"/>
      <c r="O68" s="78"/>
      <c r="P68" s="79" t="e">
        <f>SUM(#REF!)/24</f>
        <v>#REF!</v>
      </c>
      <c r="Q68" s="78" t="s">
        <v>12</v>
      </c>
      <c r="R68" s="77"/>
      <c r="S68" s="77"/>
      <c r="T68" s="141"/>
      <c r="U68" s="3"/>
      <c r="V68" s="15"/>
      <c r="W68" s="3"/>
    </row>
    <row r="69" spans="1:73" ht="15" hidden="1" customHeight="1" x14ac:dyDescent="0.2">
      <c r="A69" s="74" t="s">
        <v>15</v>
      </c>
      <c r="B69" s="75"/>
      <c r="C69" s="76"/>
      <c r="D69" s="76"/>
      <c r="E69" s="76"/>
      <c r="F69" s="76"/>
      <c r="G69" s="77"/>
      <c r="H69" s="77"/>
      <c r="I69" s="77"/>
      <c r="J69" s="77"/>
      <c r="K69" s="78"/>
      <c r="L69" s="78"/>
      <c r="M69" s="78"/>
      <c r="N69" s="78"/>
      <c r="O69" s="78"/>
      <c r="P69" s="83" t="e">
        <f>P67-P68</f>
        <v>#VALUE!</v>
      </c>
      <c r="Q69" s="81"/>
      <c r="R69" s="81"/>
      <c r="S69" s="82"/>
      <c r="T69" s="141"/>
      <c r="U69" s="3"/>
      <c r="V69" s="15"/>
      <c r="W69" s="3"/>
    </row>
    <row r="70" spans="1:73" ht="15" hidden="1" customHeight="1" x14ac:dyDescent="0.2">
      <c r="A70" s="74" t="s">
        <v>52</v>
      </c>
      <c r="B70" s="75"/>
      <c r="C70" s="76"/>
      <c r="D70" s="76"/>
      <c r="E70" s="76"/>
      <c r="F70" s="76"/>
      <c r="G70" s="77"/>
      <c r="H70" s="77"/>
      <c r="I70" s="77"/>
      <c r="J70" s="77"/>
      <c r="K70" s="78"/>
      <c r="L70" s="78"/>
      <c r="M70" s="78"/>
      <c r="N70" s="78"/>
      <c r="O70" s="78"/>
      <c r="P70" s="83" t="e">
        <f>P69*24/(580*1)</f>
        <v>#VALUE!</v>
      </c>
      <c r="Q70" s="81"/>
      <c r="R70" s="81"/>
      <c r="S70" s="82"/>
      <c r="T70" s="143" t="s">
        <v>83</v>
      </c>
      <c r="U70" s="3"/>
      <c r="V70" s="15"/>
      <c r="W70" s="3"/>
    </row>
    <row r="71" spans="1:73" ht="15" hidden="1" customHeight="1" x14ac:dyDescent="0.2">
      <c r="A71" s="74" t="s">
        <v>16</v>
      </c>
      <c r="B71" s="75"/>
      <c r="C71" s="76"/>
      <c r="D71" s="76"/>
      <c r="E71" s="76"/>
      <c r="F71" s="76"/>
      <c r="G71" s="77"/>
      <c r="H71" s="77"/>
      <c r="I71" s="77"/>
      <c r="J71" s="77"/>
      <c r="K71" s="78"/>
      <c r="L71" s="78"/>
      <c r="M71" s="78"/>
      <c r="N71" s="78"/>
      <c r="O71" s="78"/>
      <c r="P71" s="84" t="e">
        <f>P69*24/(P81*1)</f>
        <v>#VALUE!</v>
      </c>
      <c r="Q71" s="81"/>
      <c r="R71" s="81"/>
      <c r="S71" s="82"/>
      <c r="T71" s="141" t="s">
        <v>66</v>
      </c>
      <c r="U71" s="3"/>
      <c r="V71" s="15"/>
      <c r="W71" s="3"/>
    </row>
    <row r="72" spans="1:73" ht="15" hidden="1" customHeight="1" thickBot="1" x14ac:dyDescent="0.25">
      <c r="A72" s="85" t="s">
        <v>53</v>
      </c>
      <c r="B72" s="86"/>
      <c r="C72" s="87"/>
      <c r="D72" s="87"/>
      <c r="E72" s="87"/>
      <c r="F72" s="87"/>
      <c r="G72" s="88"/>
      <c r="H72" s="88"/>
      <c r="I72" s="88"/>
      <c r="J72" s="88"/>
      <c r="K72" s="89"/>
      <c r="L72" s="89"/>
      <c r="M72" s="89"/>
      <c r="N72" s="89"/>
      <c r="O72" s="89"/>
      <c r="P72" s="90" t="e">
        <f>P69*24/(P81*0.06)</f>
        <v>#VALUE!</v>
      </c>
      <c r="Q72" s="91"/>
      <c r="R72" s="91"/>
      <c r="S72" s="92"/>
      <c r="T72" s="144" t="s">
        <v>70</v>
      </c>
      <c r="U72" s="3"/>
      <c r="V72" s="15"/>
      <c r="W72" s="3"/>
    </row>
    <row r="73" spans="1:73" ht="3" customHeight="1" x14ac:dyDescent="0.2">
      <c r="E73" s="95"/>
      <c r="F73" s="95"/>
      <c r="G73" s="96"/>
      <c r="H73" s="96"/>
      <c r="I73" s="96"/>
      <c r="J73" s="96"/>
      <c r="K73" s="97"/>
      <c r="L73" s="97"/>
      <c r="M73" s="97"/>
      <c r="N73" s="97"/>
      <c r="O73" s="97"/>
      <c r="P73" s="98"/>
      <c r="Q73" s="99"/>
      <c r="R73" s="99"/>
      <c r="S73" s="99"/>
      <c r="T73" s="100"/>
      <c r="U73" s="13"/>
      <c r="V73" s="13"/>
      <c r="W73" s="13"/>
    </row>
    <row r="74" spans="1:73" ht="15" customHeight="1" x14ac:dyDescent="0.2">
      <c r="A74" s="267"/>
      <c r="B74" s="102"/>
      <c r="C74" s="102"/>
      <c r="D74" s="102"/>
      <c r="E74" s="95"/>
      <c r="F74" s="95"/>
      <c r="G74" s="96"/>
      <c r="H74" s="96"/>
      <c r="I74" s="96"/>
      <c r="J74" s="96"/>
      <c r="K74" s="97"/>
      <c r="L74" s="97"/>
      <c r="M74" s="97"/>
      <c r="N74" s="97"/>
      <c r="O74" s="97"/>
      <c r="P74" s="98"/>
      <c r="Q74" s="99"/>
      <c r="R74" s="99"/>
      <c r="S74" s="99"/>
      <c r="T74" s="100"/>
      <c r="U74" s="13"/>
      <c r="V74" s="13"/>
      <c r="W74" s="13"/>
    </row>
    <row r="75" spans="1:73" ht="15" customHeight="1" x14ac:dyDescent="0.2">
      <c r="A75" s="267"/>
      <c r="B75" s="245" t="s">
        <v>90</v>
      </c>
      <c r="C75" s="246"/>
      <c r="D75" s="247"/>
      <c r="E75" s="248"/>
      <c r="F75" s="249"/>
      <c r="G75" s="250"/>
      <c r="H75" s="251"/>
      <c r="I75" s="251"/>
      <c r="J75" s="252"/>
      <c r="K75" s="253"/>
      <c r="L75" s="254"/>
      <c r="M75" s="255"/>
      <c r="N75" s="256"/>
      <c r="O75" s="256"/>
      <c r="P75" s="257"/>
      <c r="Q75" s="258"/>
      <c r="R75" s="183"/>
      <c r="S75" s="183"/>
      <c r="T75" s="259"/>
      <c r="U75" s="13"/>
      <c r="V75" s="13"/>
      <c r="W75" s="13"/>
    </row>
    <row r="76" spans="1:73" ht="15" customHeight="1" x14ac:dyDescent="0.2">
      <c r="A76" s="267"/>
      <c r="B76" s="260" t="s">
        <v>82</v>
      </c>
      <c r="C76" s="246"/>
      <c r="D76" s="261"/>
      <c r="E76" s="248"/>
      <c r="F76" s="249"/>
      <c r="G76" s="250"/>
      <c r="H76" s="262"/>
      <c r="I76" s="262"/>
      <c r="J76" s="251"/>
      <c r="K76" s="253"/>
      <c r="L76" s="253"/>
      <c r="M76" s="255"/>
      <c r="N76" s="256"/>
      <c r="O76" s="256" t="s">
        <v>4</v>
      </c>
      <c r="P76" s="257" t="s">
        <v>4</v>
      </c>
      <c r="Q76" s="258"/>
      <c r="R76" s="183"/>
      <c r="S76" s="183"/>
      <c r="T76" s="263"/>
      <c r="U76" s="13"/>
      <c r="V76" s="13"/>
      <c r="W76" s="13"/>
    </row>
    <row r="77" spans="1:73" ht="15" customHeight="1" x14ac:dyDescent="0.2">
      <c r="A77" s="267"/>
      <c r="B77" s="260" t="s">
        <v>287</v>
      </c>
      <c r="C77" s="246"/>
      <c r="D77" s="261"/>
      <c r="E77" s="248"/>
      <c r="F77" s="248"/>
      <c r="G77" s="250"/>
      <c r="H77" s="262"/>
      <c r="I77" s="262"/>
      <c r="J77" s="251"/>
      <c r="K77" s="253"/>
      <c r="L77" s="253"/>
      <c r="M77" s="255"/>
      <c r="N77" s="256"/>
      <c r="O77" s="256" t="s">
        <v>4</v>
      </c>
      <c r="P77" s="257" t="s">
        <v>4</v>
      </c>
      <c r="Q77" s="258"/>
      <c r="R77" s="183"/>
      <c r="S77" s="183"/>
      <c r="T77" s="263"/>
      <c r="U77" s="13"/>
      <c r="V77" s="13"/>
      <c r="W77" s="13"/>
    </row>
    <row r="78" spans="1:73" ht="15" customHeight="1" x14ac:dyDescent="0.2">
      <c r="A78" s="267"/>
      <c r="B78" s="102"/>
      <c r="C78" s="102"/>
      <c r="D78" s="102"/>
      <c r="E78" s="95"/>
      <c r="F78" s="95"/>
      <c r="G78" s="96"/>
      <c r="H78" s="96"/>
      <c r="I78" s="96"/>
      <c r="J78" s="96"/>
      <c r="K78" s="97"/>
      <c r="L78" s="97"/>
      <c r="M78" s="97"/>
      <c r="N78" s="97"/>
      <c r="O78" s="97"/>
      <c r="P78" s="98"/>
      <c r="Q78" s="99"/>
      <c r="R78" s="99"/>
      <c r="S78" s="99"/>
      <c r="T78" s="100"/>
      <c r="U78" s="13"/>
      <c r="V78" s="13"/>
      <c r="W78" s="13"/>
    </row>
    <row r="79" spans="1:73" ht="15" customHeight="1" x14ac:dyDescent="0.2">
      <c r="A79" s="267"/>
      <c r="B79" s="102"/>
      <c r="C79" s="102"/>
      <c r="D79" s="102"/>
      <c r="E79" s="95"/>
      <c r="F79" s="95"/>
      <c r="G79" s="96"/>
      <c r="H79" s="96"/>
      <c r="I79" s="96"/>
      <c r="J79" s="96"/>
      <c r="K79" s="97"/>
      <c r="L79" s="97"/>
      <c r="M79" s="97"/>
      <c r="N79" s="97"/>
      <c r="O79" s="97"/>
      <c r="P79" s="98"/>
      <c r="Q79" s="99"/>
      <c r="R79" s="99"/>
      <c r="S79" s="99"/>
      <c r="T79" s="100"/>
      <c r="U79" s="3"/>
      <c r="V79" s="3"/>
      <c r="W79" s="3"/>
    </row>
    <row r="80" spans="1:73" ht="17.100000000000001" customHeight="1" x14ac:dyDescent="0.2">
      <c r="A80" s="267"/>
      <c r="B80" s="102"/>
      <c r="C80" s="102"/>
      <c r="D80" s="102"/>
      <c r="E80" s="268"/>
      <c r="F80" s="268"/>
      <c r="G80" s="183"/>
      <c r="H80" s="183"/>
      <c r="I80" s="183"/>
      <c r="J80" s="183"/>
      <c r="K80" s="183"/>
      <c r="L80" s="183"/>
      <c r="M80" s="114"/>
      <c r="N80" s="183"/>
      <c r="O80" s="183"/>
      <c r="P80" s="183"/>
      <c r="Q80" s="183"/>
      <c r="R80" s="183"/>
      <c r="S80" s="269"/>
      <c r="T80" s="270"/>
      <c r="U80" s="3"/>
      <c r="V80" s="3"/>
      <c r="W80" s="3"/>
    </row>
    <row r="81" spans="1:23" ht="17.100000000000001" customHeight="1" thickBot="1" x14ac:dyDescent="0.25">
      <c r="A81" s="107"/>
      <c r="B81" s="108"/>
      <c r="C81" s="104"/>
      <c r="D81" s="104"/>
      <c r="E81" s="104"/>
      <c r="F81" s="104"/>
      <c r="G81" s="105"/>
      <c r="H81" s="105"/>
      <c r="I81" s="105"/>
      <c r="J81" s="105"/>
      <c r="K81" s="105"/>
      <c r="L81" s="105"/>
      <c r="M81" s="106"/>
      <c r="N81" s="105"/>
      <c r="O81" s="105"/>
      <c r="P81" s="264">
        <v>400000</v>
      </c>
      <c r="Q81" s="265"/>
      <c r="R81" s="265"/>
      <c r="S81" s="265"/>
      <c r="T81" s="266" t="s">
        <v>17</v>
      </c>
      <c r="U81" s="3"/>
      <c r="V81" s="3"/>
      <c r="W81" s="3"/>
    </row>
    <row r="82" spans="1:23" ht="17.100000000000001" customHeight="1" x14ac:dyDescent="0.2">
      <c r="A82" s="101" t="s">
        <v>91</v>
      </c>
      <c r="B82" s="102"/>
      <c r="C82" s="103" t="s">
        <v>25</v>
      </c>
      <c r="D82" s="95" t="s">
        <v>26</v>
      </c>
      <c r="E82" s="104"/>
      <c r="F82" s="104"/>
      <c r="G82" s="105"/>
      <c r="H82" s="105"/>
      <c r="I82" s="105"/>
      <c r="J82" s="105"/>
      <c r="K82" s="105"/>
      <c r="L82" s="105"/>
      <c r="M82" s="106"/>
      <c r="N82" s="105"/>
      <c r="O82" s="105"/>
      <c r="P82" s="113"/>
      <c r="Q82" s="114"/>
      <c r="R82" s="114"/>
      <c r="S82" s="114"/>
      <c r="T82" s="244"/>
      <c r="U82" s="3"/>
      <c r="V82" s="3"/>
      <c r="W82" s="3"/>
    </row>
    <row r="83" spans="1:23" ht="17.100000000000001" customHeight="1" x14ac:dyDescent="0.2">
      <c r="A83" s="101"/>
      <c r="C83" s="198" t="s">
        <v>25</v>
      </c>
      <c r="D83" s="95" t="s">
        <v>27</v>
      </c>
      <c r="E83" s="104"/>
      <c r="F83" s="104"/>
      <c r="G83" s="105"/>
      <c r="H83" s="105"/>
      <c r="I83" s="105"/>
      <c r="J83" s="105"/>
      <c r="K83" s="105"/>
      <c r="L83" s="105"/>
      <c r="M83" s="106"/>
      <c r="N83" s="105"/>
      <c r="O83" s="105"/>
      <c r="P83" s="113"/>
      <c r="Q83" s="114"/>
      <c r="R83" s="114"/>
      <c r="S83" s="114"/>
      <c r="T83" s="244"/>
      <c r="U83" s="3"/>
      <c r="V83" s="3"/>
      <c r="W83" s="3"/>
    </row>
    <row r="84" spans="1:23" ht="17.100000000000001" customHeight="1" x14ac:dyDescent="0.2">
      <c r="A84" s="107"/>
      <c r="B84" s="108"/>
      <c r="C84" s="104"/>
      <c r="D84" s="104"/>
      <c r="E84" s="104"/>
      <c r="F84" s="104"/>
      <c r="G84" s="105"/>
      <c r="H84" s="105"/>
      <c r="I84" s="105"/>
      <c r="J84" s="105"/>
      <c r="K84" s="105"/>
      <c r="L84" s="105"/>
      <c r="M84" s="106"/>
      <c r="N84" s="105"/>
      <c r="O84" s="105"/>
      <c r="P84" s="113"/>
      <c r="Q84" s="114"/>
      <c r="R84" s="114"/>
      <c r="S84" s="114"/>
      <c r="T84" s="244"/>
      <c r="U84" s="3"/>
      <c r="V84" s="3"/>
      <c r="W84" s="3"/>
    </row>
    <row r="85" spans="1:23" ht="17.100000000000001" customHeight="1" x14ac:dyDescent="0.2">
      <c r="A85" s="107"/>
      <c r="B85" s="108"/>
      <c r="C85" s="104"/>
      <c r="D85" s="104"/>
      <c r="E85" s="104"/>
      <c r="F85" s="104"/>
      <c r="G85" s="105"/>
      <c r="H85" s="105"/>
      <c r="I85" s="105"/>
      <c r="J85" s="105"/>
      <c r="K85" s="105"/>
      <c r="L85" s="105"/>
      <c r="M85" s="106"/>
      <c r="N85" s="105"/>
      <c r="O85" s="105"/>
      <c r="P85" s="113"/>
      <c r="Q85" s="114"/>
      <c r="R85" s="114"/>
      <c r="S85" s="114"/>
      <c r="T85" s="244"/>
      <c r="U85" s="3"/>
      <c r="V85" s="3"/>
      <c r="W85" s="3"/>
    </row>
    <row r="86" spans="1:23" ht="17.100000000000001" customHeight="1" x14ac:dyDescent="0.2">
      <c r="A86" s="107"/>
      <c r="B86" s="108"/>
      <c r="C86" s="104"/>
      <c r="D86" s="104"/>
      <c r="E86" s="104"/>
      <c r="F86" s="104"/>
      <c r="G86" s="105"/>
      <c r="H86" s="105"/>
      <c r="I86" s="105"/>
      <c r="J86" s="105"/>
      <c r="K86" s="105"/>
      <c r="L86" s="105"/>
      <c r="M86" s="106"/>
      <c r="N86" s="105"/>
      <c r="O86" s="105"/>
      <c r="P86" s="113"/>
      <c r="Q86" s="114"/>
      <c r="R86" s="114"/>
      <c r="S86" s="114"/>
      <c r="T86" s="244"/>
      <c r="U86" s="3"/>
      <c r="V86" s="3"/>
      <c r="W86" s="3"/>
    </row>
    <row r="87" spans="1:23" ht="17.100000000000001" customHeight="1" thickBot="1" x14ac:dyDescent="0.25">
      <c r="A87" s="107"/>
      <c r="B87" s="192" t="s">
        <v>89</v>
      </c>
      <c r="C87" s="104"/>
      <c r="D87" s="104"/>
      <c r="E87" s="104"/>
      <c r="F87" s="104"/>
      <c r="G87" s="105"/>
      <c r="H87" s="105"/>
      <c r="I87" s="105"/>
      <c r="J87" s="105"/>
      <c r="K87" s="105"/>
      <c r="L87" s="105"/>
      <c r="M87" s="106"/>
      <c r="N87" s="167" t="s">
        <v>36</v>
      </c>
      <c r="P87" s="83" t="e">
        <f>P66/40</f>
        <v>#VALUE!</v>
      </c>
      <c r="Q87" s="81"/>
      <c r="R87" s="81"/>
      <c r="S87" s="82"/>
      <c r="T87" s="80" t="s">
        <v>54</v>
      </c>
      <c r="U87" s="3"/>
      <c r="V87" s="3"/>
      <c r="W87" s="3"/>
    </row>
    <row r="88" spans="1:23" ht="17.100000000000001" customHeight="1" x14ac:dyDescent="0.2">
      <c r="A88" s="107"/>
      <c r="B88" s="108"/>
      <c r="C88" s="104"/>
      <c r="D88" s="168" t="s">
        <v>38</v>
      </c>
      <c r="G88" s="105"/>
      <c r="H88" s="105"/>
      <c r="I88" s="105"/>
      <c r="J88" s="169" t="s">
        <v>32</v>
      </c>
      <c r="K88" s="170">
        <f>365.25/7*5*340</f>
        <v>88703.571428571435</v>
      </c>
      <c r="L88" s="171">
        <v>0.05</v>
      </c>
      <c r="M88" s="172" t="e">
        <f>P66*365.25*0.7</f>
        <v>#VALUE!</v>
      </c>
      <c r="N88" s="173">
        <v>3.7100000000000001E-2</v>
      </c>
      <c r="P88" s="109" t="e">
        <f>N88*M88</f>
        <v>#VALUE!</v>
      </c>
      <c r="Q88" s="99"/>
      <c r="R88" s="99"/>
      <c r="S88" s="99"/>
      <c r="T88" s="80" t="s">
        <v>37</v>
      </c>
      <c r="U88" s="3"/>
      <c r="V88" s="3"/>
      <c r="W88" s="19" t="s">
        <v>33</v>
      </c>
    </row>
    <row r="89" spans="1:23" ht="17.100000000000001" customHeight="1" x14ac:dyDescent="0.2">
      <c r="A89" s="107"/>
      <c r="B89" s="108"/>
      <c r="C89" s="104"/>
      <c r="D89" s="168" t="s">
        <v>39</v>
      </c>
      <c r="G89" s="105"/>
      <c r="H89" s="105"/>
      <c r="I89" s="105"/>
      <c r="J89" s="169"/>
      <c r="K89" s="174"/>
      <c r="L89" s="175"/>
      <c r="M89" s="172" t="e">
        <f>P66*365.25*0.3</f>
        <v>#VALUE!</v>
      </c>
      <c r="N89" s="173">
        <v>2.1399999999999999E-2</v>
      </c>
      <c r="P89" s="109" t="e">
        <f t="shared" ref="P89:P94" si="16">N89*M89</f>
        <v>#VALUE!</v>
      </c>
      <c r="Q89" s="99"/>
      <c r="R89" s="99"/>
      <c r="S89" s="99"/>
      <c r="T89" s="100"/>
      <c r="U89" s="3"/>
      <c r="V89" s="3"/>
      <c r="W89" s="20">
        <f>SUM(W90:W91)</f>
        <v>10.391848</v>
      </c>
    </row>
    <row r="90" spans="1:23" ht="17.100000000000001" customHeight="1" x14ac:dyDescent="0.2">
      <c r="A90" s="107"/>
      <c r="B90" s="108"/>
      <c r="C90" s="104"/>
      <c r="D90" s="168" t="s">
        <v>40</v>
      </c>
      <c r="J90" s="169" t="s">
        <v>32</v>
      </c>
      <c r="M90" s="172" t="e">
        <f>M88</f>
        <v>#VALUE!</v>
      </c>
      <c r="N90" s="173">
        <v>5.6000000000000001E-2</v>
      </c>
      <c r="P90" s="109" t="e">
        <f t="shared" si="16"/>
        <v>#VALUE!</v>
      </c>
      <c r="Q90" s="99"/>
      <c r="R90" s="99"/>
      <c r="S90" s="99"/>
      <c r="T90" s="100"/>
      <c r="U90" s="3"/>
      <c r="V90" s="3"/>
      <c r="W90" s="3">
        <f>81.062*N90</f>
        <v>4.539472</v>
      </c>
    </row>
    <row r="91" spans="1:23" ht="17.100000000000001" customHeight="1" x14ac:dyDescent="0.2">
      <c r="A91" s="107"/>
      <c r="B91" s="108"/>
      <c r="C91" s="104"/>
      <c r="D91" s="168" t="s">
        <v>41</v>
      </c>
      <c r="J91" s="169"/>
      <c r="M91" s="172" t="e">
        <f>M89</f>
        <v>#VALUE!</v>
      </c>
      <c r="N91" s="173">
        <v>3.5999999999999997E-2</v>
      </c>
      <c r="P91" s="109" t="e">
        <f t="shared" si="16"/>
        <v>#VALUE!</v>
      </c>
      <c r="Q91" s="99"/>
      <c r="R91" s="99"/>
      <c r="S91" s="99"/>
      <c r="T91" s="100"/>
      <c r="U91" s="3"/>
      <c r="V91" s="3"/>
      <c r="W91" s="3">
        <f>162.566*N91</f>
        <v>5.8523759999999996</v>
      </c>
    </row>
    <row r="92" spans="1:23" ht="17.100000000000001" customHeight="1" x14ac:dyDescent="0.2">
      <c r="A92" s="107"/>
      <c r="B92" s="108"/>
      <c r="C92" s="104"/>
      <c r="D92" s="168" t="s">
        <v>42</v>
      </c>
      <c r="J92" s="169"/>
      <c r="M92" s="172" t="e">
        <f>M88+M89</f>
        <v>#VALUE!</v>
      </c>
      <c r="N92" s="173">
        <v>1.04E-2</v>
      </c>
      <c r="P92" s="109" t="e">
        <f t="shared" si="16"/>
        <v>#VALUE!</v>
      </c>
      <c r="Q92" s="99"/>
      <c r="R92" s="99"/>
      <c r="S92" s="99"/>
      <c r="T92" s="100"/>
      <c r="U92" s="3"/>
      <c r="V92" s="3"/>
      <c r="W92" s="3">
        <f>10.4/244</f>
        <v>4.2622950819672135E-2</v>
      </c>
    </row>
    <row r="93" spans="1:23" ht="17.100000000000001" customHeight="1" x14ac:dyDescent="0.2">
      <c r="A93" s="107"/>
      <c r="B93" s="108"/>
      <c r="C93" s="104"/>
      <c r="D93" s="168" t="s">
        <v>43</v>
      </c>
      <c r="J93" s="169"/>
      <c r="M93" s="172" t="e">
        <f>M92</f>
        <v>#VALUE!</v>
      </c>
      <c r="N93" s="173">
        <v>4.47E-3</v>
      </c>
      <c r="P93" s="109" t="e">
        <f t="shared" si="16"/>
        <v>#VALUE!</v>
      </c>
      <c r="Q93" s="99"/>
      <c r="R93" s="99"/>
      <c r="S93" s="99"/>
      <c r="T93" s="100"/>
      <c r="U93" s="3"/>
      <c r="V93" s="3"/>
      <c r="W93" s="3"/>
    </row>
    <row r="94" spans="1:23" ht="17.100000000000001" customHeight="1" x14ac:dyDescent="0.2">
      <c r="A94" s="107"/>
      <c r="B94" s="108"/>
      <c r="C94" s="104"/>
      <c r="D94" s="168" t="s">
        <v>34</v>
      </c>
      <c r="G94" s="105"/>
      <c r="H94" s="105"/>
      <c r="I94" s="105"/>
      <c r="J94" s="169" t="s">
        <v>35</v>
      </c>
      <c r="K94" s="105"/>
      <c r="L94" s="105"/>
      <c r="M94" s="170">
        <v>32</v>
      </c>
      <c r="N94" s="176">
        <v>4.2</v>
      </c>
      <c r="O94" s="105"/>
      <c r="P94" s="109">
        <f t="shared" si="16"/>
        <v>134.4</v>
      </c>
      <c r="Q94" s="99"/>
      <c r="R94" s="99"/>
      <c r="S94" s="99"/>
      <c r="T94" s="100"/>
      <c r="U94" s="3"/>
      <c r="V94" s="3"/>
      <c r="W94" s="3"/>
    </row>
    <row r="95" spans="1:23" ht="17.100000000000001" customHeight="1" x14ac:dyDescent="0.2">
      <c r="A95" s="107"/>
      <c r="B95" s="108"/>
      <c r="C95" s="104"/>
      <c r="D95" s="104"/>
      <c r="E95" s="104"/>
      <c r="F95" s="104"/>
      <c r="G95" s="105"/>
      <c r="H95" s="105"/>
      <c r="I95" s="105"/>
      <c r="J95" s="105"/>
      <c r="K95" s="105"/>
      <c r="L95" s="105"/>
      <c r="M95" s="106"/>
      <c r="N95" s="105"/>
      <c r="O95" s="105"/>
      <c r="P95" s="111" t="e">
        <f>SUM(P88:P94)</f>
        <v>#VALUE!</v>
      </c>
      <c r="Q95" s="99"/>
      <c r="R95" s="99"/>
      <c r="S95" s="99"/>
      <c r="T95" s="112" t="s">
        <v>37</v>
      </c>
      <c r="U95" s="3"/>
      <c r="V95" s="3"/>
      <c r="W95" s="3"/>
    </row>
    <row r="96" spans="1:23" ht="17.100000000000001" customHeight="1" x14ac:dyDescent="0.2">
      <c r="A96" s="107"/>
      <c r="B96" s="108"/>
      <c r="C96" s="104"/>
      <c r="D96" s="104"/>
      <c r="E96" s="104"/>
      <c r="F96" s="104"/>
      <c r="G96" s="105"/>
      <c r="H96" s="105"/>
      <c r="I96" s="105"/>
      <c r="J96" s="105"/>
      <c r="K96" s="105"/>
      <c r="L96" s="105"/>
      <c r="M96" s="106"/>
      <c r="N96" s="105"/>
      <c r="O96" s="105"/>
      <c r="P96" s="177" t="e">
        <f>P95/(40*365.25)</f>
        <v>#VALUE!</v>
      </c>
      <c r="Q96" s="99"/>
      <c r="R96" s="99"/>
      <c r="S96" s="99"/>
      <c r="T96" s="112" t="s">
        <v>55</v>
      </c>
      <c r="U96" s="3"/>
      <c r="V96" s="3"/>
      <c r="W96" s="3"/>
    </row>
    <row r="97" spans="1:73" ht="17.100000000000001" customHeight="1" x14ac:dyDescent="0.2">
      <c r="A97" s="107"/>
      <c r="B97" s="108"/>
      <c r="C97" s="104"/>
      <c r="D97" s="104"/>
      <c r="E97" s="104"/>
      <c r="F97" s="104"/>
      <c r="G97" s="105"/>
      <c r="H97" s="105"/>
      <c r="I97" s="105"/>
      <c r="J97" s="105"/>
      <c r="K97" s="105"/>
      <c r="L97" s="105"/>
      <c r="M97" s="106"/>
      <c r="N97" s="105"/>
      <c r="O97" s="105"/>
      <c r="P97" s="98"/>
      <c r="Q97" s="99"/>
      <c r="R97" s="99"/>
      <c r="S97" s="99"/>
      <c r="T97" s="100"/>
      <c r="U97" s="3"/>
      <c r="V97" s="3"/>
      <c r="W97" s="3"/>
    </row>
    <row r="98" spans="1:73" ht="17.100000000000001" customHeight="1" x14ac:dyDescent="0.2">
      <c r="A98" s="107"/>
      <c r="B98" s="108"/>
      <c r="C98" s="104"/>
      <c r="D98" s="104"/>
      <c r="E98" s="104"/>
      <c r="F98" s="104"/>
      <c r="G98" s="105"/>
      <c r="H98" s="105"/>
      <c r="I98" s="105"/>
      <c r="J98" s="105"/>
      <c r="K98" s="105"/>
      <c r="L98" s="105"/>
      <c r="M98" s="106"/>
      <c r="N98" s="105"/>
      <c r="O98" s="105"/>
      <c r="P98" s="113"/>
      <c r="Q98" s="114"/>
      <c r="R98" s="114"/>
      <c r="S98" s="114"/>
      <c r="T98" s="115"/>
      <c r="U98" s="3"/>
      <c r="V98" s="3"/>
      <c r="W98" s="3"/>
    </row>
    <row r="99" spans="1:73" ht="17.100000000000001" customHeight="1" x14ac:dyDescent="0.2">
      <c r="A99" s="116" t="s">
        <v>56</v>
      </c>
      <c r="B99" s="117"/>
      <c r="C99" s="118"/>
      <c r="E99" s="104"/>
      <c r="F99" s="104"/>
      <c r="G99" s="105"/>
      <c r="H99" s="105"/>
      <c r="I99" s="105"/>
      <c r="J99" s="105"/>
      <c r="K99" s="105"/>
      <c r="L99" s="105"/>
      <c r="M99" s="106"/>
      <c r="N99" s="105"/>
      <c r="O99" s="105"/>
      <c r="P99" s="105">
        <f>P81*0.06</f>
        <v>24000</v>
      </c>
      <c r="Q99" s="105"/>
      <c r="R99" s="105"/>
      <c r="S99" s="105"/>
      <c r="T99" s="119"/>
      <c r="U99" s="3"/>
      <c r="V99" s="3"/>
      <c r="W99" s="3"/>
    </row>
    <row r="100" spans="1:73" ht="17.100000000000001" customHeight="1" x14ac:dyDescent="0.2">
      <c r="A100" s="120" t="s">
        <v>57</v>
      </c>
      <c r="B100" s="108"/>
      <c r="C100" s="104"/>
      <c r="E100" s="104"/>
      <c r="F100" s="104"/>
      <c r="G100" s="105"/>
      <c r="H100" s="105"/>
      <c r="I100" s="105"/>
      <c r="J100" s="105"/>
      <c r="K100" s="105"/>
      <c r="L100" s="105"/>
      <c r="M100" s="106"/>
      <c r="N100" s="105"/>
      <c r="O100" s="105"/>
      <c r="P100" s="105"/>
      <c r="Q100" s="105"/>
      <c r="R100" s="105"/>
      <c r="S100" s="105"/>
      <c r="T100" s="119"/>
      <c r="U100" s="3"/>
      <c r="V100" s="3"/>
      <c r="W100" s="3"/>
    </row>
    <row r="101" spans="1:73" ht="17.100000000000001" customHeight="1" x14ac:dyDescent="0.2">
      <c r="A101" s="120" t="s">
        <v>58</v>
      </c>
      <c r="B101" s="108"/>
      <c r="C101" s="104"/>
      <c r="E101" s="104"/>
      <c r="F101" s="104"/>
      <c r="G101" s="105"/>
      <c r="H101" s="105"/>
      <c r="I101" s="105"/>
      <c r="J101" s="105"/>
      <c r="K101" s="105"/>
      <c r="L101" s="105"/>
      <c r="M101" s="106"/>
      <c r="N101" s="105"/>
      <c r="O101" s="105"/>
      <c r="P101" s="105"/>
      <c r="Q101" s="105"/>
      <c r="R101" s="105"/>
      <c r="S101" s="105"/>
      <c r="T101" s="119"/>
      <c r="U101" s="3"/>
      <c r="V101" s="3"/>
      <c r="W101" s="3"/>
    </row>
    <row r="102" spans="1:73" ht="17.100000000000001" customHeight="1" x14ac:dyDescent="0.2">
      <c r="A102" s="120" t="s">
        <v>59</v>
      </c>
      <c r="B102" s="108"/>
      <c r="C102" s="104"/>
      <c r="E102" s="104"/>
      <c r="F102" s="104"/>
      <c r="G102" s="105"/>
      <c r="H102" s="105"/>
      <c r="I102" s="105"/>
      <c r="J102" s="105"/>
      <c r="K102" s="105"/>
      <c r="L102" s="105"/>
      <c r="M102" s="106"/>
      <c r="N102" s="105"/>
      <c r="O102" s="105"/>
      <c r="P102" s="105"/>
      <c r="Q102" s="105"/>
      <c r="R102" s="105"/>
      <c r="S102" s="105"/>
      <c r="T102" s="119"/>
      <c r="U102" s="3"/>
      <c r="V102" s="3"/>
      <c r="W102" s="3"/>
    </row>
    <row r="103" spans="1:73" ht="17.100000000000001" customHeight="1" x14ac:dyDescent="0.2">
      <c r="A103" s="120" t="s">
        <v>60</v>
      </c>
      <c r="B103" s="108"/>
      <c r="C103" s="104"/>
      <c r="D103" s="104"/>
      <c r="E103" s="104"/>
      <c r="F103" s="104"/>
      <c r="G103" s="105"/>
      <c r="H103" s="105"/>
      <c r="I103" s="105"/>
      <c r="J103" s="105"/>
      <c r="K103" s="105"/>
      <c r="L103" s="105"/>
      <c r="M103" s="106"/>
      <c r="N103" s="105"/>
      <c r="O103" s="105"/>
      <c r="P103" s="105"/>
      <c r="Q103" s="105"/>
      <c r="R103" s="105"/>
      <c r="S103" s="105"/>
      <c r="T103" s="119"/>
      <c r="U103" s="3"/>
      <c r="V103" s="3"/>
      <c r="W103" s="3"/>
    </row>
    <row r="104" spans="1:73" ht="17.100000000000001" customHeight="1" x14ac:dyDescent="0.2">
      <c r="A104" s="121" t="s">
        <v>61</v>
      </c>
      <c r="B104" s="108"/>
      <c r="C104" s="104"/>
      <c r="D104" s="104"/>
      <c r="E104" s="104"/>
      <c r="F104" s="104"/>
      <c r="G104" s="105"/>
      <c r="H104" s="105"/>
      <c r="I104" s="105"/>
      <c r="J104" s="105"/>
      <c r="K104" s="105"/>
      <c r="L104" s="105"/>
      <c r="M104" s="106"/>
      <c r="N104" s="105"/>
      <c r="O104" s="105"/>
      <c r="P104" s="105"/>
      <c r="Q104" s="105"/>
      <c r="R104" s="105"/>
      <c r="S104" s="105"/>
      <c r="T104" s="119"/>
      <c r="U104" s="3"/>
      <c r="V104" s="3"/>
      <c r="W104" s="3"/>
    </row>
    <row r="105" spans="1:73" ht="17.100000000000001" customHeight="1" x14ac:dyDescent="0.2">
      <c r="A105" s="122"/>
      <c r="B105" s="123"/>
      <c r="C105" s="123"/>
      <c r="D105" s="123"/>
      <c r="E105" s="123"/>
      <c r="F105" s="123"/>
      <c r="G105" s="124"/>
      <c r="H105" s="123"/>
      <c r="I105" s="123"/>
      <c r="J105" s="123"/>
      <c r="K105" s="123"/>
      <c r="L105" s="123"/>
      <c r="M105" s="125"/>
      <c r="N105" s="123"/>
      <c r="O105" s="123"/>
      <c r="P105" s="123"/>
      <c r="Q105" s="123"/>
      <c r="R105" s="123"/>
      <c r="S105" s="123"/>
      <c r="T105" s="126"/>
      <c r="U105" s="3"/>
      <c r="V105" s="3"/>
      <c r="W105" s="3"/>
    </row>
    <row r="106" spans="1:73" ht="17.100000000000001" customHeight="1" x14ac:dyDescent="0.2">
      <c r="A106" s="122"/>
      <c r="B106" s="123"/>
      <c r="C106" s="123"/>
      <c r="D106" s="123"/>
      <c r="E106" s="123"/>
      <c r="F106" s="123"/>
      <c r="G106" s="124"/>
      <c r="H106" s="123"/>
      <c r="I106" s="123"/>
      <c r="J106" s="123"/>
      <c r="K106" s="123"/>
      <c r="L106" s="123"/>
      <c r="M106" s="125"/>
      <c r="N106" s="123"/>
      <c r="O106" s="123"/>
      <c r="P106" s="123"/>
      <c r="Q106" s="123"/>
      <c r="R106" s="123"/>
      <c r="S106" s="123"/>
      <c r="T106" s="126"/>
      <c r="U106" s="3"/>
      <c r="V106" s="3"/>
      <c r="W106" s="3"/>
    </row>
    <row r="107" spans="1:73" s="150" customFormat="1" ht="27" customHeight="1" x14ac:dyDescent="0.2">
      <c r="A107" s="46"/>
      <c r="B107" s="155" t="s">
        <v>69</v>
      </c>
      <c r="C107" s="35" t="s">
        <v>30</v>
      </c>
      <c r="D107" s="142" t="s">
        <v>63</v>
      </c>
      <c r="E107" s="135" t="s">
        <v>62</v>
      </c>
      <c r="F107" s="154" t="s">
        <v>68</v>
      </c>
      <c r="G107" s="37" t="s">
        <v>4</v>
      </c>
      <c r="H107" s="47"/>
      <c r="I107" s="47"/>
      <c r="J107" s="39"/>
      <c r="K107" s="40"/>
      <c r="L107" s="48"/>
      <c r="M107" s="49"/>
      <c r="N107" s="41"/>
      <c r="O107" s="41"/>
      <c r="P107" s="50"/>
      <c r="Q107" s="41"/>
      <c r="R107" s="51"/>
      <c r="S107" s="36"/>
      <c r="T107" s="138" t="s">
        <v>28</v>
      </c>
      <c r="U107" s="145"/>
      <c r="V107" s="146"/>
      <c r="W107" s="147"/>
      <c r="X107" s="148"/>
      <c r="Y107" s="148"/>
      <c r="Z107" s="148"/>
      <c r="AA107" s="148"/>
      <c r="AB107" s="149"/>
      <c r="AC107" s="149"/>
      <c r="AD107" s="149"/>
      <c r="AE107" s="149"/>
      <c r="AF107" s="149"/>
      <c r="AG107" s="149"/>
      <c r="AH107" s="149"/>
      <c r="AI107" s="149"/>
      <c r="AJ107" s="149"/>
      <c r="AK107" s="149"/>
      <c r="AL107" s="149"/>
      <c r="AM107" s="149"/>
      <c r="AN107" s="149"/>
      <c r="AO107" s="149"/>
      <c r="AP107" s="149"/>
      <c r="AQ107" s="149"/>
      <c r="AR107" s="149"/>
      <c r="AS107" s="149"/>
      <c r="AT107" s="149"/>
      <c r="AU107" s="149"/>
      <c r="AV107" s="149"/>
      <c r="AW107" s="149"/>
      <c r="AX107" s="149"/>
      <c r="AY107" s="149"/>
      <c r="AZ107" s="149"/>
      <c r="BA107" s="149"/>
      <c r="BB107" s="149"/>
      <c r="BC107" s="149"/>
      <c r="BD107" s="149"/>
      <c r="BE107" s="149"/>
      <c r="BF107" s="149"/>
      <c r="BG107" s="149"/>
      <c r="BH107" s="149"/>
      <c r="BI107" s="149"/>
      <c r="BJ107" s="149"/>
      <c r="BK107" s="149"/>
      <c r="BL107" s="149"/>
      <c r="BM107" s="149"/>
      <c r="BN107" s="149"/>
      <c r="BO107" s="149"/>
      <c r="BP107" s="149"/>
      <c r="BQ107" s="149"/>
      <c r="BR107" s="149"/>
      <c r="BS107" s="149"/>
      <c r="BT107" s="149"/>
      <c r="BU107" s="149"/>
    </row>
    <row r="108" spans="1:73" ht="17.100000000000001" customHeight="1" x14ac:dyDescent="0.2">
      <c r="A108" s="122"/>
      <c r="B108" s="123"/>
      <c r="C108" s="123"/>
      <c r="D108" s="123"/>
      <c r="E108" s="123"/>
      <c r="F108" s="123"/>
      <c r="G108" s="124"/>
      <c r="H108" s="123"/>
      <c r="I108" s="123"/>
      <c r="J108" s="123"/>
      <c r="K108" s="123"/>
      <c r="L108" s="123"/>
      <c r="M108" s="125"/>
      <c r="N108" s="123"/>
      <c r="O108" s="123"/>
      <c r="P108" s="123"/>
      <c r="Q108" s="123"/>
      <c r="R108" s="123"/>
      <c r="S108" s="123"/>
      <c r="T108" s="126"/>
      <c r="U108" s="3"/>
      <c r="V108" s="3"/>
      <c r="W108" s="3"/>
    </row>
    <row r="109" spans="1:73" s="8" customFormat="1" ht="17.100000000000001" customHeight="1" x14ac:dyDescent="0.2">
      <c r="A109" s="57"/>
      <c r="B109" s="129" t="s">
        <v>71</v>
      </c>
      <c r="C109" s="153" t="s">
        <v>64</v>
      </c>
      <c r="D109" s="134" t="s">
        <v>65</v>
      </c>
      <c r="E109" s="58" t="s">
        <v>0</v>
      </c>
      <c r="F109" s="156" t="s">
        <v>73</v>
      </c>
      <c r="G109" s="52" t="s">
        <v>4</v>
      </c>
      <c r="H109" s="47">
        <v>0.2</v>
      </c>
      <c r="I109" s="157">
        <f t="shared" ref="I109:I110" si="17">H109</f>
        <v>0.2</v>
      </c>
      <c r="J109" s="157"/>
      <c r="K109" s="53"/>
      <c r="L109" s="54"/>
      <c r="M109" s="49"/>
      <c r="N109" s="47"/>
      <c r="O109" s="159"/>
      <c r="P109" s="160"/>
      <c r="Q109" s="51"/>
      <c r="R109" s="51"/>
      <c r="S109" s="51"/>
      <c r="T109" s="138" t="s">
        <v>45</v>
      </c>
      <c r="U109" s="14"/>
      <c r="V109" s="15"/>
      <c r="W109" s="12"/>
      <c r="X109" s="6"/>
      <c r="Y109" s="6"/>
      <c r="Z109" s="6"/>
      <c r="AA109" s="6"/>
      <c r="AB109" s="7"/>
      <c r="AC109" s="7"/>
      <c r="AD109" s="16"/>
      <c r="AE109" s="17"/>
      <c r="AF109" s="18"/>
      <c r="AG109" s="18"/>
      <c r="AH109" s="18"/>
      <c r="AI109" s="7"/>
      <c r="AJ109" s="7"/>
      <c r="AK109" s="7"/>
      <c r="AL109" s="7"/>
      <c r="AM109" s="7"/>
      <c r="AN109" s="7"/>
      <c r="AO109" s="7"/>
      <c r="AP109" s="7"/>
      <c r="AQ109" s="7"/>
      <c r="AR109" s="7"/>
      <c r="AS109" s="7"/>
      <c r="AT109" s="7"/>
      <c r="AU109" s="7"/>
      <c r="AV109" s="7"/>
      <c r="AW109" s="7"/>
      <c r="AX109" s="7"/>
      <c r="AY109" s="7"/>
      <c r="AZ109" s="7"/>
      <c r="BA109" s="7"/>
      <c r="BB109" s="7"/>
      <c r="BC109" s="7"/>
      <c r="BD109" s="7"/>
      <c r="BE109" s="7"/>
      <c r="BF109" s="7"/>
      <c r="BG109" s="7"/>
      <c r="BH109" s="7"/>
      <c r="BI109" s="7"/>
      <c r="BJ109" s="7"/>
      <c r="BK109" s="7"/>
      <c r="BL109" s="7"/>
      <c r="BM109" s="7"/>
      <c r="BN109" s="7"/>
      <c r="BO109" s="7"/>
      <c r="BP109" s="7"/>
      <c r="BQ109" s="7"/>
      <c r="BR109" s="7"/>
      <c r="BS109" s="7"/>
      <c r="BT109" s="7"/>
      <c r="BU109" s="7"/>
    </row>
    <row r="110" spans="1:73" s="8" customFormat="1" ht="17.100000000000001" customHeight="1" x14ac:dyDescent="0.2">
      <c r="A110" s="57"/>
      <c r="B110" s="129" t="s">
        <v>72</v>
      </c>
      <c r="C110" s="153" t="s">
        <v>64</v>
      </c>
      <c r="D110" s="134" t="s">
        <v>65</v>
      </c>
      <c r="E110" s="58" t="s">
        <v>0</v>
      </c>
      <c r="F110" s="156" t="s">
        <v>74</v>
      </c>
      <c r="G110" s="52" t="s">
        <v>4</v>
      </c>
      <c r="H110" s="47">
        <v>0.2</v>
      </c>
      <c r="I110" s="157">
        <f t="shared" si="17"/>
        <v>0.2</v>
      </c>
      <c r="J110" s="157"/>
      <c r="K110" s="53"/>
      <c r="L110" s="54"/>
      <c r="M110" s="49"/>
      <c r="N110" s="47"/>
      <c r="O110" s="159"/>
      <c r="P110" s="160"/>
      <c r="Q110" s="51"/>
      <c r="R110" s="51"/>
      <c r="S110" s="51"/>
      <c r="T110" s="138" t="s">
        <v>28</v>
      </c>
      <c r="U110" s="14"/>
      <c r="V110" s="15"/>
      <c r="W110" s="12"/>
      <c r="X110" s="6"/>
      <c r="Y110" s="6"/>
      <c r="Z110" s="6"/>
      <c r="AA110" s="6"/>
      <c r="AB110" s="7"/>
      <c r="AC110" s="7"/>
      <c r="AD110" s="16"/>
      <c r="AE110" s="17"/>
      <c r="AF110" s="18"/>
      <c r="AG110" s="18"/>
      <c r="AH110" s="18"/>
      <c r="AI110" s="7"/>
      <c r="AJ110" s="7"/>
      <c r="AK110" s="7"/>
      <c r="AL110" s="7"/>
      <c r="AM110" s="7"/>
      <c r="AN110" s="7"/>
      <c r="AO110" s="7"/>
      <c r="AP110" s="7"/>
      <c r="AQ110" s="7"/>
      <c r="AR110" s="7"/>
      <c r="AS110" s="7"/>
      <c r="AT110" s="7"/>
      <c r="AU110" s="7"/>
      <c r="AV110" s="7"/>
      <c r="AW110" s="7"/>
      <c r="AX110" s="7"/>
      <c r="AY110" s="7"/>
      <c r="AZ110" s="7"/>
      <c r="BA110" s="7"/>
      <c r="BB110" s="7"/>
      <c r="BC110" s="7"/>
      <c r="BD110" s="7"/>
      <c r="BE110" s="7"/>
      <c r="BF110" s="7"/>
      <c r="BG110" s="7"/>
      <c r="BH110" s="7"/>
      <c r="BI110" s="7"/>
      <c r="BJ110" s="7"/>
      <c r="BK110" s="7"/>
      <c r="BL110" s="7"/>
      <c r="BM110" s="7"/>
      <c r="BN110" s="7"/>
      <c r="BO110" s="7"/>
      <c r="BP110" s="7"/>
      <c r="BQ110" s="7"/>
      <c r="BR110" s="7"/>
      <c r="BS110" s="7"/>
      <c r="BT110" s="7"/>
      <c r="BU110" s="7"/>
    </row>
    <row r="111" spans="1:73" ht="36" customHeight="1" x14ac:dyDescent="0.2">
      <c r="A111" s="122"/>
      <c r="B111" s="123"/>
      <c r="C111" s="123"/>
      <c r="D111" s="123"/>
      <c r="E111" s="123"/>
      <c r="F111" s="123"/>
      <c r="G111" s="124"/>
      <c r="H111" s="123"/>
      <c r="I111" s="123"/>
      <c r="J111" s="123"/>
      <c r="K111" s="123"/>
      <c r="L111" s="123"/>
      <c r="M111" s="125"/>
      <c r="N111" s="123"/>
      <c r="O111" s="123"/>
      <c r="P111" s="123"/>
      <c r="Q111" s="123"/>
      <c r="R111" s="123"/>
      <c r="S111" s="123"/>
      <c r="T111" s="126"/>
      <c r="U111" s="3"/>
      <c r="V111" s="3"/>
      <c r="W111" s="3"/>
    </row>
    <row r="112" spans="1:73" ht="36" customHeight="1" x14ac:dyDescent="0.2">
      <c r="A112" s="122"/>
      <c r="B112" s="123"/>
      <c r="C112" s="123"/>
      <c r="D112" s="123"/>
      <c r="E112" s="123"/>
      <c r="F112" s="123"/>
      <c r="G112" s="124"/>
      <c r="H112" s="123"/>
      <c r="I112" s="123"/>
      <c r="J112" s="123"/>
      <c r="K112" s="123"/>
      <c r="L112" s="123"/>
      <c r="M112" s="125"/>
      <c r="N112" s="123"/>
      <c r="O112" s="123"/>
      <c r="P112" s="123"/>
      <c r="Q112" s="123"/>
      <c r="R112" s="123"/>
      <c r="S112" s="123"/>
      <c r="T112" s="126"/>
      <c r="U112" s="3"/>
      <c r="V112" s="3"/>
      <c r="W112" s="3"/>
    </row>
    <row r="113" spans="1:23" ht="36" customHeight="1" x14ac:dyDescent="0.2">
      <c r="A113" s="122"/>
      <c r="B113" s="123"/>
      <c r="C113" s="123"/>
      <c r="D113" s="123"/>
      <c r="E113" s="123"/>
      <c r="F113" s="123"/>
      <c r="G113" s="124"/>
      <c r="H113" s="123"/>
      <c r="I113" s="123"/>
      <c r="J113" s="123"/>
      <c r="K113" s="123"/>
      <c r="L113" s="123"/>
      <c r="M113" s="125"/>
      <c r="N113" s="123"/>
      <c r="O113" s="123"/>
      <c r="P113" s="123"/>
      <c r="Q113" s="123"/>
      <c r="R113" s="123"/>
      <c r="S113" s="123"/>
      <c r="T113" s="126"/>
      <c r="U113" s="3"/>
      <c r="V113" s="3"/>
      <c r="W113" s="3"/>
    </row>
    <row r="114" spans="1:23" ht="36" customHeight="1" x14ac:dyDescent="0.2">
      <c r="A114" s="122"/>
      <c r="B114" s="123"/>
      <c r="C114" s="123"/>
      <c r="D114" s="123"/>
      <c r="E114" s="123"/>
      <c r="F114" s="123"/>
      <c r="G114" s="124"/>
      <c r="H114" s="123"/>
      <c r="I114" s="123"/>
      <c r="J114" s="123"/>
      <c r="K114" s="123"/>
      <c r="L114" s="123"/>
      <c r="M114" s="125"/>
      <c r="N114" s="123"/>
      <c r="O114" s="123"/>
      <c r="P114" s="123"/>
      <c r="Q114" s="123"/>
      <c r="R114" s="123"/>
      <c r="S114" s="123"/>
      <c r="T114" s="126"/>
      <c r="U114" s="3"/>
      <c r="V114" s="3"/>
      <c r="W114" s="3"/>
    </row>
    <row r="115" spans="1:23" ht="36" customHeight="1" x14ac:dyDescent="0.2">
      <c r="A115" s="122"/>
      <c r="B115" s="123"/>
      <c r="C115" s="123"/>
      <c r="D115" s="123"/>
      <c r="E115" s="123"/>
      <c r="F115" s="123"/>
      <c r="G115" s="124"/>
      <c r="H115" s="123"/>
      <c r="I115" s="123"/>
      <c r="J115" s="123"/>
      <c r="K115" s="123"/>
      <c r="L115" s="123"/>
      <c r="M115" s="125"/>
      <c r="N115" s="123"/>
      <c r="O115" s="123"/>
      <c r="P115" s="123"/>
      <c r="Q115" s="123"/>
      <c r="R115" s="123"/>
      <c r="S115" s="123"/>
      <c r="T115" s="126"/>
      <c r="U115" s="3"/>
      <c r="V115" s="3"/>
      <c r="W115" s="3"/>
    </row>
    <row r="116" spans="1:23" ht="36" customHeight="1" x14ac:dyDescent="0.2">
      <c r="A116" s="122"/>
      <c r="B116" s="123"/>
      <c r="C116" s="123"/>
      <c r="D116" s="123"/>
      <c r="E116" s="123"/>
      <c r="F116" s="123"/>
      <c r="G116" s="124"/>
      <c r="H116" s="123"/>
      <c r="I116" s="123"/>
      <c r="J116" s="123"/>
      <c r="K116" s="123"/>
      <c r="L116" s="123"/>
      <c r="M116" s="125"/>
      <c r="N116" s="123"/>
      <c r="O116" s="123"/>
      <c r="P116" s="123"/>
      <c r="Q116" s="123"/>
      <c r="R116" s="123"/>
      <c r="S116" s="123"/>
      <c r="T116" s="126"/>
      <c r="U116" s="3"/>
      <c r="V116" s="3"/>
      <c r="W116" s="3"/>
    </row>
    <row r="117" spans="1:23" ht="36" customHeight="1" x14ac:dyDescent="0.2">
      <c r="A117" s="122"/>
      <c r="B117" s="123"/>
      <c r="C117" s="123"/>
      <c r="D117" s="123"/>
      <c r="E117" s="123"/>
      <c r="F117" s="123"/>
      <c r="G117" s="124"/>
      <c r="H117" s="123"/>
      <c r="I117" s="123"/>
      <c r="J117" s="123"/>
      <c r="K117" s="123"/>
      <c r="L117" s="123"/>
      <c r="M117" s="125"/>
      <c r="N117" s="123"/>
      <c r="O117" s="123"/>
      <c r="P117" s="123"/>
      <c r="Q117" s="123"/>
      <c r="R117" s="123"/>
      <c r="S117" s="123"/>
      <c r="T117" s="126"/>
      <c r="U117" s="3"/>
      <c r="V117" s="3"/>
      <c r="W117" s="3"/>
    </row>
    <row r="118" spans="1:23" ht="36" customHeight="1" x14ac:dyDescent="0.2">
      <c r="A118" s="122"/>
      <c r="B118" s="123"/>
      <c r="C118" s="123"/>
      <c r="D118" s="123"/>
      <c r="E118" s="123"/>
      <c r="F118" s="123"/>
      <c r="G118" s="124"/>
      <c r="H118" s="123"/>
      <c r="I118" s="123"/>
      <c r="J118" s="123"/>
      <c r="K118" s="123"/>
      <c r="L118" s="123"/>
      <c r="M118" s="125"/>
      <c r="N118" s="123"/>
      <c r="O118" s="123"/>
      <c r="P118" s="123"/>
      <c r="Q118" s="123"/>
      <c r="R118" s="123"/>
      <c r="S118" s="123"/>
      <c r="T118" s="126"/>
      <c r="U118" s="3"/>
      <c r="V118" s="3"/>
      <c r="W118" s="3"/>
    </row>
    <row r="119" spans="1:23" ht="36" customHeight="1" x14ac:dyDescent="0.2">
      <c r="A119" s="122"/>
      <c r="B119" s="123"/>
      <c r="C119" s="123"/>
      <c r="D119" s="123"/>
      <c r="E119" s="123"/>
      <c r="F119" s="123"/>
      <c r="G119" s="124"/>
      <c r="H119" s="123"/>
      <c r="I119" s="123"/>
      <c r="J119" s="123"/>
      <c r="K119" s="123"/>
      <c r="L119" s="123"/>
      <c r="M119" s="125"/>
      <c r="N119" s="123"/>
      <c r="O119" s="123"/>
      <c r="P119" s="123"/>
      <c r="Q119" s="123"/>
      <c r="R119" s="123"/>
      <c r="S119" s="123"/>
      <c r="T119" s="126"/>
      <c r="U119" s="3"/>
      <c r="V119" s="3"/>
      <c r="W119" s="3"/>
    </row>
    <row r="120" spans="1:23" ht="36" customHeight="1" x14ac:dyDescent="0.2">
      <c r="A120" s="122"/>
      <c r="B120" s="123"/>
      <c r="C120" s="123"/>
      <c r="D120" s="123"/>
      <c r="E120" s="123"/>
      <c r="F120" s="123"/>
      <c r="G120" s="124"/>
      <c r="H120" s="123"/>
      <c r="I120" s="123"/>
      <c r="J120" s="123"/>
      <c r="K120" s="123"/>
      <c r="L120" s="123"/>
      <c r="M120" s="125"/>
      <c r="N120" s="123"/>
      <c r="O120" s="123"/>
      <c r="P120" s="123"/>
      <c r="Q120" s="123"/>
      <c r="R120" s="123"/>
      <c r="S120" s="123"/>
      <c r="T120" s="126"/>
      <c r="U120" s="3"/>
      <c r="V120" s="3"/>
      <c r="W120" s="3"/>
    </row>
    <row r="121" spans="1:23" ht="36" customHeight="1" x14ac:dyDescent="0.2">
      <c r="A121" s="122"/>
      <c r="B121" s="123"/>
      <c r="C121" s="123"/>
      <c r="D121" s="123"/>
      <c r="E121" s="123"/>
      <c r="F121" s="123"/>
      <c r="G121" s="124"/>
      <c r="H121" s="123"/>
      <c r="I121" s="123"/>
      <c r="J121" s="123"/>
      <c r="K121" s="123"/>
      <c r="L121" s="123"/>
      <c r="M121" s="125"/>
      <c r="N121" s="123"/>
      <c r="O121" s="123"/>
      <c r="P121" s="123"/>
      <c r="Q121" s="123"/>
      <c r="R121" s="123"/>
      <c r="S121" s="123"/>
      <c r="T121" s="126"/>
      <c r="U121" s="3"/>
      <c r="V121" s="3"/>
      <c r="W121" s="3"/>
    </row>
    <row r="122" spans="1:23" ht="36" customHeight="1" x14ac:dyDescent="0.2">
      <c r="A122" s="122"/>
      <c r="B122" s="123"/>
      <c r="C122" s="123"/>
      <c r="D122" s="123"/>
      <c r="E122" s="123"/>
      <c r="F122" s="123"/>
      <c r="G122" s="124"/>
      <c r="H122" s="123"/>
      <c r="I122" s="123"/>
      <c r="J122" s="123"/>
      <c r="K122" s="123"/>
      <c r="L122" s="123"/>
      <c r="M122" s="125"/>
      <c r="N122" s="123"/>
      <c r="O122" s="123"/>
      <c r="P122" s="123"/>
      <c r="Q122" s="123"/>
      <c r="R122" s="123"/>
      <c r="S122" s="123"/>
      <c r="T122" s="126"/>
      <c r="U122" s="3"/>
      <c r="V122" s="3"/>
      <c r="W122" s="3"/>
    </row>
    <row r="123" spans="1:23" ht="36" customHeight="1" x14ac:dyDescent="0.2">
      <c r="A123" s="122"/>
      <c r="B123" s="123"/>
      <c r="C123" s="123"/>
      <c r="D123" s="123"/>
      <c r="E123" s="123"/>
      <c r="F123" s="123"/>
      <c r="G123" s="124"/>
      <c r="H123" s="123"/>
      <c r="I123" s="123"/>
      <c r="J123" s="123"/>
      <c r="K123" s="123"/>
      <c r="L123" s="123"/>
      <c r="M123" s="125"/>
      <c r="N123" s="123"/>
      <c r="O123" s="123"/>
      <c r="P123" s="123"/>
      <c r="Q123" s="123"/>
      <c r="R123" s="123"/>
      <c r="S123" s="123"/>
      <c r="T123" s="126"/>
      <c r="U123" s="3"/>
      <c r="V123" s="3"/>
      <c r="W123" s="3"/>
    </row>
    <row r="124" spans="1:23" ht="36" customHeight="1" x14ac:dyDescent="0.2">
      <c r="A124" s="122"/>
      <c r="B124" s="123"/>
      <c r="C124" s="123"/>
      <c r="D124" s="123"/>
      <c r="E124" s="123"/>
      <c r="F124" s="123"/>
      <c r="G124" s="124"/>
      <c r="H124" s="123"/>
      <c r="I124" s="123"/>
      <c r="J124" s="123"/>
      <c r="K124" s="123"/>
      <c r="L124" s="123"/>
      <c r="M124" s="125"/>
      <c r="N124" s="123"/>
      <c r="O124" s="123"/>
      <c r="P124" s="123"/>
      <c r="Q124" s="123"/>
      <c r="R124" s="123"/>
      <c r="S124" s="123"/>
      <c r="T124" s="126"/>
      <c r="U124" s="3"/>
      <c r="V124" s="3"/>
      <c r="W124" s="3"/>
    </row>
    <row r="125" spans="1:23" ht="36" customHeight="1" x14ac:dyDescent="0.2">
      <c r="A125" s="122"/>
      <c r="B125" s="123"/>
      <c r="C125" s="123"/>
      <c r="D125" s="123"/>
      <c r="E125" s="123"/>
      <c r="F125" s="123"/>
      <c r="G125" s="124"/>
      <c r="H125" s="123"/>
      <c r="I125" s="123"/>
      <c r="J125" s="123"/>
      <c r="K125" s="123"/>
      <c r="L125" s="123"/>
      <c r="M125" s="125"/>
      <c r="N125" s="123"/>
      <c r="O125" s="123"/>
      <c r="P125" s="123"/>
      <c r="Q125" s="123"/>
      <c r="R125" s="123"/>
      <c r="S125" s="123"/>
      <c r="T125" s="126"/>
      <c r="U125" s="3"/>
      <c r="V125" s="3"/>
      <c r="W125" s="3"/>
    </row>
    <row r="126" spans="1:23" ht="36" customHeight="1" x14ac:dyDescent="0.2">
      <c r="A126" s="122"/>
      <c r="B126" s="123"/>
      <c r="C126" s="123"/>
      <c r="D126" s="123"/>
      <c r="E126" s="123"/>
      <c r="F126" s="123"/>
      <c r="G126" s="124"/>
      <c r="H126" s="123"/>
      <c r="I126" s="123"/>
      <c r="J126" s="123"/>
      <c r="K126" s="123"/>
      <c r="L126" s="123"/>
      <c r="M126" s="125"/>
      <c r="N126" s="123"/>
      <c r="O126" s="123"/>
      <c r="P126" s="123"/>
      <c r="Q126" s="123"/>
      <c r="R126" s="123"/>
      <c r="S126" s="123"/>
      <c r="T126" s="126"/>
      <c r="U126" s="3"/>
      <c r="V126" s="3"/>
      <c r="W126" s="3"/>
    </row>
    <row r="127" spans="1:23" ht="36" customHeight="1" x14ac:dyDescent="0.2">
      <c r="A127" s="122"/>
      <c r="B127" s="123"/>
      <c r="C127" s="123"/>
      <c r="D127" s="123"/>
      <c r="E127" s="123"/>
      <c r="F127" s="123"/>
      <c r="G127" s="124"/>
      <c r="H127" s="123"/>
      <c r="I127" s="123"/>
      <c r="J127" s="123"/>
      <c r="K127" s="123"/>
      <c r="L127" s="123"/>
      <c r="M127" s="125"/>
      <c r="N127" s="123"/>
      <c r="O127" s="123"/>
      <c r="P127" s="123"/>
      <c r="Q127" s="123"/>
      <c r="R127" s="123"/>
      <c r="S127" s="123"/>
      <c r="T127" s="126"/>
      <c r="U127" s="3"/>
      <c r="V127" s="3"/>
      <c r="W127" s="3"/>
    </row>
    <row r="128" spans="1:23" ht="36" customHeight="1" x14ac:dyDescent="0.2">
      <c r="A128" s="122"/>
      <c r="B128" s="123"/>
      <c r="C128" s="123"/>
      <c r="D128" s="123"/>
      <c r="E128" s="123"/>
      <c r="F128" s="123"/>
      <c r="G128" s="124"/>
      <c r="H128" s="123"/>
      <c r="I128" s="123"/>
      <c r="J128" s="123"/>
      <c r="K128" s="123"/>
      <c r="L128" s="123"/>
      <c r="M128" s="125"/>
      <c r="N128" s="123"/>
      <c r="O128" s="123"/>
      <c r="P128" s="123"/>
      <c r="Q128" s="123"/>
      <c r="R128" s="123"/>
      <c r="S128" s="123"/>
      <c r="T128" s="126"/>
      <c r="U128" s="3"/>
      <c r="V128" s="3"/>
      <c r="W128" s="3"/>
    </row>
    <row r="129" spans="1:23" ht="36" customHeight="1" x14ac:dyDescent="0.2">
      <c r="A129" s="122"/>
      <c r="B129" s="123"/>
      <c r="C129" s="123"/>
      <c r="D129" s="123"/>
      <c r="E129" s="123"/>
      <c r="F129" s="123"/>
      <c r="G129" s="124"/>
      <c r="H129" s="123"/>
      <c r="I129" s="123"/>
      <c r="J129" s="123"/>
      <c r="K129" s="123"/>
      <c r="L129" s="123"/>
      <c r="M129" s="125"/>
      <c r="N129" s="123"/>
      <c r="O129" s="123"/>
      <c r="P129" s="123"/>
      <c r="Q129" s="123"/>
      <c r="R129" s="123"/>
      <c r="S129" s="123"/>
      <c r="T129" s="126"/>
      <c r="U129" s="3"/>
      <c r="V129" s="3"/>
      <c r="W129" s="3"/>
    </row>
    <row r="130" spans="1:23" ht="36" customHeight="1" x14ac:dyDescent="0.2">
      <c r="A130" s="122"/>
      <c r="B130" s="123"/>
      <c r="C130" s="123"/>
      <c r="D130" s="123"/>
      <c r="E130" s="123"/>
      <c r="F130" s="123"/>
      <c r="G130" s="124"/>
      <c r="H130" s="123"/>
      <c r="I130" s="123"/>
      <c r="J130" s="123"/>
      <c r="K130" s="123"/>
      <c r="L130" s="123"/>
      <c r="M130" s="125"/>
      <c r="N130" s="123"/>
      <c r="O130" s="123"/>
      <c r="P130" s="123"/>
      <c r="Q130" s="123"/>
      <c r="R130" s="123"/>
      <c r="S130" s="123"/>
      <c r="T130" s="126"/>
      <c r="U130" s="3"/>
      <c r="V130" s="3"/>
      <c r="W130" s="3"/>
    </row>
    <row r="131" spans="1:23" ht="36" customHeight="1" x14ac:dyDescent="0.2">
      <c r="A131" s="122"/>
      <c r="B131" s="123"/>
      <c r="C131" s="123"/>
      <c r="D131" s="123"/>
      <c r="E131" s="123"/>
      <c r="F131" s="123"/>
      <c r="G131" s="124"/>
      <c r="H131" s="123"/>
      <c r="I131" s="123"/>
      <c r="J131" s="123"/>
      <c r="K131" s="123"/>
      <c r="L131" s="123"/>
      <c r="M131" s="125"/>
      <c r="N131" s="123"/>
      <c r="O131" s="123"/>
      <c r="P131" s="123"/>
      <c r="Q131" s="123"/>
      <c r="R131" s="123"/>
      <c r="S131" s="123"/>
      <c r="T131" s="126"/>
      <c r="U131" s="3"/>
      <c r="V131" s="3"/>
      <c r="W131" s="3"/>
    </row>
    <row r="132" spans="1:23" ht="36" customHeight="1" x14ac:dyDescent="0.2">
      <c r="A132" s="122"/>
      <c r="B132" s="123"/>
      <c r="C132" s="123"/>
      <c r="D132" s="123"/>
      <c r="E132" s="123"/>
      <c r="F132" s="123"/>
      <c r="G132" s="124"/>
      <c r="H132" s="123"/>
      <c r="I132" s="123"/>
      <c r="J132" s="123"/>
      <c r="K132" s="123"/>
      <c r="L132" s="123"/>
      <c r="M132" s="125"/>
      <c r="N132" s="123"/>
      <c r="O132" s="123"/>
      <c r="P132" s="123"/>
      <c r="Q132" s="123"/>
      <c r="R132" s="123"/>
      <c r="S132" s="123"/>
      <c r="T132" s="126"/>
      <c r="U132" s="3"/>
      <c r="V132" s="3"/>
      <c r="W132" s="3"/>
    </row>
    <row r="133" spans="1:23" ht="36" customHeight="1" x14ac:dyDescent="0.2">
      <c r="A133" s="122"/>
      <c r="B133" s="123"/>
      <c r="C133" s="123"/>
      <c r="D133" s="123"/>
      <c r="E133" s="123"/>
      <c r="F133" s="123"/>
      <c r="G133" s="124"/>
      <c r="H133" s="123"/>
      <c r="I133" s="123"/>
      <c r="J133" s="123"/>
      <c r="K133" s="123"/>
      <c r="L133" s="123"/>
      <c r="M133" s="125"/>
      <c r="N133" s="123"/>
      <c r="O133" s="123"/>
      <c r="P133" s="123"/>
      <c r="Q133" s="123"/>
      <c r="R133" s="123"/>
      <c r="S133" s="123"/>
      <c r="T133" s="126"/>
      <c r="U133" s="3"/>
      <c r="V133" s="3"/>
      <c r="W133" s="3"/>
    </row>
    <row r="134" spans="1:23" ht="36" customHeight="1" x14ac:dyDescent="0.2">
      <c r="A134" s="122"/>
      <c r="B134" s="123"/>
      <c r="C134" s="123"/>
      <c r="D134" s="123"/>
      <c r="E134" s="123"/>
      <c r="F134" s="123"/>
      <c r="G134" s="124"/>
      <c r="H134" s="123"/>
      <c r="I134" s="123"/>
      <c r="J134" s="123"/>
      <c r="K134" s="123"/>
      <c r="L134" s="123"/>
      <c r="M134" s="125"/>
      <c r="N134" s="123"/>
      <c r="O134" s="123"/>
      <c r="P134" s="123"/>
      <c r="Q134" s="123"/>
      <c r="R134" s="123"/>
      <c r="S134" s="123"/>
      <c r="T134" s="126"/>
      <c r="U134" s="3"/>
      <c r="V134" s="3"/>
      <c r="W134" s="3"/>
    </row>
    <row r="135" spans="1:23" ht="36" customHeight="1" x14ac:dyDescent="0.2">
      <c r="A135" s="122"/>
      <c r="B135" s="123"/>
      <c r="C135" s="123"/>
      <c r="D135" s="123"/>
      <c r="E135" s="123"/>
      <c r="F135" s="123"/>
      <c r="G135" s="124"/>
      <c r="H135" s="123"/>
      <c r="I135" s="123"/>
      <c r="J135" s="123"/>
      <c r="K135" s="123"/>
      <c r="L135" s="123"/>
      <c r="M135" s="125"/>
      <c r="N135" s="123"/>
      <c r="O135" s="123"/>
      <c r="P135" s="123"/>
      <c r="Q135" s="123"/>
      <c r="R135" s="123"/>
      <c r="S135" s="123"/>
      <c r="T135" s="126"/>
      <c r="U135" s="3"/>
      <c r="V135" s="3"/>
      <c r="W135" s="3"/>
    </row>
    <row r="136" spans="1:23" ht="36" customHeight="1" x14ac:dyDescent="0.2">
      <c r="A136" s="122"/>
      <c r="B136" s="123"/>
      <c r="C136" s="123"/>
      <c r="D136" s="123"/>
      <c r="E136" s="123"/>
      <c r="F136" s="123"/>
      <c r="G136" s="124"/>
      <c r="H136" s="123"/>
      <c r="I136" s="123"/>
      <c r="J136" s="123"/>
      <c r="K136" s="123"/>
      <c r="L136" s="123"/>
      <c r="M136" s="125"/>
      <c r="N136" s="123"/>
      <c r="O136" s="123"/>
      <c r="P136" s="123"/>
      <c r="Q136" s="123"/>
      <c r="R136" s="123"/>
      <c r="S136" s="123"/>
      <c r="T136" s="126"/>
      <c r="U136" s="3"/>
      <c r="V136" s="3"/>
      <c r="W136" s="3"/>
    </row>
    <row r="137" spans="1:23" ht="36" customHeight="1" x14ac:dyDescent="0.2">
      <c r="A137" s="122"/>
      <c r="B137" s="123"/>
      <c r="C137" s="123"/>
      <c r="D137" s="123"/>
      <c r="E137" s="123"/>
      <c r="F137" s="123"/>
      <c r="G137" s="124"/>
      <c r="H137" s="123"/>
      <c r="I137" s="123"/>
      <c r="J137" s="123"/>
      <c r="K137" s="123"/>
      <c r="L137" s="123"/>
      <c r="M137" s="125"/>
      <c r="N137" s="123"/>
      <c r="O137" s="123"/>
      <c r="P137" s="123"/>
      <c r="Q137" s="123"/>
      <c r="R137" s="123"/>
      <c r="S137" s="123"/>
      <c r="T137" s="126"/>
      <c r="U137" s="3"/>
      <c r="V137" s="3"/>
      <c r="W137" s="3"/>
    </row>
    <row r="138" spans="1:23" ht="36" customHeight="1" x14ac:dyDescent="0.2">
      <c r="A138" s="122"/>
      <c r="B138" s="123"/>
      <c r="C138" s="123"/>
      <c r="D138" s="123"/>
      <c r="E138" s="123"/>
      <c r="F138" s="123"/>
      <c r="G138" s="124"/>
      <c r="H138" s="123"/>
      <c r="I138" s="123"/>
      <c r="J138" s="123"/>
      <c r="K138" s="123"/>
      <c r="L138" s="123"/>
      <c r="M138" s="125"/>
      <c r="N138" s="123"/>
      <c r="O138" s="123"/>
      <c r="P138" s="123"/>
      <c r="Q138" s="123"/>
      <c r="R138" s="123"/>
      <c r="S138" s="123"/>
      <c r="T138" s="126"/>
      <c r="U138" s="3"/>
      <c r="V138" s="3"/>
      <c r="W138" s="3"/>
    </row>
    <row r="139" spans="1:23" ht="36" customHeight="1" x14ac:dyDescent="0.2">
      <c r="A139" s="122"/>
      <c r="B139" s="123"/>
      <c r="C139" s="123"/>
      <c r="D139" s="123"/>
      <c r="E139" s="123"/>
      <c r="F139" s="123"/>
      <c r="G139" s="124"/>
      <c r="H139" s="123"/>
      <c r="I139" s="123"/>
      <c r="J139" s="123"/>
      <c r="K139" s="123"/>
      <c r="L139" s="123"/>
      <c r="M139" s="125"/>
      <c r="N139" s="123"/>
      <c r="O139" s="123"/>
      <c r="P139" s="123"/>
      <c r="Q139" s="123"/>
      <c r="R139" s="123"/>
      <c r="S139" s="123"/>
      <c r="T139" s="126"/>
      <c r="U139" s="3"/>
      <c r="V139" s="3"/>
      <c r="W139" s="3"/>
    </row>
    <row r="140" spans="1:23" ht="36" customHeight="1" x14ac:dyDescent="0.2">
      <c r="A140" s="122"/>
      <c r="B140" s="123"/>
      <c r="C140" s="123"/>
      <c r="D140" s="123"/>
      <c r="E140" s="123"/>
      <c r="F140" s="123"/>
      <c r="G140" s="124"/>
      <c r="H140" s="123"/>
      <c r="I140" s="123"/>
      <c r="J140" s="123"/>
      <c r="K140" s="123"/>
      <c r="L140" s="123"/>
      <c r="M140" s="125"/>
      <c r="N140" s="123"/>
      <c r="O140" s="123"/>
      <c r="P140" s="123"/>
      <c r="Q140" s="123"/>
      <c r="R140" s="123"/>
      <c r="S140" s="123"/>
      <c r="T140" s="126"/>
      <c r="U140" s="3"/>
      <c r="V140" s="3"/>
      <c r="W140" s="3"/>
    </row>
    <row r="141" spans="1:23" ht="36" customHeight="1" x14ac:dyDescent="0.2">
      <c r="A141" s="122"/>
      <c r="B141" s="123"/>
      <c r="C141" s="123"/>
      <c r="D141" s="123"/>
      <c r="E141" s="123"/>
      <c r="F141" s="123"/>
      <c r="G141" s="124"/>
      <c r="H141" s="123"/>
      <c r="I141" s="123"/>
      <c r="J141" s="123"/>
      <c r="K141" s="123"/>
      <c r="L141" s="123"/>
      <c r="M141" s="125"/>
      <c r="N141" s="123"/>
      <c r="O141" s="123"/>
      <c r="P141" s="123"/>
      <c r="Q141" s="123"/>
      <c r="R141" s="123"/>
      <c r="S141" s="123"/>
      <c r="T141" s="126"/>
      <c r="U141" s="3"/>
      <c r="V141" s="3"/>
      <c r="W141" s="3"/>
    </row>
    <row r="142" spans="1:23" ht="36" customHeight="1" x14ac:dyDescent="0.2">
      <c r="A142" s="122"/>
      <c r="B142" s="123"/>
      <c r="C142" s="123"/>
      <c r="D142" s="123"/>
      <c r="E142" s="123"/>
      <c r="F142" s="123"/>
      <c r="G142" s="124"/>
      <c r="H142" s="123"/>
      <c r="I142" s="123"/>
      <c r="J142" s="123"/>
      <c r="K142" s="123"/>
      <c r="L142" s="123"/>
      <c r="M142" s="125"/>
      <c r="N142" s="123"/>
      <c r="O142" s="123"/>
      <c r="P142" s="123"/>
      <c r="Q142" s="123"/>
      <c r="R142" s="123"/>
      <c r="S142" s="123"/>
      <c r="T142" s="126"/>
      <c r="U142" s="3"/>
      <c r="V142" s="3"/>
      <c r="W142" s="3"/>
    </row>
    <row r="143" spans="1:23" ht="36" customHeight="1" x14ac:dyDescent="0.2">
      <c r="A143" s="122"/>
      <c r="B143" s="123"/>
      <c r="C143" s="123"/>
      <c r="D143" s="123"/>
      <c r="E143" s="123"/>
      <c r="F143" s="123"/>
      <c r="G143" s="124"/>
      <c r="H143" s="123"/>
      <c r="I143" s="123"/>
      <c r="J143" s="123"/>
      <c r="K143" s="123"/>
      <c r="L143" s="123"/>
      <c r="M143" s="125"/>
      <c r="N143" s="123"/>
      <c r="O143" s="123"/>
      <c r="P143" s="123"/>
      <c r="Q143" s="123"/>
      <c r="R143" s="123"/>
      <c r="S143" s="123"/>
      <c r="T143" s="126"/>
      <c r="U143" s="3"/>
      <c r="V143" s="3"/>
      <c r="W143" s="3"/>
    </row>
    <row r="144" spans="1:23" ht="36" customHeight="1" x14ac:dyDescent="0.2">
      <c r="A144" s="122"/>
      <c r="B144" s="123"/>
      <c r="C144" s="123"/>
      <c r="D144" s="123"/>
      <c r="E144" s="123"/>
      <c r="F144" s="123"/>
      <c r="G144" s="124"/>
      <c r="H144" s="123"/>
      <c r="I144" s="123"/>
      <c r="J144" s="123"/>
      <c r="K144" s="123"/>
      <c r="L144" s="123"/>
      <c r="M144" s="125"/>
      <c r="N144" s="123"/>
      <c r="O144" s="123"/>
      <c r="P144" s="123"/>
      <c r="Q144" s="123"/>
      <c r="R144" s="123"/>
      <c r="S144" s="123"/>
      <c r="T144" s="126"/>
      <c r="U144" s="3"/>
      <c r="V144" s="3"/>
      <c r="W144" s="3"/>
    </row>
    <row r="145" spans="1:23" ht="36" customHeight="1" x14ac:dyDescent="0.2">
      <c r="A145" s="122"/>
      <c r="B145" s="123"/>
      <c r="C145" s="123"/>
      <c r="D145" s="123"/>
      <c r="E145" s="123"/>
      <c r="F145" s="123"/>
      <c r="G145" s="124"/>
      <c r="H145" s="123"/>
      <c r="I145" s="123"/>
      <c r="J145" s="123"/>
      <c r="K145" s="123"/>
      <c r="L145" s="123"/>
      <c r="M145" s="125"/>
      <c r="N145" s="123"/>
      <c r="O145" s="123"/>
      <c r="P145" s="123"/>
      <c r="Q145" s="123"/>
      <c r="R145" s="123"/>
      <c r="S145" s="123"/>
      <c r="T145" s="126"/>
      <c r="U145" s="3"/>
      <c r="V145" s="3"/>
      <c r="W145" s="3"/>
    </row>
    <row r="146" spans="1:23" ht="36" customHeight="1" x14ac:dyDescent="0.2">
      <c r="A146" s="122"/>
      <c r="B146" s="123"/>
      <c r="C146" s="123"/>
      <c r="D146" s="123"/>
      <c r="E146" s="123"/>
      <c r="F146" s="123"/>
      <c r="G146" s="124"/>
      <c r="H146" s="123"/>
      <c r="I146" s="123"/>
      <c r="J146" s="123"/>
      <c r="K146" s="123"/>
      <c r="L146" s="123"/>
      <c r="M146" s="125"/>
      <c r="N146" s="123"/>
      <c r="O146" s="123"/>
      <c r="P146" s="123"/>
      <c r="Q146" s="123"/>
      <c r="R146" s="123"/>
      <c r="S146" s="123"/>
      <c r="T146" s="126"/>
      <c r="U146" s="3"/>
      <c r="V146" s="3"/>
      <c r="W146" s="3"/>
    </row>
    <row r="147" spans="1:23" ht="36" customHeight="1" x14ac:dyDescent="0.2">
      <c r="A147" s="122"/>
      <c r="B147" s="123"/>
      <c r="C147" s="123"/>
      <c r="D147" s="123"/>
      <c r="E147" s="123"/>
      <c r="F147" s="123"/>
      <c r="G147" s="124"/>
      <c r="H147" s="123"/>
      <c r="I147" s="123"/>
      <c r="J147" s="123"/>
      <c r="K147" s="123"/>
      <c r="L147" s="123"/>
      <c r="M147" s="125"/>
      <c r="N147" s="123"/>
      <c r="O147" s="123"/>
      <c r="P147" s="123"/>
      <c r="Q147" s="123"/>
      <c r="R147" s="123"/>
      <c r="S147" s="123"/>
      <c r="T147" s="126"/>
      <c r="U147" s="3"/>
      <c r="V147" s="3"/>
      <c r="W147" s="3"/>
    </row>
    <row r="148" spans="1:23" ht="36" customHeight="1" x14ac:dyDescent="0.2">
      <c r="A148" s="122"/>
      <c r="B148" s="123"/>
      <c r="C148" s="123"/>
      <c r="D148" s="123"/>
      <c r="E148" s="123"/>
      <c r="F148" s="123"/>
      <c r="G148" s="124"/>
      <c r="H148" s="123"/>
      <c r="I148" s="123"/>
      <c r="J148" s="123"/>
      <c r="K148" s="123"/>
      <c r="L148" s="123"/>
      <c r="M148" s="125"/>
      <c r="N148" s="123"/>
      <c r="O148" s="123"/>
      <c r="P148" s="123"/>
      <c r="Q148" s="123"/>
      <c r="R148" s="123"/>
      <c r="S148" s="123"/>
      <c r="T148" s="126"/>
      <c r="U148" s="3"/>
      <c r="V148" s="3"/>
      <c r="W148" s="3"/>
    </row>
    <row r="149" spans="1:23" ht="36" customHeight="1" x14ac:dyDescent="0.2">
      <c r="A149" s="122"/>
      <c r="B149" s="123"/>
      <c r="C149" s="123"/>
      <c r="D149" s="123"/>
      <c r="E149" s="123"/>
      <c r="F149" s="123"/>
      <c r="G149" s="124"/>
      <c r="H149" s="123"/>
      <c r="I149" s="123"/>
      <c r="J149" s="123"/>
      <c r="K149" s="123"/>
      <c r="L149" s="123"/>
      <c r="M149" s="125"/>
      <c r="N149" s="123"/>
      <c r="O149" s="123"/>
      <c r="P149" s="123"/>
      <c r="Q149" s="123"/>
      <c r="R149" s="123"/>
      <c r="S149" s="123"/>
      <c r="T149" s="126"/>
      <c r="U149" s="3"/>
      <c r="V149" s="3"/>
      <c r="W149" s="3"/>
    </row>
    <row r="150" spans="1:23" ht="36" customHeight="1" x14ac:dyDescent="0.2">
      <c r="A150" s="122"/>
      <c r="B150" s="123"/>
      <c r="C150" s="123"/>
      <c r="D150" s="123"/>
      <c r="E150" s="123"/>
      <c r="F150" s="123"/>
      <c r="G150" s="124"/>
      <c r="H150" s="123"/>
      <c r="I150" s="123"/>
      <c r="J150" s="123"/>
      <c r="K150" s="123"/>
      <c r="L150" s="123"/>
      <c r="M150" s="125"/>
      <c r="N150" s="123"/>
      <c r="O150" s="123"/>
      <c r="P150" s="123"/>
      <c r="Q150" s="123"/>
      <c r="R150" s="123"/>
      <c r="S150" s="123"/>
      <c r="T150" s="126"/>
      <c r="U150" s="3"/>
      <c r="V150" s="3"/>
      <c r="W150" s="3"/>
    </row>
    <row r="151" spans="1:23" ht="36" customHeight="1" x14ac:dyDescent="0.2">
      <c r="A151" s="122"/>
      <c r="B151" s="123"/>
      <c r="C151" s="123"/>
      <c r="D151" s="123"/>
      <c r="E151" s="123"/>
      <c r="F151" s="123"/>
      <c r="G151" s="124"/>
      <c r="H151" s="123"/>
      <c r="I151" s="123"/>
      <c r="J151" s="123"/>
      <c r="K151" s="123"/>
      <c r="L151" s="123"/>
      <c r="M151" s="125"/>
      <c r="N151" s="123"/>
      <c r="O151" s="123"/>
      <c r="P151" s="123"/>
      <c r="Q151" s="123"/>
      <c r="R151" s="123"/>
      <c r="S151" s="123"/>
      <c r="T151" s="126"/>
      <c r="U151" s="3"/>
      <c r="V151" s="3"/>
      <c r="W151" s="3"/>
    </row>
    <row r="152" spans="1:23" ht="36" customHeight="1" x14ac:dyDescent="0.2">
      <c r="A152" s="122"/>
      <c r="B152" s="123"/>
      <c r="C152" s="123"/>
      <c r="D152" s="123"/>
      <c r="E152" s="123"/>
      <c r="F152" s="123"/>
      <c r="G152" s="124"/>
      <c r="H152" s="123"/>
      <c r="I152" s="123"/>
      <c r="J152" s="123"/>
      <c r="K152" s="123"/>
      <c r="L152" s="123"/>
      <c r="M152" s="125"/>
      <c r="N152" s="123"/>
      <c r="O152" s="123"/>
      <c r="P152" s="123"/>
      <c r="Q152" s="123"/>
      <c r="R152" s="123"/>
      <c r="S152" s="123"/>
      <c r="T152" s="126"/>
      <c r="U152" s="3"/>
      <c r="V152" s="3"/>
      <c r="W152" s="3"/>
    </row>
    <row r="153" spans="1:23" ht="36" customHeight="1" x14ac:dyDescent="0.2">
      <c r="A153" s="122"/>
      <c r="B153" s="123"/>
      <c r="C153" s="123"/>
      <c r="D153" s="123"/>
      <c r="E153" s="123"/>
      <c r="F153" s="123"/>
      <c r="G153" s="124"/>
      <c r="H153" s="123"/>
      <c r="I153" s="123"/>
      <c r="J153" s="123"/>
      <c r="K153" s="123"/>
      <c r="L153" s="123"/>
      <c r="M153" s="125"/>
      <c r="N153" s="123"/>
      <c r="O153" s="123"/>
      <c r="P153" s="123"/>
      <c r="Q153" s="123"/>
      <c r="R153" s="123"/>
      <c r="S153" s="123"/>
      <c r="T153" s="126"/>
      <c r="U153" s="3"/>
      <c r="V153" s="3"/>
      <c r="W153" s="3"/>
    </row>
    <row r="154" spans="1:23" ht="36" customHeight="1" x14ac:dyDescent="0.2">
      <c r="A154" s="122"/>
      <c r="B154" s="123"/>
      <c r="C154" s="123"/>
      <c r="D154" s="123"/>
      <c r="E154" s="123"/>
      <c r="F154" s="123"/>
      <c r="G154" s="124"/>
      <c r="H154" s="123"/>
      <c r="I154" s="123"/>
      <c r="J154" s="123"/>
      <c r="K154" s="123"/>
      <c r="L154" s="123"/>
      <c r="M154" s="125"/>
      <c r="N154" s="123"/>
      <c r="O154" s="123"/>
      <c r="P154" s="123"/>
      <c r="Q154" s="123"/>
      <c r="R154" s="123"/>
      <c r="S154" s="123"/>
      <c r="T154" s="126"/>
      <c r="U154" s="3"/>
      <c r="V154" s="3"/>
      <c r="W154" s="3"/>
    </row>
    <row r="155" spans="1:23" ht="36" customHeight="1" x14ac:dyDescent="0.2">
      <c r="A155" s="122"/>
      <c r="B155" s="123"/>
      <c r="C155" s="123"/>
      <c r="D155" s="123"/>
      <c r="E155" s="123"/>
      <c r="F155" s="123"/>
      <c r="G155" s="124"/>
      <c r="H155" s="123"/>
      <c r="I155" s="123"/>
      <c r="J155" s="123"/>
      <c r="K155" s="123"/>
      <c r="L155" s="123"/>
      <c r="M155" s="125"/>
      <c r="N155" s="123"/>
      <c r="O155" s="123"/>
      <c r="P155" s="123"/>
      <c r="Q155" s="123"/>
      <c r="R155" s="123"/>
      <c r="S155" s="123"/>
      <c r="T155" s="126"/>
      <c r="U155" s="3"/>
      <c r="V155" s="3"/>
      <c r="W155" s="3"/>
    </row>
    <row r="156" spans="1:23" ht="36" customHeight="1" x14ac:dyDescent="0.2">
      <c r="A156" s="122"/>
      <c r="B156" s="123"/>
      <c r="C156" s="123"/>
      <c r="D156" s="123"/>
      <c r="E156" s="123"/>
      <c r="F156" s="123"/>
      <c r="G156" s="124"/>
      <c r="H156" s="123"/>
      <c r="I156" s="123"/>
      <c r="J156" s="123"/>
      <c r="K156" s="123"/>
      <c r="L156" s="123"/>
      <c r="M156" s="125"/>
      <c r="N156" s="123"/>
      <c r="O156" s="123"/>
      <c r="P156" s="123"/>
      <c r="Q156" s="123"/>
      <c r="R156" s="123"/>
      <c r="S156" s="123"/>
      <c r="T156" s="126"/>
      <c r="U156" s="3"/>
      <c r="V156" s="3"/>
      <c r="W156" s="3"/>
    </row>
    <row r="157" spans="1:23" ht="36" customHeight="1" x14ac:dyDescent="0.2">
      <c r="A157" s="122"/>
      <c r="B157" s="123"/>
      <c r="C157" s="123"/>
      <c r="D157" s="123"/>
      <c r="E157" s="123"/>
      <c r="F157" s="123"/>
      <c r="G157" s="124"/>
      <c r="H157" s="123"/>
      <c r="I157" s="123"/>
      <c r="J157" s="123"/>
      <c r="K157" s="123"/>
      <c r="L157" s="123"/>
      <c r="M157" s="125"/>
      <c r="N157" s="123"/>
      <c r="O157" s="123"/>
      <c r="P157" s="123"/>
      <c r="Q157" s="123"/>
      <c r="R157" s="123"/>
      <c r="S157" s="123"/>
      <c r="T157" s="126"/>
      <c r="U157" s="3"/>
      <c r="V157" s="3"/>
      <c r="W157" s="3"/>
    </row>
    <row r="158" spans="1:23" ht="36" customHeight="1" x14ac:dyDescent="0.2">
      <c r="A158" s="122"/>
      <c r="B158" s="123"/>
      <c r="C158" s="123"/>
      <c r="D158" s="123"/>
      <c r="E158" s="123"/>
      <c r="F158" s="123"/>
      <c r="G158" s="124"/>
      <c r="H158" s="123"/>
      <c r="I158" s="123"/>
      <c r="J158" s="123"/>
      <c r="K158" s="123"/>
      <c r="L158" s="123"/>
      <c r="M158" s="125"/>
      <c r="N158" s="123"/>
      <c r="O158" s="123"/>
      <c r="P158" s="123"/>
      <c r="Q158" s="123"/>
      <c r="R158" s="123"/>
      <c r="S158" s="123"/>
      <c r="T158" s="126"/>
      <c r="U158" s="3"/>
      <c r="V158" s="3"/>
      <c r="W158" s="3"/>
    </row>
    <row r="159" spans="1:23" ht="36" customHeight="1" x14ac:dyDescent="0.2">
      <c r="A159" s="122"/>
      <c r="B159" s="123"/>
      <c r="C159" s="123"/>
      <c r="D159" s="123"/>
      <c r="E159" s="123"/>
      <c r="F159" s="123"/>
      <c r="G159" s="124"/>
      <c r="H159" s="123"/>
      <c r="I159" s="123"/>
      <c r="J159" s="123"/>
      <c r="K159" s="123"/>
      <c r="L159" s="123"/>
      <c r="M159" s="125"/>
      <c r="N159" s="123"/>
      <c r="O159" s="123"/>
      <c r="P159" s="123"/>
      <c r="Q159" s="123"/>
      <c r="R159" s="123"/>
      <c r="S159" s="123"/>
      <c r="T159" s="126"/>
      <c r="U159" s="3"/>
      <c r="V159" s="3"/>
      <c r="W159" s="3"/>
    </row>
    <row r="160" spans="1:23" ht="36" customHeight="1" x14ac:dyDescent="0.2">
      <c r="A160" s="122"/>
      <c r="B160" s="123"/>
      <c r="C160" s="123"/>
      <c r="D160" s="123"/>
      <c r="E160" s="123"/>
      <c r="F160" s="123"/>
      <c r="G160" s="124"/>
      <c r="H160" s="123"/>
      <c r="I160" s="123"/>
      <c r="J160" s="123"/>
      <c r="K160" s="123"/>
      <c r="L160" s="123"/>
      <c r="M160" s="125"/>
      <c r="N160" s="123"/>
      <c r="O160" s="123"/>
      <c r="P160" s="123"/>
      <c r="Q160" s="123"/>
      <c r="R160" s="123"/>
      <c r="S160" s="123"/>
      <c r="T160" s="126"/>
      <c r="U160" s="3"/>
      <c r="V160" s="3"/>
      <c r="W160" s="3"/>
    </row>
    <row r="161" spans="1:23" ht="36" customHeight="1" x14ac:dyDescent="0.2">
      <c r="A161" s="122"/>
      <c r="B161" s="123"/>
      <c r="C161" s="123"/>
      <c r="D161" s="123"/>
      <c r="E161" s="123"/>
      <c r="F161" s="123"/>
      <c r="G161" s="124"/>
      <c r="H161" s="123"/>
      <c r="I161" s="123"/>
      <c r="J161" s="123"/>
      <c r="K161" s="123"/>
      <c r="L161" s="123"/>
      <c r="M161" s="125"/>
      <c r="N161" s="123"/>
      <c r="O161" s="123"/>
      <c r="P161" s="123"/>
      <c r="Q161" s="123"/>
      <c r="R161" s="123"/>
      <c r="S161" s="123"/>
      <c r="T161" s="126"/>
      <c r="U161" s="3"/>
      <c r="V161" s="3"/>
      <c r="W161" s="3"/>
    </row>
    <row r="162" spans="1:23" ht="36" customHeight="1" x14ac:dyDescent="0.2">
      <c r="A162" s="122"/>
      <c r="B162" s="123"/>
      <c r="C162" s="123"/>
      <c r="D162" s="123"/>
      <c r="E162" s="123"/>
      <c r="F162" s="123"/>
      <c r="G162" s="124"/>
      <c r="H162" s="123"/>
      <c r="I162" s="123"/>
      <c r="J162" s="123"/>
      <c r="K162" s="123"/>
      <c r="L162" s="123"/>
      <c r="M162" s="125"/>
      <c r="N162" s="123"/>
      <c r="O162" s="123"/>
      <c r="P162" s="123"/>
      <c r="Q162" s="123"/>
      <c r="R162" s="123"/>
      <c r="S162" s="123"/>
      <c r="T162" s="126"/>
      <c r="U162" s="3"/>
      <c r="V162" s="3"/>
      <c r="W162" s="3"/>
    </row>
    <row r="163" spans="1:23" ht="36" customHeight="1" x14ac:dyDescent="0.2">
      <c r="A163" s="122"/>
      <c r="B163" s="123"/>
      <c r="C163" s="123"/>
      <c r="D163" s="123"/>
      <c r="E163" s="123"/>
      <c r="F163" s="123"/>
      <c r="G163" s="124"/>
      <c r="H163" s="123"/>
      <c r="I163" s="123"/>
      <c r="J163" s="123"/>
      <c r="K163" s="123"/>
      <c r="L163" s="123"/>
      <c r="M163" s="125"/>
      <c r="N163" s="123"/>
      <c r="O163" s="123"/>
      <c r="P163" s="123"/>
      <c r="Q163" s="123"/>
      <c r="R163" s="123"/>
      <c r="S163" s="123"/>
      <c r="T163" s="126"/>
      <c r="U163" s="3"/>
      <c r="V163" s="3"/>
      <c r="W163" s="3"/>
    </row>
    <row r="164" spans="1:23" ht="36" customHeight="1" x14ac:dyDescent="0.2">
      <c r="A164" s="122"/>
      <c r="B164" s="123"/>
      <c r="C164" s="123"/>
      <c r="D164" s="123"/>
      <c r="E164" s="123"/>
      <c r="F164" s="123"/>
      <c r="G164" s="124"/>
      <c r="H164" s="123"/>
      <c r="I164" s="123"/>
      <c r="J164" s="123"/>
      <c r="K164" s="123"/>
      <c r="L164" s="123"/>
      <c r="M164" s="125"/>
      <c r="N164" s="123"/>
      <c r="O164" s="123"/>
      <c r="P164" s="123"/>
      <c r="Q164" s="123"/>
      <c r="R164" s="123"/>
      <c r="S164" s="123"/>
      <c r="T164" s="126"/>
      <c r="U164" s="3"/>
      <c r="V164" s="3"/>
      <c r="W164" s="3"/>
    </row>
    <row r="165" spans="1:23" ht="36" customHeight="1" x14ac:dyDescent="0.2">
      <c r="A165" s="122"/>
      <c r="B165" s="123"/>
      <c r="C165" s="123"/>
      <c r="D165" s="123"/>
      <c r="E165" s="123"/>
      <c r="F165" s="123"/>
      <c r="G165" s="124"/>
      <c r="H165" s="123"/>
      <c r="I165" s="123"/>
      <c r="J165" s="123"/>
      <c r="K165" s="123"/>
      <c r="L165" s="123"/>
      <c r="M165" s="125"/>
      <c r="N165" s="123"/>
      <c r="O165" s="123"/>
      <c r="P165" s="123"/>
      <c r="Q165" s="123"/>
      <c r="R165" s="123"/>
      <c r="S165" s="123"/>
      <c r="T165" s="126"/>
      <c r="U165" s="3"/>
      <c r="V165" s="3"/>
      <c r="W165" s="3"/>
    </row>
    <row r="166" spans="1:23" ht="36" customHeight="1" x14ac:dyDescent="0.2">
      <c r="A166" s="122"/>
      <c r="B166" s="123"/>
      <c r="C166" s="123"/>
      <c r="D166" s="123"/>
      <c r="E166" s="123"/>
      <c r="F166" s="123"/>
      <c r="G166" s="124"/>
      <c r="H166" s="123"/>
      <c r="I166" s="123"/>
      <c r="J166" s="123"/>
      <c r="K166" s="123"/>
      <c r="L166" s="123"/>
      <c r="M166" s="125"/>
      <c r="N166" s="123"/>
      <c r="O166" s="123"/>
      <c r="P166" s="123"/>
      <c r="Q166" s="123"/>
      <c r="R166" s="123"/>
      <c r="S166" s="123"/>
      <c r="T166" s="126"/>
      <c r="U166" s="3"/>
      <c r="V166" s="3"/>
      <c r="W166" s="3"/>
    </row>
    <row r="167" spans="1:23" ht="36" customHeight="1" x14ac:dyDescent="0.2">
      <c r="A167" s="122"/>
      <c r="B167" s="123"/>
      <c r="C167" s="123"/>
      <c r="D167" s="123"/>
      <c r="E167" s="123"/>
      <c r="F167" s="123"/>
      <c r="G167" s="124"/>
      <c r="H167" s="123"/>
      <c r="I167" s="123"/>
      <c r="J167" s="123"/>
      <c r="K167" s="123"/>
      <c r="L167" s="123"/>
      <c r="M167" s="125"/>
      <c r="N167" s="123"/>
      <c r="O167" s="123"/>
      <c r="P167" s="123"/>
      <c r="Q167" s="123"/>
      <c r="R167" s="123"/>
      <c r="S167" s="123"/>
      <c r="T167" s="126"/>
      <c r="U167" s="3"/>
      <c r="V167" s="3"/>
      <c r="W167" s="3"/>
    </row>
    <row r="168" spans="1:23" ht="36" customHeight="1" x14ac:dyDescent="0.2">
      <c r="A168" s="122"/>
      <c r="B168" s="123"/>
      <c r="C168" s="123"/>
      <c r="D168" s="123"/>
      <c r="E168" s="123"/>
      <c r="F168" s="123"/>
      <c r="G168" s="124"/>
      <c r="H168" s="123"/>
      <c r="I168" s="123"/>
      <c r="J168" s="123"/>
      <c r="K168" s="123"/>
      <c r="L168" s="123"/>
      <c r="M168" s="125"/>
      <c r="N168" s="123"/>
      <c r="O168" s="123"/>
      <c r="P168" s="123"/>
      <c r="Q168" s="123"/>
      <c r="R168" s="123"/>
      <c r="S168" s="123"/>
      <c r="T168" s="126"/>
      <c r="U168" s="3"/>
      <c r="V168" s="3"/>
      <c r="W168" s="3"/>
    </row>
    <row r="169" spans="1:23" ht="36" customHeight="1" x14ac:dyDescent="0.2">
      <c r="A169" s="122"/>
      <c r="B169" s="123"/>
      <c r="C169" s="123"/>
      <c r="D169" s="123"/>
      <c r="E169" s="123"/>
      <c r="F169" s="123"/>
      <c r="G169" s="124"/>
      <c r="H169" s="123"/>
      <c r="I169" s="123"/>
      <c r="J169" s="123"/>
      <c r="K169" s="123"/>
      <c r="L169" s="123"/>
      <c r="M169" s="125"/>
      <c r="N169" s="123"/>
      <c r="O169" s="123"/>
      <c r="P169" s="123"/>
      <c r="Q169" s="123"/>
      <c r="R169" s="123"/>
      <c r="S169" s="123"/>
      <c r="T169" s="126"/>
      <c r="U169" s="3"/>
      <c r="V169" s="3"/>
      <c r="W169" s="3"/>
    </row>
    <row r="170" spans="1:23" ht="36" customHeight="1" x14ac:dyDescent="0.2">
      <c r="A170" s="122"/>
      <c r="B170" s="123"/>
      <c r="C170" s="123"/>
      <c r="D170" s="123"/>
      <c r="E170" s="123"/>
      <c r="F170" s="123"/>
      <c r="G170" s="124"/>
      <c r="H170" s="123"/>
      <c r="I170" s="123"/>
      <c r="J170" s="123"/>
      <c r="K170" s="123"/>
      <c r="L170" s="123"/>
      <c r="M170" s="125"/>
      <c r="N170" s="123"/>
      <c r="O170" s="123"/>
      <c r="P170" s="123"/>
      <c r="Q170" s="123"/>
      <c r="R170" s="123"/>
      <c r="S170" s="123"/>
      <c r="T170" s="126"/>
      <c r="U170" s="3"/>
      <c r="V170" s="3"/>
      <c r="W170" s="3"/>
    </row>
    <row r="171" spans="1:23" ht="36" customHeight="1" x14ac:dyDescent="0.2">
      <c r="A171" s="122"/>
      <c r="B171" s="123"/>
      <c r="C171" s="123"/>
      <c r="D171" s="123"/>
      <c r="E171" s="123"/>
      <c r="F171" s="123"/>
      <c r="G171" s="124"/>
      <c r="H171" s="123"/>
      <c r="I171" s="123"/>
      <c r="J171" s="123"/>
      <c r="K171" s="123"/>
      <c r="L171" s="123"/>
      <c r="M171" s="125"/>
      <c r="N171" s="123"/>
      <c r="O171" s="123"/>
      <c r="P171" s="123"/>
      <c r="Q171" s="123"/>
      <c r="R171" s="123"/>
      <c r="S171" s="123"/>
      <c r="T171" s="126"/>
      <c r="U171" s="3"/>
      <c r="V171" s="3"/>
      <c r="W171" s="3"/>
    </row>
    <row r="172" spans="1:23" ht="36" customHeight="1" x14ac:dyDescent="0.2">
      <c r="A172" s="122"/>
      <c r="B172" s="123"/>
      <c r="C172" s="123"/>
      <c r="D172" s="123"/>
      <c r="E172" s="123"/>
      <c r="F172" s="123"/>
      <c r="G172" s="124"/>
      <c r="H172" s="123"/>
      <c r="I172" s="123"/>
      <c r="J172" s="123"/>
      <c r="K172" s="123"/>
      <c r="L172" s="123"/>
      <c r="M172" s="125"/>
      <c r="N172" s="123"/>
      <c r="O172" s="123"/>
      <c r="P172" s="123"/>
      <c r="Q172" s="123"/>
      <c r="R172" s="123"/>
      <c r="S172" s="123"/>
      <c r="T172" s="126"/>
      <c r="U172" s="3"/>
      <c r="V172" s="3"/>
      <c r="W172" s="3"/>
    </row>
    <row r="173" spans="1:23" ht="36" customHeight="1" x14ac:dyDescent="0.2">
      <c r="A173" s="122"/>
      <c r="B173" s="123"/>
      <c r="C173" s="123"/>
      <c r="D173" s="123"/>
      <c r="E173" s="123"/>
      <c r="F173" s="123"/>
      <c r="G173" s="124"/>
      <c r="H173" s="123"/>
      <c r="I173" s="123"/>
      <c r="J173" s="123"/>
      <c r="K173" s="123"/>
      <c r="L173" s="123"/>
      <c r="M173" s="125"/>
      <c r="N173" s="123"/>
      <c r="O173" s="123"/>
      <c r="P173" s="123"/>
      <c r="Q173" s="123"/>
      <c r="R173" s="123"/>
      <c r="S173" s="123"/>
      <c r="T173" s="126"/>
      <c r="U173" s="3"/>
      <c r="V173" s="3"/>
      <c r="W173" s="3"/>
    </row>
    <row r="174" spans="1:23" ht="36" customHeight="1" x14ac:dyDescent="0.2">
      <c r="A174" s="122"/>
      <c r="B174" s="123"/>
      <c r="C174" s="123"/>
      <c r="D174" s="123"/>
      <c r="E174" s="123"/>
      <c r="F174" s="123"/>
      <c r="G174" s="124"/>
      <c r="H174" s="123"/>
      <c r="I174" s="123"/>
      <c r="J174" s="123"/>
      <c r="K174" s="123"/>
      <c r="L174" s="123"/>
      <c r="M174" s="125"/>
      <c r="N174" s="123"/>
      <c r="O174" s="123"/>
      <c r="P174" s="123"/>
      <c r="Q174" s="123"/>
      <c r="R174" s="123"/>
      <c r="S174" s="123"/>
      <c r="T174" s="126"/>
      <c r="U174" s="3"/>
      <c r="V174" s="3"/>
      <c r="W174" s="3"/>
    </row>
    <row r="175" spans="1:23" ht="36" customHeight="1" x14ac:dyDescent="0.2">
      <c r="A175" s="122"/>
      <c r="B175" s="123"/>
      <c r="C175" s="123"/>
      <c r="D175" s="123"/>
      <c r="E175" s="123"/>
      <c r="F175" s="123"/>
      <c r="G175" s="124"/>
      <c r="H175" s="123"/>
      <c r="I175" s="123"/>
      <c r="J175" s="123"/>
      <c r="K175" s="123"/>
      <c r="L175" s="123"/>
      <c r="M175" s="125"/>
      <c r="N175" s="123"/>
      <c r="O175" s="123"/>
      <c r="P175" s="123"/>
      <c r="Q175" s="123"/>
      <c r="R175" s="123"/>
      <c r="S175" s="123"/>
      <c r="T175" s="126"/>
      <c r="U175" s="3"/>
      <c r="V175" s="3"/>
      <c r="W175" s="3"/>
    </row>
    <row r="176" spans="1:23" x14ac:dyDescent="0.2">
      <c r="B176" s="123"/>
      <c r="C176" s="123"/>
      <c r="D176" s="123"/>
      <c r="E176" s="123"/>
      <c r="F176" s="123"/>
      <c r="G176" s="124"/>
      <c r="H176" s="123"/>
      <c r="I176" s="123"/>
      <c r="J176" s="123"/>
      <c r="K176" s="123"/>
      <c r="L176" s="123"/>
      <c r="M176" s="125"/>
      <c r="N176" s="123"/>
      <c r="O176" s="123"/>
      <c r="P176" s="123"/>
      <c r="Q176" s="123"/>
      <c r="R176" s="123"/>
      <c r="S176" s="123"/>
      <c r="T176" s="126"/>
    </row>
    <row r="177" spans="2:20" x14ac:dyDescent="0.2">
      <c r="B177" s="123"/>
      <c r="C177" s="123"/>
      <c r="D177" s="123"/>
      <c r="E177" s="123"/>
      <c r="F177" s="123"/>
      <c r="G177" s="124"/>
      <c r="H177" s="123"/>
      <c r="I177" s="123"/>
      <c r="J177" s="123"/>
      <c r="K177" s="123"/>
      <c r="L177" s="123"/>
      <c r="M177" s="125"/>
      <c r="N177" s="123"/>
      <c r="O177" s="123"/>
      <c r="P177" s="123"/>
      <c r="Q177" s="123"/>
      <c r="R177" s="123"/>
      <c r="S177" s="123"/>
      <c r="T177" s="126"/>
    </row>
    <row r="178" spans="2:20" x14ac:dyDescent="0.2">
      <c r="B178" s="123"/>
      <c r="C178" s="123"/>
      <c r="D178" s="123"/>
      <c r="E178" s="123"/>
      <c r="F178" s="123"/>
      <c r="G178" s="124"/>
      <c r="H178" s="123"/>
      <c r="I178" s="123"/>
      <c r="J178" s="123"/>
      <c r="K178" s="123"/>
      <c r="L178" s="123"/>
      <c r="M178" s="125"/>
      <c r="N178" s="123"/>
      <c r="O178" s="123"/>
      <c r="P178" s="123"/>
      <c r="Q178" s="123"/>
      <c r="R178" s="123"/>
      <c r="S178" s="123"/>
      <c r="T178" s="126"/>
    </row>
    <row r="179" spans="2:20" x14ac:dyDescent="0.2">
      <c r="B179" s="123"/>
      <c r="C179" s="123"/>
      <c r="D179" s="123"/>
      <c r="E179" s="123"/>
      <c r="F179" s="123"/>
      <c r="G179" s="124"/>
      <c r="H179" s="123"/>
      <c r="I179" s="123"/>
      <c r="J179" s="123"/>
      <c r="K179" s="123"/>
      <c r="L179" s="123"/>
      <c r="M179" s="125"/>
      <c r="N179" s="123"/>
      <c r="O179" s="123"/>
      <c r="P179" s="123"/>
      <c r="Q179" s="123"/>
      <c r="R179" s="123"/>
      <c r="S179" s="123"/>
      <c r="T179" s="126"/>
    </row>
    <row r="180" spans="2:20" x14ac:dyDescent="0.2">
      <c r="B180" s="123"/>
      <c r="C180" s="123"/>
      <c r="D180" s="123"/>
      <c r="E180" s="123"/>
      <c r="F180" s="123"/>
      <c r="G180" s="124"/>
      <c r="H180" s="123"/>
      <c r="I180" s="123"/>
      <c r="J180" s="123"/>
      <c r="K180" s="123"/>
      <c r="L180" s="123"/>
      <c r="M180" s="125"/>
      <c r="N180" s="123"/>
      <c r="O180" s="123"/>
      <c r="P180" s="123"/>
      <c r="Q180" s="123"/>
      <c r="R180" s="123"/>
      <c r="S180" s="123"/>
      <c r="T180" s="126"/>
    </row>
    <row r="181" spans="2:20" x14ac:dyDescent="0.2">
      <c r="B181" s="123"/>
      <c r="C181" s="123"/>
      <c r="D181" s="123"/>
      <c r="E181" s="123"/>
      <c r="F181" s="123"/>
      <c r="G181" s="124"/>
      <c r="H181" s="123"/>
      <c r="I181" s="123"/>
      <c r="J181" s="123"/>
      <c r="K181" s="123"/>
      <c r="L181" s="123"/>
      <c r="M181" s="125"/>
      <c r="N181" s="123"/>
      <c r="O181" s="123"/>
      <c r="P181" s="123"/>
      <c r="Q181" s="123"/>
      <c r="R181" s="123"/>
      <c r="S181" s="123"/>
      <c r="T181" s="126"/>
    </row>
    <row r="182" spans="2:20" x14ac:dyDescent="0.2">
      <c r="B182" s="123"/>
      <c r="C182" s="123"/>
      <c r="D182" s="123"/>
      <c r="E182" s="123"/>
      <c r="F182" s="123"/>
      <c r="G182" s="124"/>
      <c r="H182" s="123"/>
      <c r="I182" s="123"/>
      <c r="J182" s="123"/>
      <c r="K182" s="123"/>
      <c r="L182" s="123"/>
      <c r="M182" s="125"/>
      <c r="N182" s="123"/>
      <c r="O182" s="123"/>
      <c r="P182" s="123"/>
      <c r="Q182" s="123"/>
      <c r="R182" s="123"/>
      <c r="S182" s="123"/>
      <c r="T182" s="126"/>
    </row>
    <row r="183" spans="2:20" x14ac:dyDescent="0.2">
      <c r="B183" s="123"/>
      <c r="C183" s="123"/>
      <c r="D183" s="123"/>
      <c r="E183" s="123"/>
      <c r="F183" s="123"/>
      <c r="G183" s="124"/>
      <c r="H183" s="123"/>
      <c r="I183" s="123"/>
      <c r="J183" s="123"/>
      <c r="K183" s="123"/>
      <c r="L183" s="123"/>
      <c r="M183" s="125"/>
      <c r="N183" s="123"/>
      <c r="O183" s="123"/>
      <c r="P183" s="123"/>
      <c r="Q183" s="123"/>
      <c r="R183" s="123"/>
      <c r="S183" s="123"/>
      <c r="T183" s="126"/>
    </row>
    <row r="184" spans="2:20" x14ac:dyDescent="0.2">
      <c r="B184" s="123"/>
      <c r="C184" s="123"/>
      <c r="D184" s="123"/>
      <c r="E184" s="123"/>
      <c r="F184" s="123"/>
      <c r="G184" s="124"/>
      <c r="H184" s="123"/>
      <c r="I184" s="123"/>
      <c r="J184" s="123"/>
      <c r="K184" s="123"/>
      <c r="L184" s="123"/>
      <c r="M184" s="125"/>
      <c r="N184" s="123"/>
      <c r="O184" s="123"/>
      <c r="P184" s="123"/>
      <c r="Q184" s="123"/>
      <c r="R184" s="123"/>
      <c r="S184" s="123"/>
      <c r="T184" s="126"/>
    </row>
    <row r="185" spans="2:20" x14ac:dyDescent="0.2">
      <c r="B185" s="123"/>
      <c r="C185" s="123"/>
      <c r="D185" s="123"/>
      <c r="E185" s="123"/>
      <c r="F185" s="123"/>
      <c r="G185" s="124"/>
      <c r="H185" s="123"/>
      <c r="I185" s="123"/>
      <c r="J185" s="123"/>
      <c r="K185" s="123"/>
      <c r="L185" s="123"/>
      <c r="M185" s="125"/>
      <c r="N185" s="123"/>
      <c r="O185" s="123"/>
      <c r="P185" s="123"/>
      <c r="Q185" s="123"/>
      <c r="R185" s="123"/>
      <c r="S185" s="123"/>
      <c r="T185" s="126"/>
    </row>
    <row r="186" spans="2:20" x14ac:dyDescent="0.2">
      <c r="B186" s="123"/>
      <c r="C186" s="123"/>
      <c r="D186" s="123"/>
      <c r="E186" s="123"/>
      <c r="F186" s="123"/>
      <c r="G186" s="124"/>
      <c r="H186" s="123"/>
      <c r="I186" s="123"/>
      <c r="J186" s="123"/>
      <c r="K186" s="123"/>
      <c r="L186" s="123"/>
      <c r="M186" s="125"/>
      <c r="N186" s="123"/>
      <c r="O186" s="123"/>
      <c r="P186" s="123"/>
      <c r="Q186" s="123"/>
      <c r="R186" s="123"/>
      <c r="S186" s="123"/>
      <c r="T186" s="126"/>
    </row>
    <row r="187" spans="2:20" x14ac:dyDescent="0.2">
      <c r="B187" s="123"/>
      <c r="C187" s="123"/>
      <c r="D187" s="123"/>
      <c r="E187" s="123"/>
      <c r="F187" s="123"/>
      <c r="G187" s="124"/>
      <c r="H187" s="123"/>
      <c r="I187" s="123"/>
      <c r="J187" s="123"/>
      <c r="K187" s="123"/>
      <c r="L187" s="123"/>
      <c r="M187" s="125"/>
      <c r="N187" s="123"/>
      <c r="O187" s="123"/>
      <c r="P187" s="123"/>
      <c r="Q187" s="123"/>
      <c r="R187" s="123"/>
      <c r="S187" s="123"/>
      <c r="T187" s="126"/>
    </row>
  </sheetData>
  <mergeCells count="13">
    <mergeCell ref="H6:N6"/>
    <mergeCell ref="H41:N41"/>
    <mergeCell ref="C58:C59"/>
    <mergeCell ref="B58:B59"/>
    <mergeCell ref="E58:E59"/>
    <mergeCell ref="A1:N1"/>
    <mergeCell ref="S3:S4"/>
    <mergeCell ref="G3:I3"/>
    <mergeCell ref="M3:M4"/>
    <mergeCell ref="N3:N4"/>
    <mergeCell ref="O3:O4"/>
    <mergeCell ref="Q3:Q4"/>
    <mergeCell ref="R3:R4"/>
  </mergeCells>
  <phoneticPr fontId="18" type="noConversion"/>
  <printOptions horizontalCentered="1"/>
  <pageMargins left="0" right="0" top="0.78740157480314965" bottom="0.29527559055118113" header="0" footer="0"/>
  <pageSetup paperSize="9" scale="85" orientation="landscape" r:id="rId1"/>
  <headerFooter alignWithMargins="0">
    <oddFooter>&amp;L&amp;8&amp;F / &amp;A (&amp;D)&amp;R&amp;9&amp;P (&amp;N)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2774C2D-2055-446B-B585-2F0A098B1771}">
  <sheetPr>
    <tabColor rgb="FF00B050"/>
  </sheetPr>
  <dimension ref="A1:F50"/>
  <sheetViews>
    <sheetView workbookViewId="0">
      <selection activeCell="Q16" sqref="Q16"/>
    </sheetView>
  </sheetViews>
  <sheetFormatPr defaultRowHeight="12.75" x14ac:dyDescent="0.2"/>
  <cols>
    <col min="1" max="16384" width="9.140625" style="228"/>
  </cols>
  <sheetData>
    <row r="1" spans="1:5" x14ac:dyDescent="0.2">
      <c r="A1" s="229" t="s">
        <v>174</v>
      </c>
    </row>
    <row r="3" spans="1:5" x14ac:dyDescent="0.2">
      <c r="A3" s="229" t="s">
        <v>173</v>
      </c>
      <c r="B3" s="229"/>
      <c r="C3" s="229" t="s">
        <v>172</v>
      </c>
      <c r="D3" s="229"/>
      <c r="E3" s="229"/>
    </row>
    <row r="5" spans="1:5" x14ac:dyDescent="0.2">
      <c r="A5" s="228" t="s">
        <v>35</v>
      </c>
      <c r="B5" s="228" t="s">
        <v>171</v>
      </c>
    </row>
    <row r="6" spans="1:5" x14ac:dyDescent="0.2">
      <c r="A6" s="228" t="s">
        <v>133</v>
      </c>
      <c r="B6" s="228" t="s">
        <v>170</v>
      </c>
    </row>
    <row r="7" spans="1:5" x14ac:dyDescent="0.2">
      <c r="A7" s="228" t="s">
        <v>169</v>
      </c>
      <c r="B7" s="228" t="s">
        <v>168</v>
      </c>
      <c r="E7" s="228" t="s">
        <v>167</v>
      </c>
    </row>
    <row r="8" spans="1:5" x14ac:dyDescent="0.2">
      <c r="A8" s="228" t="s">
        <v>166</v>
      </c>
      <c r="B8" s="228" t="s">
        <v>165</v>
      </c>
      <c r="E8" s="228" t="s">
        <v>164</v>
      </c>
    </row>
    <row r="9" spans="1:5" x14ac:dyDescent="0.2">
      <c r="A9" s="228" t="s">
        <v>163</v>
      </c>
      <c r="B9" s="228" t="s">
        <v>162</v>
      </c>
      <c r="E9" s="228" t="s">
        <v>161</v>
      </c>
    </row>
    <row r="10" spans="1:5" x14ac:dyDescent="0.2">
      <c r="A10" s="228" t="s">
        <v>160</v>
      </c>
      <c r="B10" s="228" t="s">
        <v>159</v>
      </c>
      <c r="E10" s="228" t="s">
        <v>158</v>
      </c>
    </row>
    <row r="11" spans="1:5" x14ac:dyDescent="0.2">
      <c r="A11" s="228" t="s">
        <v>102</v>
      </c>
      <c r="B11" s="228" t="s">
        <v>157</v>
      </c>
      <c r="E11" s="228" t="s">
        <v>156</v>
      </c>
    </row>
    <row r="12" spans="1:5" x14ac:dyDescent="0.2">
      <c r="A12" s="228" t="s">
        <v>125</v>
      </c>
      <c r="B12" s="228" t="s">
        <v>155</v>
      </c>
      <c r="E12" s="228" t="s">
        <v>154</v>
      </c>
    </row>
    <row r="13" spans="1:5" x14ac:dyDescent="0.2">
      <c r="B13" s="228" t="s">
        <v>153</v>
      </c>
      <c r="E13" s="228" t="s">
        <v>152</v>
      </c>
    </row>
    <row r="14" spans="1:5" x14ac:dyDescent="0.2">
      <c r="B14" s="228" t="s">
        <v>151</v>
      </c>
      <c r="E14" s="228" t="s">
        <v>150</v>
      </c>
    </row>
    <row r="15" spans="1:5" x14ac:dyDescent="0.2">
      <c r="B15" s="228" t="s">
        <v>149</v>
      </c>
      <c r="E15" s="228" t="s">
        <v>148</v>
      </c>
    </row>
    <row r="16" spans="1:5" x14ac:dyDescent="0.2">
      <c r="B16" s="228" t="s">
        <v>147</v>
      </c>
      <c r="E16" s="228" t="s">
        <v>146</v>
      </c>
    </row>
    <row r="17" spans="1:6" x14ac:dyDescent="0.2">
      <c r="B17" s="228" t="s">
        <v>145</v>
      </c>
    </row>
    <row r="18" spans="1:6" x14ac:dyDescent="0.2">
      <c r="A18" s="228" t="s">
        <v>144</v>
      </c>
      <c r="B18" s="228" t="s">
        <v>143</v>
      </c>
    </row>
    <row r="20" spans="1:6" x14ac:dyDescent="0.2">
      <c r="A20" s="229" t="s">
        <v>142</v>
      </c>
      <c r="B20" s="229"/>
      <c r="C20" s="229" t="s">
        <v>141</v>
      </c>
      <c r="D20" s="229"/>
      <c r="E20" s="229"/>
      <c r="F20" s="229"/>
    </row>
    <row r="21" spans="1:6" x14ac:dyDescent="0.2">
      <c r="A21" s="228" t="s">
        <v>35</v>
      </c>
      <c r="B21" s="228" t="s">
        <v>140</v>
      </c>
    </row>
    <row r="22" spans="1:6" x14ac:dyDescent="0.2">
      <c r="A22" s="228" t="s">
        <v>139</v>
      </c>
      <c r="B22" s="228" t="s">
        <v>138</v>
      </c>
      <c r="E22" s="228" t="s">
        <v>137</v>
      </c>
    </row>
    <row r="23" spans="1:6" x14ac:dyDescent="0.2">
      <c r="A23" s="228" t="s">
        <v>136</v>
      </c>
      <c r="B23" s="228" t="s">
        <v>135</v>
      </c>
      <c r="E23" s="228" t="s">
        <v>134</v>
      </c>
    </row>
    <row r="24" spans="1:6" x14ac:dyDescent="0.2">
      <c r="A24" s="228" t="s">
        <v>133</v>
      </c>
      <c r="B24" s="228" t="s">
        <v>132</v>
      </c>
      <c r="E24" s="228" t="s">
        <v>131</v>
      </c>
    </row>
    <row r="25" spans="1:6" x14ac:dyDescent="0.2">
      <c r="A25" s="228" t="s">
        <v>130</v>
      </c>
      <c r="B25" s="228" t="s">
        <v>129</v>
      </c>
      <c r="E25" s="228" t="s">
        <v>128</v>
      </c>
    </row>
    <row r="26" spans="1:6" x14ac:dyDescent="0.2">
      <c r="A26" s="228" t="s">
        <v>102</v>
      </c>
      <c r="B26" s="228" t="s">
        <v>127</v>
      </c>
      <c r="E26" s="228" t="s">
        <v>126</v>
      </c>
    </row>
    <row r="27" spans="1:6" x14ac:dyDescent="0.2">
      <c r="A27" s="228" t="s">
        <v>125</v>
      </c>
      <c r="B27" s="228" t="s">
        <v>124</v>
      </c>
      <c r="E27" s="228" t="s">
        <v>123</v>
      </c>
    </row>
    <row r="28" spans="1:6" x14ac:dyDescent="0.2">
      <c r="A28" s="228" t="s">
        <v>122</v>
      </c>
      <c r="B28" s="228" t="s">
        <v>121</v>
      </c>
      <c r="E28" s="228" t="s">
        <v>120</v>
      </c>
    </row>
    <row r="29" spans="1:6" x14ac:dyDescent="0.2">
      <c r="A29" s="228" t="s">
        <v>119</v>
      </c>
      <c r="B29" s="228" t="s">
        <v>118</v>
      </c>
      <c r="E29" s="228" t="s">
        <v>117</v>
      </c>
    </row>
    <row r="31" spans="1:6" x14ac:dyDescent="0.2">
      <c r="A31" s="229" t="s">
        <v>116</v>
      </c>
    </row>
    <row r="33" spans="1:3" x14ac:dyDescent="0.2">
      <c r="A33" s="228" t="s">
        <v>115</v>
      </c>
      <c r="C33" s="228" t="s">
        <v>114</v>
      </c>
    </row>
    <row r="34" spans="1:3" x14ac:dyDescent="0.2">
      <c r="C34" s="228" t="s">
        <v>105</v>
      </c>
    </row>
    <row r="35" spans="1:3" x14ac:dyDescent="0.2">
      <c r="C35" s="228" t="s">
        <v>113</v>
      </c>
    </row>
    <row r="36" spans="1:3" x14ac:dyDescent="0.2">
      <c r="C36" s="228" t="s">
        <v>112</v>
      </c>
    </row>
    <row r="37" spans="1:3" x14ac:dyDescent="0.2">
      <c r="C37" s="228" t="s">
        <v>111</v>
      </c>
    </row>
    <row r="38" spans="1:3" x14ac:dyDescent="0.2">
      <c r="C38" s="228" t="s">
        <v>110</v>
      </c>
    </row>
    <row r="39" spans="1:3" x14ac:dyDescent="0.2">
      <c r="C39" s="228" t="s">
        <v>109</v>
      </c>
    </row>
    <row r="40" spans="1:3" x14ac:dyDescent="0.2">
      <c r="C40" s="228" t="s">
        <v>108</v>
      </c>
    </row>
    <row r="42" spans="1:3" x14ac:dyDescent="0.2">
      <c r="A42" s="228" t="s">
        <v>107</v>
      </c>
      <c r="C42" s="228" t="s">
        <v>106</v>
      </c>
    </row>
    <row r="43" spans="1:3" x14ac:dyDescent="0.2">
      <c r="C43" s="228" t="s">
        <v>105</v>
      </c>
    </row>
    <row r="44" spans="1:3" x14ac:dyDescent="0.2">
      <c r="C44" s="228" t="s">
        <v>104</v>
      </c>
    </row>
    <row r="46" spans="1:3" x14ac:dyDescent="0.2">
      <c r="B46" s="229" t="s">
        <v>103</v>
      </c>
    </row>
    <row r="47" spans="1:3" x14ac:dyDescent="0.2">
      <c r="A47" s="228" t="s">
        <v>102</v>
      </c>
      <c r="B47" s="228" t="s">
        <v>101</v>
      </c>
    </row>
    <row r="48" spans="1:3" x14ac:dyDescent="0.2">
      <c r="A48" s="228" t="s">
        <v>100</v>
      </c>
      <c r="B48" s="228" t="s">
        <v>99</v>
      </c>
    </row>
    <row r="49" spans="1:2" x14ac:dyDescent="0.2">
      <c r="A49" s="228" t="s">
        <v>98</v>
      </c>
      <c r="B49" s="228" t="s">
        <v>97</v>
      </c>
    </row>
    <row r="50" spans="1:2" x14ac:dyDescent="0.2">
      <c r="A50" s="228" t="s">
        <v>96</v>
      </c>
      <c r="B50" s="228" t="s">
        <v>95</v>
      </c>
    </row>
  </sheetData>
  <pageMargins left="0.74803149606299213" right="0.74803149606299213" top="0.98425196850393704" bottom="0.98425196850393704" header="0.51181102362204722" footer="0.51181102362204722"/>
  <pageSetup paperSize="9" orientation="portrait" horizontalDpi="4294967292" r:id="rId1"/>
  <headerFooter alignWithMargins="0">
    <oddHeader>&amp;A</oddHeader>
    <oddFooter>POSITSIOONIDE SELGITUS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Töölehed</vt:lpstr>
      </vt:variant>
      <vt:variant>
        <vt:i4>2</vt:i4>
      </vt:variant>
      <vt:variant>
        <vt:lpstr>Nimega vahemikud</vt:lpstr>
      </vt:variant>
      <vt:variant>
        <vt:i4>4</vt:i4>
      </vt:variant>
    </vt:vector>
  </HeadingPairs>
  <TitlesOfParts>
    <vt:vector size="6" baseType="lpstr">
      <vt:lpstr>Tabel L1</vt:lpstr>
      <vt:lpstr>Mõõteriistade pos.</vt:lpstr>
      <vt:lpstr>'Tabel L1'!_1</vt:lpstr>
      <vt:lpstr>'Tabel L1'!_2</vt:lpstr>
      <vt:lpstr>'Tabel L1'!Prindiala</vt:lpstr>
      <vt:lpstr>'Tabel L1'!Prinditiitlid</vt:lpstr>
    </vt:vector>
  </TitlesOfParts>
  <Company>Biotek Projekt OÜ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Biotek Projekt OÜ</dc:creator>
  <cp:lastModifiedBy>Taklai Mart</cp:lastModifiedBy>
  <cp:lastPrinted>2023-07-12T16:30:09Z</cp:lastPrinted>
  <dcterms:created xsi:type="dcterms:W3CDTF">2001-10-09T16:26:46Z</dcterms:created>
  <dcterms:modified xsi:type="dcterms:W3CDTF">2023-07-12T16:39:10Z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43f08ec5-d6d9-4227-8387-ccbfcb3632c4_Enabled">
    <vt:lpwstr>true</vt:lpwstr>
  </property>
  <property fmtid="{D5CDD505-2E9C-101B-9397-08002B2CF9AE}" pid="3" name="MSIP_Label_43f08ec5-d6d9-4227-8387-ccbfcb3632c4_SetDate">
    <vt:lpwstr>2021-01-27T13:04:19Z</vt:lpwstr>
  </property>
  <property fmtid="{D5CDD505-2E9C-101B-9397-08002B2CF9AE}" pid="4" name="MSIP_Label_43f08ec5-d6d9-4227-8387-ccbfcb3632c4_Method">
    <vt:lpwstr>Standard</vt:lpwstr>
  </property>
  <property fmtid="{D5CDD505-2E9C-101B-9397-08002B2CF9AE}" pid="5" name="MSIP_Label_43f08ec5-d6d9-4227-8387-ccbfcb3632c4_Name">
    <vt:lpwstr>Sweco Restricted</vt:lpwstr>
  </property>
  <property fmtid="{D5CDD505-2E9C-101B-9397-08002B2CF9AE}" pid="6" name="MSIP_Label_43f08ec5-d6d9-4227-8387-ccbfcb3632c4_SiteId">
    <vt:lpwstr>b7872ef0-9a00-4c18-8a4a-c7d25c778a9e</vt:lpwstr>
  </property>
  <property fmtid="{D5CDD505-2E9C-101B-9397-08002B2CF9AE}" pid="7" name="MSIP_Label_43f08ec5-d6d9-4227-8387-ccbfcb3632c4_ActionId">
    <vt:lpwstr>5fdb6f97-0e02-4ea5-a852-0000e9748db3</vt:lpwstr>
  </property>
  <property fmtid="{D5CDD505-2E9C-101B-9397-08002B2CF9AE}" pid="8" name="MSIP_Label_43f08ec5-d6d9-4227-8387-ccbfcb3632c4_ContentBits">
    <vt:lpwstr>0</vt:lpwstr>
  </property>
</Properties>
</file>