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hs-sp.sise.envir.ee/dhs/Active/dav/nonces/AS693/applications/1/lists/1/items/1786039/files/1/"/>
    </mc:Choice>
  </mc:AlternateContent>
  <bookViews>
    <workbookView xWindow="0" yWindow="0" windowWidth="28800" windowHeight="12432"/>
  </bookViews>
  <sheets>
    <sheet name="18.11.19_Paasi" sheetId="1" r:id="rId1"/>
  </sheets>
  <calcPr calcId="152511"/>
</workbook>
</file>

<file path=xl/calcChain.xml><?xml version="1.0" encoding="utf-8"?>
<calcChain xmlns="http://schemas.openxmlformats.org/spreadsheetml/2006/main">
  <c r="B11" i="1" l="1"/>
  <c r="AA8" i="1"/>
  <c r="AA9" i="1" s="1"/>
  <c r="N8" i="1"/>
  <c r="D11" i="1" s="1"/>
  <c r="C11" i="1" l="1"/>
  <c r="AA1048572" i="1"/>
</calcChain>
</file>

<file path=xl/sharedStrings.xml><?xml version="1.0" encoding="utf-8"?>
<sst xmlns="http://schemas.openxmlformats.org/spreadsheetml/2006/main" count="93" uniqueCount="75">
  <si>
    <t>loa nr</t>
  </si>
  <si>
    <t>loa omaja</t>
  </si>
  <si>
    <t>loa kehtivuse algus</t>
  </si>
  <si>
    <t>loa kehtivuse lõpp</t>
  </si>
  <si>
    <t>registrikaardi nr</t>
  </si>
  <si>
    <t>mäeeraldise nimetus</t>
  </si>
  <si>
    <t>mäeeraldise pindala, ha</t>
  </si>
  <si>
    <t>maakond</t>
  </si>
  <si>
    <t>kasutusala</t>
  </si>
  <si>
    <t>kasutusala ühik</t>
  </si>
  <si>
    <t>plokkide nimed</t>
  </si>
  <si>
    <t>jooksev aasta</t>
  </si>
  <si>
    <t>plokkide jääkvaru päringu hetkel</t>
  </si>
  <si>
    <t>kaevandatav jääkvaru päringu hetkel</t>
  </si>
  <si>
    <t>kaevandatud maht jooksval aastal</t>
  </si>
  <si>
    <t>kaod jooksval aastal</t>
  </si>
  <si>
    <t>kaevandatud maht 1 aasta tagasi</t>
  </si>
  <si>
    <t>kaod 1 aasta tagasi</t>
  </si>
  <si>
    <t>kaevandatud maht 2 aastat tagasi</t>
  </si>
  <si>
    <t>kaod 2 aastat tagasi</t>
  </si>
  <si>
    <t>kaevandatud maht 3 aastat tagasi</t>
  </si>
  <si>
    <t>kaod 3 aastat tagasi</t>
  </si>
  <si>
    <t>kaevandatud maht 4 aastat tagasi</t>
  </si>
  <si>
    <t>kaod 4 aastat tagasi</t>
  </si>
  <si>
    <t>kaevandatud maht 5 aastat tagasi</t>
  </si>
  <si>
    <t>kaod 5 aastat tagasi</t>
  </si>
  <si>
    <t>kaevandatud maht 1-5 aastat tagasi keskmine</t>
  </si>
  <si>
    <t>kaod 1-5 aastat tagasi keskmine</t>
  </si>
  <si>
    <t>kehtivusaja lõpuni jäänud aastate arv</t>
  </si>
  <si>
    <t>kasutusala keskmine aastamäär</t>
  </si>
  <si>
    <t>mäeeraldise keskmine aastamäär</t>
  </si>
  <si>
    <t>kasutusala maksimaalne aastamäär</t>
  </si>
  <si>
    <t>mäeeraldise maksimaalne aastamäär</t>
  </si>
  <si>
    <t>kasutusala maksimaalse aastamääraga korrigeeritud kaevandatav jääkvaru</t>
  </si>
  <si>
    <t>kasutusala maksimaalse aastamäära piirangu tõttu mittekaevandatav varu</t>
  </si>
  <si>
    <t>maksimaalse aastamääraga korrigeeritud 5 aasta keskmine kaevandatud maht</t>
  </si>
  <si>
    <t>oodatav kaevandatava varu ammendumise aasta</t>
  </si>
  <si>
    <t>oodatav ammendumise perioodi pikkus täisaastates</t>
  </si>
  <si>
    <t>ehituslubjakivi</t>
  </si>
  <si>
    <t>tuh.m3</t>
  </si>
  <si>
    <t>1 plokk</t>
  </si>
  <si>
    <t>Lääne-Viru maakond</t>
  </si>
  <si>
    <t>Kunda Nordic Tsement AS</t>
  </si>
  <si>
    <t>Aru-Lõuna lubjakivikarjäär</t>
  </si>
  <si>
    <t>2 plokk</t>
  </si>
  <si>
    <t>Osaühing Piira Talu</t>
  </si>
  <si>
    <t>Kunda II lubjakivikarjäär</t>
  </si>
  <si>
    <t>13 plokk, 14 plokk, 15 plokk, 16 plokk, 17 plokk</t>
  </si>
  <si>
    <t>'KMIN-124'</t>
  </si>
  <si>
    <t>AS Kunda Nordic Tsement</t>
  </si>
  <si>
    <t>Toolse-Lääne lubjakivikarjäär</t>
  </si>
  <si>
    <t>19 plokk</t>
  </si>
  <si>
    <t>OÜ Pärtli Paas</t>
  </si>
  <si>
    <t>Inju-Meriküla dolokivikarjäär</t>
  </si>
  <si>
    <t>OÜ Sisek</t>
  </si>
  <si>
    <t>Inju-Meriküla II dolokivikarjäär</t>
  </si>
  <si>
    <t>3 plokk</t>
  </si>
  <si>
    <t>Aru-Lõuna II lubjakivikarjäär</t>
  </si>
  <si>
    <t>22 plokk</t>
  </si>
  <si>
    <t>kaevandatava varu jääk</t>
  </si>
  <si>
    <t>5 aasta keskmine tarbimine</t>
  </si>
  <si>
    <t>piirkondlik varustuskindlus aastates</t>
  </si>
  <si>
    <t>a. Tabelis on toodud ainult ekspordi hetkel kehtivate maavara kaevandamise lubade kaevandatud mahtude andmed.</t>
  </si>
  <si>
    <t>b. Varustuskindluse arvutuses on arvestatud kaevandamisloaga lubatud maksimaalset aastamäära ning loa kehtivuse algust ja lõppu.</t>
  </si>
  <si>
    <t>c. Maavara = lubjakivi</t>
  </si>
  <si>
    <t>e. keskme koordinaadid (LEST): x = 6600338 y = 621039</t>
  </si>
  <si>
    <t>f. kese asub katastriüksusel tunnusega = 88702:001:0196</t>
  </si>
  <si>
    <t>g. kese asub katastriüksusel nimega = Loobu metskond 400</t>
  </si>
  <si>
    <t>L.MK/328620'</t>
  </si>
  <si>
    <t>L.MK/329568'</t>
  </si>
  <si>
    <t>KMIN-050'</t>
  </si>
  <si>
    <t>KMIN-113'</t>
  </si>
  <si>
    <t>L.MK/325742'</t>
  </si>
  <si>
    <t>* arvestatud on 50km veokaugust</t>
  </si>
  <si>
    <t>d.* puhvri raadius (km) =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</si>
</sst>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0" fillId="0" borderId="0" xfId="0" applyFill="1" applyAlignment="1">
      <alignment wrapText="1"/>
    </xf>
    <xf numFmtId="2" fontId="0" fillId="0" borderId="0" xfId="0" applyNumberFormat="1" applyAlignment="1">
      <alignment wrapText="1"/>
    </xf>
    <xf numFmtId="2" fontId="18" fillId="0" borderId="0" xfId="0" applyNumberFormat="1" applyFont="1" applyAlignment="1">
      <alignment wrapText="1"/>
    </xf>
    <xf numFmtId="0" fontId="0" fillId="0" borderId="0" xfId="0" applyAlignment="1"/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0" fontId="0" fillId="0" borderId="10" xfId="0" applyFill="1" applyBorder="1" applyAlignment="1">
      <alignment wrapText="1"/>
    </xf>
    <xf numFmtId="14" fontId="0" fillId="0" borderId="10" xfId="0" applyNumberFormat="1" applyFill="1" applyBorder="1" applyAlignment="1">
      <alignment wrapText="1"/>
    </xf>
    <xf numFmtId="0" fontId="18" fillId="0" borderId="10" xfId="0" applyFont="1" applyFill="1" applyBorder="1" applyAlignment="1">
      <alignment wrapText="1"/>
    </xf>
    <xf numFmtId="14" fontId="0" fillId="0" borderId="10" xfId="0" applyNumberForma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2" fontId="0" fillId="0" borderId="15" xfId="0" applyNumberFormat="1" applyBorder="1" applyAlignment="1">
      <alignment wrapText="1"/>
    </xf>
    <xf numFmtId="2" fontId="18" fillId="0" borderId="16" xfId="0" applyNumberFormat="1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0" fillId="0" borderId="18" xfId="0" quotePrefix="1" applyFill="1" applyBorder="1" applyAlignment="1">
      <alignment wrapText="1"/>
    </xf>
    <xf numFmtId="0" fontId="0" fillId="0" borderId="19" xfId="0" applyFill="1" applyBorder="1" applyAlignment="1">
      <alignment wrapText="1"/>
    </xf>
    <xf numFmtId="0" fontId="0" fillId="0" borderId="18" xfId="0" applyFill="1" applyBorder="1" applyAlignment="1">
      <alignment wrapText="1"/>
    </xf>
    <xf numFmtId="0" fontId="0" fillId="0" borderId="18" xfId="0" quotePrefix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15" xfId="0" applyBorder="1" applyAlignment="1">
      <alignment wrapText="1"/>
    </xf>
    <xf numFmtId="0" fontId="19" fillId="0" borderId="15" xfId="0" applyFont="1" applyBorder="1" applyAlignment="1">
      <alignment wrapText="1"/>
    </xf>
    <xf numFmtId="0" fontId="0" fillId="0" borderId="16" xfId="0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2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16" fillId="0" borderId="13" xfId="0" applyFont="1" applyBorder="1" applyAlignment="1">
      <alignment wrapText="1"/>
    </xf>
  </cellXfs>
  <cellStyles count="42">
    <cellStyle name="20% – rõhk1" xfId="19" builtinId="30" customBuiltin="1"/>
    <cellStyle name="20% – rõhk2" xfId="23" builtinId="34" customBuiltin="1"/>
    <cellStyle name="20% – rõhk3" xfId="27" builtinId="38" customBuiltin="1"/>
    <cellStyle name="20% – rõhk4" xfId="31" builtinId="42" customBuiltin="1"/>
    <cellStyle name="20% – rõhk5" xfId="35" builtinId="46" customBuiltin="1"/>
    <cellStyle name="20% – rõhk6" xfId="39" builtinId="50" customBuiltin="1"/>
    <cellStyle name="40% – rõhk1" xfId="20" builtinId="31" customBuiltin="1"/>
    <cellStyle name="40% – rõhk2" xfId="24" builtinId="35" customBuiltin="1"/>
    <cellStyle name="40% – rõhk3" xfId="28" builtinId="39" customBuiltin="1"/>
    <cellStyle name="40% – rõhk4" xfId="32" builtinId="43" customBuiltin="1"/>
    <cellStyle name="40% – rõhk5" xfId="36" builtinId="47" customBuiltin="1"/>
    <cellStyle name="40% – rõhk6" xfId="40" builtinId="51" customBuiltin="1"/>
    <cellStyle name="60% – rõhk1" xfId="21" builtinId="32" customBuiltin="1"/>
    <cellStyle name="60% – rõhk2" xfId="25" builtinId="36" customBuiltin="1"/>
    <cellStyle name="60% – rõhk3" xfId="29" builtinId="40" customBuiltin="1"/>
    <cellStyle name="60% – rõhk4" xfId="33" builtinId="44" customBuiltin="1"/>
    <cellStyle name="60% – rõhk5" xfId="37" builtinId="48" customBuiltin="1"/>
    <cellStyle name="60% – rõhk6" xfId="41" builtinId="52" customBuiltin="1"/>
    <cellStyle name="Arvutus" xfId="11" builtinId="22" customBuiltin="1"/>
    <cellStyle name="Halb" xfId="7" builtinId="27" customBuiltin="1"/>
    <cellStyle name="Hea" xfId="6" builtinId="26" customBuiltin="1"/>
    <cellStyle name="Hoiatuse tekst" xfId="14" builtinId="11" customBuiltin="1"/>
    <cellStyle name="Kokku" xfId="17" builtinId="25" customBuiltin="1"/>
    <cellStyle name="Kontrolli lahtrit" xfId="13" builtinId="23" customBuiltin="1"/>
    <cellStyle name="Lingitud lahter" xfId="12" builtinId="24" customBuiltin="1"/>
    <cellStyle name="Märkus" xfId="15" builtinId="10" customBuiltin="1"/>
    <cellStyle name="Neutraalne" xfId="8" builtinId="28" customBuiltin="1"/>
    <cellStyle name="Normaallaad" xfId="0" builtinId="0"/>
    <cellStyle name="Pealkiri" xfId="1" builtinId="15" customBuiltin="1"/>
    <cellStyle name="Pealkiri 1" xfId="2" builtinId="16" customBuiltin="1"/>
    <cellStyle name="Pealkiri 2" xfId="3" builtinId="17" customBuiltin="1"/>
    <cellStyle name="Pealkiri 3" xfId="4" builtinId="18" customBuiltin="1"/>
    <cellStyle name="Pealkiri 4" xfId="5" builtinId="19" customBuiltin="1"/>
    <cellStyle name="Rõhk1" xfId="18" builtinId="29" customBuiltin="1"/>
    <cellStyle name="Rõhk2" xfId="22" builtinId="33" customBuiltin="1"/>
    <cellStyle name="Rõhk3" xfId="26" builtinId="37" customBuiltin="1"/>
    <cellStyle name="Rõhk4" xfId="30" builtinId="41" customBuiltin="1"/>
    <cellStyle name="Rõhk5" xfId="34" builtinId="45" customBuiltin="1"/>
    <cellStyle name="Rõhk6" xfId="38" builtinId="49" customBuiltin="1"/>
    <cellStyle name="Selgitav tekst" xfId="16" builtinId="53" customBuiltin="1"/>
    <cellStyle name="Sisestus" xfId="9" builtinId="20" customBuiltin="1"/>
    <cellStyle name="Väljund" xfId="10" builtinId="2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48572"/>
  <sheetViews>
    <sheetView tabSelected="1" topLeftCell="A4" workbookViewId="0">
      <selection activeCell="AM19" sqref="AM19"/>
    </sheetView>
  </sheetViews>
  <sheetFormatPr defaultColWidth="9.109375" defaultRowHeight="14.4" x14ac:dyDescent="0.3"/>
  <cols>
    <col min="1" max="1" width="19" style="1" customWidth="1"/>
    <col min="2" max="2" width="24.109375" style="1" bestFit="1" customWidth="1"/>
    <col min="3" max="3" width="18.5546875" style="1" customWidth="1"/>
    <col min="4" max="4" width="19.88671875" style="1" customWidth="1"/>
    <col min="5" max="5" width="15.109375" style="1" bestFit="1" customWidth="1"/>
    <col min="6" max="6" width="28.6640625" style="1" bestFit="1" customWidth="1"/>
    <col min="7" max="7" width="22.5546875" style="1" bestFit="1" customWidth="1"/>
    <col min="8" max="8" width="19.44140625" style="1" bestFit="1" customWidth="1"/>
    <col min="9" max="9" width="22.5546875" style="1" bestFit="1" customWidth="1"/>
    <col min="10" max="10" width="14.6640625" style="1" bestFit="1" customWidth="1"/>
    <col min="11" max="11" width="19.109375" style="1" customWidth="1"/>
    <col min="12" max="13" width="9.109375" style="1"/>
    <col min="14" max="14" width="9.109375" style="2"/>
    <col min="15" max="26" width="9.109375" style="1"/>
    <col min="27" max="27" width="18.44140625" style="2" customWidth="1"/>
    <col min="28" max="28" width="19.44140625" style="1" customWidth="1"/>
    <col min="29" max="29" width="17.88671875" style="1" customWidth="1"/>
    <col min="30" max="30" width="17.6640625" style="1" customWidth="1"/>
    <col min="31" max="32" width="18.88671875" style="1" customWidth="1"/>
    <col min="33" max="33" width="22.44140625" style="1" customWidth="1"/>
    <col min="34" max="34" width="36.33203125" style="1" customWidth="1"/>
    <col min="35" max="35" width="53.109375" style="1" customWidth="1"/>
    <col min="36" max="36" width="27" style="1" customWidth="1"/>
    <col min="37" max="37" width="26.88671875" style="1" customWidth="1"/>
    <col min="38" max="38" width="27.109375" style="1" customWidth="1"/>
    <col min="39" max="16384" width="9.109375" style="1"/>
  </cols>
  <sheetData>
    <row r="1" spans="1:38" ht="72" x14ac:dyDescent="0.3">
      <c r="A1" s="28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30" t="s">
        <v>13</v>
      </c>
      <c r="O1" s="29" t="s">
        <v>14</v>
      </c>
      <c r="P1" s="29" t="s">
        <v>15</v>
      </c>
      <c r="Q1" s="29" t="s">
        <v>16</v>
      </c>
      <c r="R1" s="29" t="s">
        <v>17</v>
      </c>
      <c r="S1" s="29" t="s">
        <v>18</v>
      </c>
      <c r="T1" s="29" t="s">
        <v>19</v>
      </c>
      <c r="U1" s="29" t="s">
        <v>20</v>
      </c>
      <c r="V1" s="29" t="s">
        <v>21</v>
      </c>
      <c r="W1" s="29" t="s">
        <v>22</v>
      </c>
      <c r="X1" s="29" t="s">
        <v>23</v>
      </c>
      <c r="Y1" s="29" t="s">
        <v>24</v>
      </c>
      <c r="Z1" s="29" t="s">
        <v>25</v>
      </c>
      <c r="AA1" s="30" t="s">
        <v>26</v>
      </c>
      <c r="AB1" s="29" t="s">
        <v>27</v>
      </c>
      <c r="AC1" s="29" t="s">
        <v>28</v>
      </c>
      <c r="AD1" s="29" t="s">
        <v>29</v>
      </c>
      <c r="AE1" s="29" t="s">
        <v>30</v>
      </c>
      <c r="AF1" s="29" t="s">
        <v>31</v>
      </c>
      <c r="AG1" s="29" t="s">
        <v>32</v>
      </c>
      <c r="AH1" s="29" t="s">
        <v>33</v>
      </c>
      <c r="AI1" s="29" t="s">
        <v>34</v>
      </c>
      <c r="AJ1" s="29" t="s">
        <v>35</v>
      </c>
      <c r="AK1" s="29" t="s">
        <v>36</v>
      </c>
      <c r="AL1" s="31" t="s">
        <v>37</v>
      </c>
    </row>
    <row r="2" spans="1:38" s="3" customFormat="1" x14ac:dyDescent="0.3">
      <c r="A2" s="20" t="s">
        <v>70</v>
      </c>
      <c r="B2" s="9" t="s">
        <v>42</v>
      </c>
      <c r="C2" s="10">
        <v>38207</v>
      </c>
      <c r="D2" s="10">
        <v>47062</v>
      </c>
      <c r="E2" s="9">
        <v>18</v>
      </c>
      <c r="F2" s="9" t="s">
        <v>43</v>
      </c>
      <c r="G2" s="9">
        <v>317.33999999999997</v>
      </c>
      <c r="H2" s="9" t="s">
        <v>41</v>
      </c>
      <c r="I2" s="9" t="s">
        <v>38</v>
      </c>
      <c r="J2" s="9" t="s">
        <v>39</v>
      </c>
      <c r="K2" s="9" t="s">
        <v>44</v>
      </c>
      <c r="L2" s="9">
        <v>2019</v>
      </c>
      <c r="M2" s="9">
        <v>6846.69</v>
      </c>
      <c r="N2" s="11">
        <v>6846.69</v>
      </c>
      <c r="O2" s="9">
        <v>-53.2</v>
      </c>
      <c r="P2" s="9">
        <v>0</v>
      </c>
      <c r="Q2" s="9">
        <v>-208.3</v>
      </c>
      <c r="R2" s="9">
        <v>0</v>
      </c>
      <c r="S2" s="9">
        <v>-167.76</v>
      </c>
      <c r="T2" s="9">
        <v>0</v>
      </c>
      <c r="U2" s="9">
        <v>-232.06</v>
      </c>
      <c r="V2" s="9">
        <v>0</v>
      </c>
      <c r="W2" s="9">
        <v>-159.27000000000001</v>
      </c>
      <c r="X2" s="9">
        <v>0.02</v>
      </c>
      <c r="Y2" s="9">
        <v>-253.64</v>
      </c>
      <c r="Z2" s="9">
        <v>0</v>
      </c>
      <c r="AA2" s="11">
        <v>-204.20599999999999</v>
      </c>
      <c r="AB2" s="9">
        <v>4.0000000000000001E-3</v>
      </c>
      <c r="AC2" s="9">
        <v>9</v>
      </c>
      <c r="AD2" s="9"/>
      <c r="AE2" s="9"/>
      <c r="AF2" s="9">
        <v>350</v>
      </c>
      <c r="AG2" s="9"/>
      <c r="AH2" s="9">
        <v>3150</v>
      </c>
      <c r="AI2" s="9">
        <v>3696.69</v>
      </c>
      <c r="AJ2" s="9"/>
      <c r="AK2" s="9">
        <v>2053</v>
      </c>
      <c r="AL2" s="21">
        <v>34</v>
      </c>
    </row>
    <row r="3" spans="1:38" s="3" customFormat="1" ht="43.2" x14ac:dyDescent="0.3">
      <c r="A3" s="20" t="s">
        <v>71</v>
      </c>
      <c r="B3" s="9" t="s">
        <v>45</v>
      </c>
      <c r="C3" s="10">
        <v>40626</v>
      </c>
      <c r="D3" s="10">
        <v>51584</v>
      </c>
      <c r="E3" s="9">
        <v>18</v>
      </c>
      <c r="F3" s="9" t="s">
        <v>46</v>
      </c>
      <c r="G3" s="9">
        <v>15.27</v>
      </c>
      <c r="H3" s="9" t="s">
        <v>41</v>
      </c>
      <c r="I3" s="9" t="s">
        <v>38</v>
      </c>
      <c r="J3" s="9" t="s">
        <v>39</v>
      </c>
      <c r="K3" s="9" t="s">
        <v>47</v>
      </c>
      <c r="L3" s="9">
        <v>2019</v>
      </c>
      <c r="M3" s="9">
        <v>424</v>
      </c>
      <c r="N3" s="11">
        <v>417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11">
        <v>0</v>
      </c>
      <c r="AB3" s="9">
        <v>0</v>
      </c>
      <c r="AC3" s="9">
        <v>22</v>
      </c>
      <c r="AD3" s="9">
        <v>15</v>
      </c>
      <c r="AE3" s="9"/>
      <c r="AF3" s="9"/>
      <c r="AG3" s="9"/>
      <c r="AH3" s="9"/>
      <c r="AI3" s="9"/>
      <c r="AJ3" s="9"/>
      <c r="AK3" s="9"/>
      <c r="AL3" s="21"/>
    </row>
    <row r="4" spans="1:38" s="3" customFormat="1" x14ac:dyDescent="0.3">
      <c r="A4" s="22" t="s">
        <v>48</v>
      </c>
      <c r="B4" s="9" t="s">
        <v>49</v>
      </c>
      <c r="C4" s="10">
        <v>42039</v>
      </c>
      <c r="D4" s="10">
        <v>52997</v>
      </c>
      <c r="E4" s="9">
        <v>18</v>
      </c>
      <c r="F4" s="9" t="s">
        <v>50</v>
      </c>
      <c r="G4" s="9">
        <v>162.63</v>
      </c>
      <c r="H4" s="9" t="s">
        <v>41</v>
      </c>
      <c r="I4" s="9" t="s">
        <v>38</v>
      </c>
      <c r="J4" s="9" t="s">
        <v>39</v>
      </c>
      <c r="K4" s="9" t="s">
        <v>51</v>
      </c>
      <c r="L4" s="9">
        <v>2019</v>
      </c>
      <c r="M4" s="9">
        <v>2556</v>
      </c>
      <c r="N4" s="11">
        <v>2522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11">
        <v>0</v>
      </c>
      <c r="AB4" s="9">
        <v>0</v>
      </c>
      <c r="AC4" s="9">
        <v>26</v>
      </c>
      <c r="AD4" s="9"/>
      <c r="AE4" s="9">
        <v>900</v>
      </c>
      <c r="AF4" s="9"/>
      <c r="AG4" s="9"/>
      <c r="AH4" s="9"/>
      <c r="AI4" s="9"/>
      <c r="AJ4" s="9"/>
      <c r="AK4" s="9"/>
      <c r="AL4" s="21"/>
    </row>
    <row r="5" spans="1:38" s="3" customFormat="1" x14ac:dyDescent="0.3">
      <c r="A5" s="20" t="s">
        <v>72</v>
      </c>
      <c r="B5" s="9" t="s">
        <v>52</v>
      </c>
      <c r="C5" s="10">
        <v>42011</v>
      </c>
      <c r="D5" s="10">
        <v>51142</v>
      </c>
      <c r="E5" s="9">
        <v>48</v>
      </c>
      <c r="F5" s="9" t="s">
        <v>53</v>
      </c>
      <c r="G5" s="9">
        <v>3.57</v>
      </c>
      <c r="H5" s="9" t="s">
        <v>41</v>
      </c>
      <c r="I5" s="9" t="s">
        <v>38</v>
      </c>
      <c r="J5" s="9" t="s">
        <v>39</v>
      </c>
      <c r="K5" s="9" t="s">
        <v>40</v>
      </c>
      <c r="L5" s="9">
        <v>2019</v>
      </c>
      <c r="M5" s="9">
        <v>34.19</v>
      </c>
      <c r="N5" s="11">
        <v>34.19</v>
      </c>
      <c r="O5" s="9">
        <v>0</v>
      </c>
      <c r="P5" s="9">
        <v>0</v>
      </c>
      <c r="Q5" s="9">
        <v>-1.0900000000000001</v>
      </c>
      <c r="R5" s="9">
        <v>0</v>
      </c>
      <c r="S5" s="9">
        <v>-0.72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11">
        <v>-0.45250000000000001</v>
      </c>
      <c r="AB5" s="9">
        <v>0</v>
      </c>
      <c r="AC5" s="9">
        <v>21</v>
      </c>
      <c r="AD5" s="9"/>
      <c r="AE5" s="9">
        <v>6</v>
      </c>
      <c r="AF5" s="9"/>
      <c r="AG5" s="9"/>
      <c r="AH5" s="9"/>
      <c r="AI5" s="9"/>
      <c r="AJ5" s="9"/>
      <c r="AK5" s="9">
        <v>2095</v>
      </c>
      <c r="AL5" s="21">
        <v>76</v>
      </c>
    </row>
    <row r="6" spans="1:38" s="3" customFormat="1" x14ac:dyDescent="0.3">
      <c r="A6" s="20" t="s">
        <v>68</v>
      </c>
      <c r="B6" s="9" t="s">
        <v>54</v>
      </c>
      <c r="C6" s="10">
        <v>42762</v>
      </c>
      <c r="D6" s="10">
        <v>51892</v>
      </c>
      <c r="E6" s="9">
        <v>48</v>
      </c>
      <c r="F6" s="9" t="s">
        <v>55</v>
      </c>
      <c r="G6" s="9">
        <v>4.96</v>
      </c>
      <c r="H6" s="9" t="s">
        <v>41</v>
      </c>
      <c r="I6" s="9" t="s">
        <v>38</v>
      </c>
      <c r="J6" s="9" t="s">
        <v>39</v>
      </c>
      <c r="K6" s="9" t="s">
        <v>56</v>
      </c>
      <c r="L6" s="9">
        <v>2019</v>
      </c>
      <c r="M6" s="9">
        <v>71</v>
      </c>
      <c r="N6" s="11">
        <v>71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11">
        <v>-10</v>
      </c>
      <c r="AB6" s="9">
        <v>0</v>
      </c>
      <c r="AC6" s="9">
        <v>23</v>
      </c>
      <c r="AD6" s="9"/>
      <c r="AE6" s="9">
        <v>10</v>
      </c>
      <c r="AF6" s="9"/>
      <c r="AG6" s="9"/>
      <c r="AH6" s="9"/>
      <c r="AI6" s="9"/>
      <c r="AJ6" s="9"/>
      <c r="AK6" s="9"/>
      <c r="AL6" s="21"/>
    </row>
    <row r="7" spans="1:38" x14ac:dyDescent="0.3">
      <c r="A7" s="23" t="s">
        <v>69</v>
      </c>
      <c r="B7" s="7" t="s">
        <v>49</v>
      </c>
      <c r="C7" s="12">
        <v>42942</v>
      </c>
      <c r="D7" s="12">
        <v>48420</v>
      </c>
      <c r="E7" s="7">
        <v>18</v>
      </c>
      <c r="F7" s="7" t="s">
        <v>57</v>
      </c>
      <c r="G7" s="7">
        <v>17.079999999999998</v>
      </c>
      <c r="H7" s="7" t="s">
        <v>41</v>
      </c>
      <c r="I7" s="7" t="s">
        <v>38</v>
      </c>
      <c r="J7" s="7" t="s">
        <v>39</v>
      </c>
      <c r="K7" s="7" t="s">
        <v>58</v>
      </c>
      <c r="L7" s="7">
        <v>2019</v>
      </c>
      <c r="M7" s="7">
        <v>387.98</v>
      </c>
      <c r="N7" s="8">
        <v>378.98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8">
        <v>-150</v>
      </c>
      <c r="AB7" s="7">
        <v>0</v>
      </c>
      <c r="AC7" s="7">
        <v>13</v>
      </c>
      <c r="AD7" s="7"/>
      <c r="AE7" s="7">
        <v>150</v>
      </c>
      <c r="AF7" s="7"/>
      <c r="AG7" s="7"/>
      <c r="AH7" s="7"/>
      <c r="AI7" s="7"/>
      <c r="AJ7" s="7"/>
      <c r="AK7" s="7"/>
      <c r="AL7" s="24"/>
    </row>
    <row r="8" spans="1:38" ht="15" thickBot="1" x14ac:dyDescent="0.35">
      <c r="A8" s="16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>
        <f>SUM(N2:N7)</f>
        <v>10269.859999999999</v>
      </c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6">
        <f>SUM(AA2:AA7)</f>
        <v>-364.6585</v>
      </c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7"/>
    </row>
    <row r="9" spans="1:38" ht="15" thickBot="1" x14ac:dyDescent="0.35">
      <c r="AA9" s="19">
        <f>AA8*-1</f>
        <v>364.6585</v>
      </c>
    </row>
    <row r="10" spans="1:38" ht="43.2" x14ac:dyDescent="0.3">
      <c r="A10" s="13" t="s">
        <v>8</v>
      </c>
      <c r="B10" s="14" t="s">
        <v>59</v>
      </c>
      <c r="C10" s="14" t="s">
        <v>60</v>
      </c>
      <c r="D10" s="15" t="s">
        <v>61</v>
      </c>
    </row>
    <row r="11" spans="1:38" ht="15" thickBot="1" x14ac:dyDescent="0.35">
      <c r="A11" s="16" t="s">
        <v>38</v>
      </c>
      <c r="B11" s="17">
        <f>N8</f>
        <v>10269.859999999999</v>
      </c>
      <c r="C11" s="17">
        <f>AA8</f>
        <v>-364.6585</v>
      </c>
      <c r="D11" s="18">
        <f>N8/AA9</f>
        <v>28.162952461001179</v>
      </c>
    </row>
    <row r="12" spans="1:38" x14ac:dyDescent="0.3">
      <c r="B12" s="4"/>
      <c r="C12" s="4"/>
      <c r="D12" s="5"/>
    </row>
    <row r="14" spans="1:38" x14ac:dyDescent="0.3">
      <c r="A14" s="6" t="s">
        <v>62</v>
      </c>
    </row>
    <row r="15" spans="1:38" x14ac:dyDescent="0.3">
      <c r="A15" s="6" t="s">
        <v>63</v>
      </c>
    </row>
    <row r="16" spans="1:38" x14ac:dyDescent="0.3">
      <c r="A16" s="6" t="s">
        <v>64</v>
      </c>
    </row>
    <row r="17" spans="1:1" x14ac:dyDescent="0.3">
      <c r="A17" s="6" t="s">
        <v>74</v>
      </c>
    </row>
    <row r="18" spans="1:1" x14ac:dyDescent="0.3">
      <c r="A18" s="6" t="s">
        <v>65</v>
      </c>
    </row>
    <row r="19" spans="1:1" x14ac:dyDescent="0.3">
      <c r="A19" s="6" t="s">
        <v>66</v>
      </c>
    </row>
    <row r="20" spans="1:1" x14ac:dyDescent="0.3">
      <c r="A20" s="6" t="s">
        <v>67</v>
      </c>
    </row>
    <row r="21" spans="1:1" x14ac:dyDescent="0.3">
      <c r="A21" s="6"/>
    </row>
    <row r="22" spans="1:1" x14ac:dyDescent="0.3">
      <c r="A22" s="6" t="s">
        <v>73</v>
      </c>
    </row>
    <row r="1048572" spans="27:27" x14ac:dyDescent="0.3">
      <c r="AA1048572" s="2">
        <f>SUM(AA2:AA1048571)</f>
        <v>-364.6585</v>
      </c>
    </row>
  </sheetData>
  <sortState ref="A2:AL30">
    <sortCondition ref="I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18.11.19_Paasi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18.11.2019_Paasi.xlsx</dc:title>
  <dc:creator>Liis Jääger</dc:creator>
  <cp:lastModifiedBy>Kristi Peterson</cp:lastModifiedBy>
  <dcterms:created xsi:type="dcterms:W3CDTF">2019-11-19T08:34:33Z</dcterms:created>
  <dcterms:modified xsi:type="dcterms:W3CDTF">2019-11-19T13:18:34Z</dcterms:modified>
</cp:coreProperties>
</file>