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8\Sisemine\Kassakulu\Kassakulu 25\"/>
    </mc:Choice>
  </mc:AlternateContent>
  <bookViews>
    <workbookView xWindow="240" yWindow="15" windowWidth="16095" windowHeight="96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33" i="1" l="1"/>
  <c r="E31" i="1"/>
  <c r="E32" i="1"/>
  <c r="E29" i="1"/>
  <c r="E28" i="1"/>
  <c r="D34" i="1"/>
  <c r="E34" i="1" s="1"/>
  <c r="G34" i="1"/>
  <c r="H34" i="1"/>
  <c r="I34" i="1"/>
  <c r="I35" i="1" s="1"/>
  <c r="J34" i="1"/>
  <c r="K34" i="1"/>
  <c r="L34" i="1"/>
  <c r="C34" i="1"/>
  <c r="D30" i="1"/>
  <c r="G30" i="1"/>
  <c r="H30" i="1"/>
  <c r="I30" i="1"/>
  <c r="J30" i="1"/>
  <c r="K30" i="1"/>
  <c r="L30" i="1"/>
  <c r="C30" i="1"/>
  <c r="E19" i="1"/>
  <c r="E18" i="1"/>
  <c r="E16" i="1"/>
  <c r="E15" i="1"/>
  <c r="E14" i="1"/>
  <c r="E13" i="1"/>
  <c r="E12" i="1"/>
  <c r="E10" i="1"/>
  <c r="E9" i="1"/>
  <c r="E8" i="1"/>
  <c r="E7" i="1"/>
  <c r="L20" i="1"/>
  <c r="D17" i="1"/>
  <c r="D20" i="1" s="1"/>
  <c r="G17" i="1"/>
  <c r="G20" i="1" s="1"/>
  <c r="H17" i="1"/>
  <c r="H20" i="1" s="1"/>
  <c r="I17" i="1"/>
  <c r="I20" i="1" s="1"/>
  <c r="J17" i="1"/>
  <c r="J20" i="1" s="1"/>
  <c r="K17" i="1"/>
  <c r="K20" i="1" s="1"/>
  <c r="L17" i="1"/>
  <c r="M17" i="1"/>
  <c r="M20" i="1" s="1"/>
  <c r="N17" i="1"/>
  <c r="N20" i="1" s="1"/>
  <c r="O17" i="1"/>
  <c r="O20" i="1" s="1"/>
  <c r="P17" i="1"/>
  <c r="P20" i="1" s="1"/>
  <c r="Q17" i="1"/>
  <c r="Q20" i="1" s="1"/>
  <c r="R17" i="1"/>
  <c r="R20" i="1" s="1"/>
  <c r="C17" i="1"/>
  <c r="C20" i="1" s="1"/>
  <c r="D11" i="1"/>
  <c r="E11" i="1" s="1"/>
  <c r="G11" i="1"/>
  <c r="H11" i="1"/>
  <c r="I11" i="1"/>
  <c r="J11" i="1"/>
  <c r="J21" i="1" s="1"/>
  <c r="K11" i="1"/>
  <c r="K21" i="1" s="1"/>
  <c r="L11" i="1"/>
  <c r="M11" i="1"/>
  <c r="N11" i="1"/>
  <c r="O11" i="1"/>
  <c r="P11" i="1"/>
  <c r="P21" i="1" s="1"/>
  <c r="Q11" i="1"/>
  <c r="R11" i="1"/>
  <c r="C11" i="1"/>
  <c r="H35" i="1" l="1"/>
  <c r="G35" i="1"/>
  <c r="D35" i="1"/>
  <c r="C21" i="1"/>
  <c r="C35" i="1"/>
  <c r="R21" i="1"/>
  <c r="L35" i="1"/>
  <c r="I21" i="1"/>
  <c r="K35" i="1"/>
  <c r="G21" i="1"/>
  <c r="Q21" i="1"/>
  <c r="E17" i="1"/>
  <c r="O21" i="1"/>
  <c r="E30" i="1"/>
  <c r="N21" i="1"/>
  <c r="M21" i="1"/>
  <c r="H21" i="1"/>
  <c r="J35" i="1"/>
  <c r="D21" i="1"/>
  <c r="E21" i="1" s="1"/>
  <c r="E20" i="1"/>
  <c r="L21" i="1"/>
  <c r="E35" i="1" l="1"/>
</calcChain>
</file>

<file path=xl/sharedStrings.xml><?xml version="1.0" encoding="utf-8"?>
<sst xmlns="http://schemas.openxmlformats.org/spreadsheetml/2006/main" count="74" uniqueCount="41">
  <si>
    <t>1554</t>
  </si>
  <si>
    <t>Masinate ja seadmete, sh transpordivahendite soetamine ja renoveerimine</t>
  </si>
  <si>
    <t>1555</t>
  </si>
  <si>
    <t>Info- ja kommunikatsioonitehnoloogia seadmete soetamine ja renoveerimine</t>
  </si>
  <si>
    <t>Ehitusalsed investeeringud</t>
  </si>
  <si>
    <t>1560</t>
  </si>
  <si>
    <t>5002</t>
  </si>
  <si>
    <t>Töölepinguliste töötasu</t>
  </si>
  <si>
    <t>5003</t>
  </si>
  <si>
    <t>Tegevväelaste töötasu</t>
  </si>
  <si>
    <t>5060</t>
  </si>
  <si>
    <t>Tööjõumaksud</t>
  </si>
  <si>
    <t xml:space="preserve">Eelarve </t>
  </si>
  <si>
    <t>Eelarve KOKKU</t>
  </si>
  <si>
    <t>Investeeringud (IN040008) kokku</t>
  </si>
  <si>
    <t>Muud toetused kokku</t>
  </si>
  <si>
    <t>5005;
5008;
5050;</t>
  </si>
  <si>
    <t>Muud tööjõukulud kokku</t>
  </si>
  <si>
    <t>Tööjõukulud KOKKU</t>
  </si>
  <si>
    <t>Uurimis ja arendustööd kokku</t>
  </si>
  <si>
    <t>Muud tegevuskulud kokku</t>
  </si>
  <si>
    <t xml:space="preserve"> Eelarve kasutamine kokku </t>
  </si>
  <si>
    <t>Konto</t>
  </si>
  <si>
    <t>Konto sisu</t>
  </si>
  <si>
    <t>Tegevuskulud (SE040008) kokku</t>
  </si>
  <si>
    <t>KÕIK KOKKU</t>
  </si>
  <si>
    <t>Tarkavara investeeringud</t>
  </si>
  <si>
    <t>Eelarve kasutamise % kokku</t>
  </si>
  <si>
    <t>Kasutamine Jaanuar</t>
  </si>
  <si>
    <t>KOKKU</t>
  </si>
  <si>
    <t>sh Objekti valveteenus</t>
  </si>
  <si>
    <t>sh Noorte isamaaline kasvatus </t>
  </si>
  <si>
    <t>sh Laiapindse riigikaitse ettevalmistamine ja toetamine</t>
  </si>
  <si>
    <t>sh Riigikaitseõpetuse välilaagrite läbiviimise toetamine</t>
  </si>
  <si>
    <t>sh Üksuste alalhoidmine ja väljaõpe</t>
  </si>
  <si>
    <t>sh Kaitseliit</t>
  </si>
  <si>
    <t xml:space="preserve"> sh Kaitseliit</t>
  </si>
  <si>
    <t>2024 jäägid</t>
  </si>
  <si>
    <t>Kaitseliidu tegevustoetuse ja sihtfinatseerimise eelarve kasutamine (jaanuar)</t>
  </si>
  <si>
    <t>Seisuga raamatupidamistarkvarast 25.02.2025</t>
  </si>
  <si>
    <t>2025 eelarvelised vahendid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</si>
</sst>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####"/>
    <numFmt numFmtId="166" formatCode="0.0%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2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186"/>
    </font>
    <font>
      <sz val="10"/>
      <name val="Times New Roman"/>
      <family val="2"/>
    </font>
    <font>
      <b/>
      <sz val="10"/>
      <name val="Times New Roman"/>
      <family val="2"/>
    </font>
    <font>
      <sz val="11"/>
      <name val="Calibri"/>
      <family val="2"/>
      <scheme val="minor"/>
    </font>
    <font>
      <b/>
      <sz val="10"/>
      <name val="Times New Roman"/>
      <family val="1"/>
      <charset val="186"/>
    </font>
    <font>
      <b/>
      <sz val="11"/>
      <name val="Calibri"/>
      <family val="2"/>
      <scheme val="minor"/>
    </font>
    <font>
      <sz val="10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b/>
      <sz val="10"/>
      <color rgb="FF0070C0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5F5F5"/>
        <bgColor rgb="FF000000"/>
      </patternFill>
    </fill>
    <fill>
      <patternFill patternType="solid">
        <fgColor rgb="FFEFECF4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9">
    <xf numFmtId="0" fontId="0" fillId="0" borderId="0" xfId="0"/>
    <xf numFmtId="0" fontId="6" fillId="0" borderId="0" xfId="0" applyFont="1"/>
    <xf numFmtId="3" fontId="5" fillId="4" borderId="1" xfId="0" applyNumberFormat="1" applyFont="1" applyFill="1" applyBorder="1" applyAlignment="1">
      <alignment horizontal="right" vertical="center"/>
    </xf>
    <xf numFmtId="3" fontId="5" fillId="5" borderId="1" xfId="0" applyNumberFormat="1" applyFont="1" applyFill="1" applyBorder="1" applyAlignment="1">
      <alignment horizontal="right" vertical="center"/>
    </xf>
    <xf numFmtId="3" fontId="5" fillId="5" borderId="6" xfId="0" applyNumberFormat="1" applyFont="1" applyFill="1" applyBorder="1" applyAlignment="1">
      <alignment horizontal="right" vertical="center"/>
    </xf>
    <xf numFmtId="3" fontId="5" fillId="5" borderId="7" xfId="0" applyNumberFormat="1" applyFont="1" applyFill="1" applyBorder="1" applyAlignment="1">
      <alignment horizontal="right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wrapText="1"/>
    </xf>
    <xf numFmtId="0" fontId="4" fillId="3" borderId="6" xfId="0" applyFont="1" applyFill="1" applyBorder="1" applyAlignment="1">
      <alignment horizontal="left" vertical="center"/>
    </xf>
    <xf numFmtId="164" fontId="4" fillId="3" borderId="2" xfId="0" applyNumberFormat="1" applyFont="1" applyFill="1" applyBorder="1" applyAlignment="1">
      <alignment horizontal="left" vertical="center"/>
    </xf>
    <xf numFmtId="3" fontId="5" fillId="4" borderId="6" xfId="0" applyNumberFormat="1" applyFont="1" applyFill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3" fontId="4" fillId="4" borderId="1" xfId="0" applyNumberFormat="1" applyFont="1" applyFill="1" applyBorder="1" applyAlignment="1">
      <alignment horizontal="right" vertical="center"/>
    </xf>
    <xf numFmtId="3" fontId="4" fillId="4" borderId="7" xfId="0" applyNumberFormat="1" applyFont="1" applyFill="1" applyBorder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left" vertical="center"/>
    </xf>
    <xf numFmtId="3" fontId="4" fillId="5" borderId="1" xfId="0" applyNumberFormat="1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left" vertical="center"/>
    </xf>
    <xf numFmtId="0" fontId="9" fillId="7" borderId="6" xfId="0" applyFont="1" applyFill="1" applyBorder="1" applyAlignment="1">
      <alignment horizontal="right" vertical="center" wrapText="1"/>
    </xf>
    <xf numFmtId="3" fontId="7" fillId="4" borderId="6" xfId="0" applyNumberFormat="1" applyFont="1" applyFill="1" applyBorder="1" applyAlignment="1">
      <alignment horizontal="right" vertical="center"/>
    </xf>
    <xf numFmtId="3" fontId="7" fillId="4" borderId="7" xfId="0" applyNumberFormat="1" applyFont="1" applyFill="1" applyBorder="1" applyAlignment="1">
      <alignment horizontal="right" vertical="center"/>
    </xf>
    <xf numFmtId="3" fontId="7" fillId="4" borderId="1" xfId="0" applyNumberFormat="1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3" fontId="6" fillId="0" borderId="0" xfId="0" applyNumberFormat="1" applyFont="1"/>
    <xf numFmtId="0" fontId="8" fillId="0" borderId="0" xfId="0" applyFont="1" applyAlignment="1">
      <alignment horizontal="center" wrapText="1"/>
    </xf>
    <xf numFmtId="164" fontId="7" fillId="3" borderId="16" xfId="0" applyNumberFormat="1" applyFont="1" applyFill="1" applyBorder="1" applyAlignment="1">
      <alignment horizontal="right" vertical="center"/>
    </xf>
    <xf numFmtId="0" fontId="7" fillId="8" borderId="16" xfId="0" applyFont="1" applyFill="1" applyBorder="1" applyAlignment="1">
      <alignment horizontal="right" vertical="center" wrapText="1"/>
    </xf>
    <xf numFmtId="3" fontId="7" fillId="4" borderId="20" xfId="0" applyNumberFormat="1" applyFont="1" applyFill="1" applyBorder="1" applyAlignment="1">
      <alignment horizontal="right" vertical="center"/>
    </xf>
    <xf numFmtId="3" fontId="7" fillId="4" borderId="21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/>
    <xf numFmtId="0" fontId="7" fillId="8" borderId="22" xfId="0" applyFont="1" applyFill="1" applyBorder="1" applyAlignment="1">
      <alignment horizontal="right" vertical="center" wrapText="1"/>
    </xf>
    <xf numFmtId="164" fontId="7" fillId="3" borderId="24" xfId="0" applyNumberFormat="1" applyFont="1" applyFill="1" applyBorder="1" applyAlignment="1">
      <alignment horizontal="right" vertical="center"/>
    </xf>
    <xf numFmtId="0" fontId="7" fillId="8" borderId="24" xfId="0" applyFont="1" applyFill="1" applyBorder="1" applyAlignment="1">
      <alignment horizontal="right" vertical="center" wrapText="1"/>
    </xf>
    <xf numFmtId="0" fontId="7" fillId="8" borderId="25" xfId="0" applyFont="1" applyFill="1" applyBorder="1" applyAlignment="1">
      <alignment horizontal="right" vertical="center" wrapText="1"/>
    </xf>
    <xf numFmtId="3" fontId="10" fillId="5" borderId="6" xfId="0" applyNumberFormat="1" applyFont="1" applyFill="1" applyBorder="1"/>
    <xf numFmtId="3" fontId="10" fillId="5" borderId="7" xfId="0" applyNumberFormat="1" applyFont="1" applyFill="1" applyBorder="1"/>
    <xf numFmtId="3" fontId="10" fillId="5" borderId="8" xfId="0" applyNumberFormat="1" applyFont="1" applyFill="1" applyBorder="1"/>
    <xf numFmtId="3" fontId="10" fillId="5" borderId="10" xfId="0" applyNumberFormat="1" applyFont="1" applyFill="1" applyBorder="1"/>
    <xf numFmtId="3" fontId="10" fillId="5" borderId="9" xfId="0" applyNumberFormat="1" applyFont="1" applyFill="1" applyBorder="1"/>
    <xf numFmtId="0" fontId="3" fillId="6" borderId="16" xfId="0" applyFont="1" applyFill="1" applyBorder="1" applyAlignment="1">
      <alignment horizontal="right" vertical="center" wrapText="1"/>
    </xf>
    <xf numFmtId="0" fontId="3" fillId="6" borderId="17" xfId="0" applyFont="1" applyFill="1" applyBorder="1" applyAlignment="1">
      <alignment horizontal="right" vertical="center" wrapText="1"/>
    </xf>
    <xf numFmtId="0" fontId="3" fillId="6" borderId="18" xfId="0" applyFont="1" applyFill="1" applyBorder="1" applyAlignment="1">
      <alignment horizontal="right" vertical="center" wrapText="1"/>
    </xf>
    <xf numFmtId="0" fontId="3" fillId="6" borderId="19" xfId="0" applyFont="1" applyFill="1" applyBorder="1" applyAlignment="1">
      <alignment horizontal="right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4" fontId="7" fillId="9" borderId="11" xfId="0" applyNumberFormat="1" applyFont="1" applyFill="1" applyBorder="1" applyAlignment="1">
      <alignment horizontal="center" vertical="center" wrapText="1"/>
    </xf>
    <xf numFmtId="4" fontId="7" fillId="9" borderId="13" xfId="0" applyNumberFormat="1" applyFont="1" applyFill="1" applyBorder="1" applyAlignment="1">
      <alignment horizontal="center" vertical="center" wrapText="1"/>
    </xf>
    <xf numFmtId="4" fontId="7" fillId="9" borderId="14" xfId="0" applyNumberFormat="1" applyFont="1" applyFill="1" applyBorder="1" applyAlignment="1">
      <alignment horizontal="center" vertical="center" wrapText="1"/>
    </xf>
    <xf numFmtId="4" fontId="7" fillId="9" borderId="3" xfId="0" applyNumberFormat="1" applyFont="1" applyFill="1" applyBorder="1" applyAlignment="1">
      <alignment horizontal="center" vertical="center" wrapText="1"/>
    </xf>
    <xf numFmtId="4" fontId="7" fillId="9" borderId="1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0" xfId="0" applyFont="1"/>
    <xf numFmtId="4" fontId="7" fillId="9" borderId="4" xfId="0" applyNumberFormat="1" applyFont="1" applyFill="1" applyBorder="1" applyAlignment="1">
      <alignment horizontal="center" vertical="center" wrapText="1"/>
    </xf>
    <xf numFmtId="4" fontId="7" fillId="9" borderId="5" xfId="0" applyNumberFormat="1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" fillId="9" borderId="3" xfId="0" applyFont="1" applyFill="1" applyBorder="1" applyAlignment="1">
      <alignment horizontal="left" vertical="center" wrapText="1"/>
    </xf>
    <xf numFmtId="164" fontId="1" fillId="9" borderId="4" xfId="0" applyNumberFormat="1" applyFont="1" applyFill="1" applyBorder="1" applyAlignment="1">
      <alignment horizontal="center" vertical="center" wrapText="1"/>
    </xf>
    <xf numFmtId="164" fontId="1" fillId="9" borderId="5" xfId="0" applyNumberFormat="1" applyFont="1" applyFill="1" applyBorder="1" applyAlignment="1">
      <alignment horizontal="center" vertical="center" wrapText="1"/>
    </xf>
    <xf numFmtId="0" fontId="10" fillId="5" borderId="6" xfId="0" applyFont="1" applyFill="1" applyBorder="1"/>
    <xf numFmtId="0" fontId="10" fillId="5" borderId="8" xfId="0" applyFont="1" applyFill="1" applyBorder="1"/>
    <xf numFmtId="0" fontId="1" fillId="9" borderId="11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right"/>
    </xf>
    <xf numFmtId="0" fontId="10" fillId="5" borderId="12" xfId="0" applyFont="1" applyFill="1" applyBorder="1" applyAlignment="1">
      <alignment horizontal="right"/>
    </xf>
    <xf numFmtId="164" fontId="1" fillId="9" borderId="3" xfId="0" applyNumberFormat="1" applyFont="1" applyFill="1" applyBorder="1" applyAlignment="1">
      <alignment horizontal="center" vertical="center" wrapText="1"/>
    </xf>
    <xf numFmtId="166" fontId="6" fillId="0" borderId="7" xfId="1" applyNumberFormat="1" applyFont="1" applyBorder="1"/>
    <xf numFmtId="166" fontId="10" fillId="5" borderId="7" xfId="1" applyNumberFormat="1" applyFont="1" applyFill="1" applyBorder="1"/>
    <xf numFmtId="166" fontId="10" fillId="5" borderId="10" xfId="1" applyNumberFormat="1" applyFont="1" applyFill="1" applyBorder="1"/>
    <xf numFmtId="0" fontId="6" fillId="10" borderId="0" xfId="0" applyFont="1" applyFill="1" applyBorder="1"/>
    <xf numFmtId="4" fontId="7" fillId="10" borderId="0" xfId="0" applyNumberFormat="1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vertical="center" wrapText="1"/>
    </xf>
    <xf numFmtId="3" fontId="5" fillId="10" borderId="0" xfId="0" applyNumberFormat="1" applyFont="1" applyFill="1" applyBorder="1" applyAlignment="1">
      <alignment horizontal="right" vertical="center"/>
    </xf>
    <xf numFmtId="166" fontId="5" fillId="10" borderId="0" xfId="1" applyNumberFormat="1" applyFont="1" applyFill="1" applyBorder="1" applyAlignment="1">
      <alignment horizontal="right" vertical="center"/>
    </xf>
    <xf numFmtId="166" fontId="7" fillId="10" borderId="0" xfId="1" applyNumberFormat="1" applyFont="1" applyFill="1" applyBorder="1" applyAlignment="1">
      <alignment horizontal="right" vertical="center"/>
    </xf>
    <xf numFmtId="166" fontId="10" fillId="10" borderId="0" xfId="1" applyNumberFormat="1" applyFont="1" applyFill="1" applyBorder="1"/>
    <xf numFmtId="164" fontId="1" fillId="10" borderId="0" xfId="0" applyNumberFormat="1" applyFont="1" applyFill="1" applyBorder="1" applyAlignment="1">
      <alignment horizontal="center" vertical="center" wrapText="1"/>
    </xf>
    <xf numFmtId="166" fontId="6" fillId="10" borderId="0" xfId="1" applyNumberFormat="1" applyFont="1" applyFill="1" applyBorder="1"/>
    <xf numFmtId="0" fontId="5" fillId="9" borderId="17" xfId="0" applyFont="1" applyFill="1" applyBorder="1" applyAlignment="1">
      <alignment horizontal="center" vertical="center" wrapText="1"/>
    </xf>
    <xf numFmtId="3" fontId="5" fillId="4" borderId="17" xfId="0" applyNumberFormat="1" applyFont="1" applyFill="1" applyBorder="1" applyAlignment="1">
      <alignment horizontal="right" vertical="center"/>
    </xf>
    <xf numFmtId="166" fontId="5" fillId="4" borderId="17" xfId="1" applyNumberFormat="1" applyFont="1" applyFill="1" applyBorder="1" applyAlignment="1">
      <alignment horizontal="right" vertical="center"/>
    </xf>
    <xf numFmtId="166" fontId="5" fillId="5" borderId="17" xfId="1" applyNumberFormat="1" applyFont="1" applyFill="1" applyBorder="1" applyAlignment="1">
      <alignment horizontal="right" vertical="center"/>
    </xf>
    <xf numFmtId="166" fontId="7" fillId="4" borderId="17" xfId="1" applyNumberFormat="1" applyFont="1" applyFill="1" applyBorder="1" applyAlignment="1">
      <alignment horizontal="right" vertical="center"/>
    </xf>
    <xf numFmtId="166" fontId="7" fillId="4" borderId="23" xfId="1" applyNumberFormat="1" applyFont="1" applyFill="1" applyBorder="1" applyAlignment="1">
      <alignment horizontal="right" vertical="center"/>
    </xf>
    <xf numFmtId="166" fontId="10" fillId="5" borderId="17" xfId="1" applyNumberFormat="1" applyFont="1" applyFill="1" applyBorder="1"/>
    <xf numFmtId="166" fontId="10" fillId="5" borderId="19" xfId="1" applyNumberFormat="1" applyFont="1" applyFill="1" applyBorder="1"/>
    <xf numFmtId="166" fontId="5" fillId="5" borderId="7" xfId="1" applyNumberFormat="1" applyFont="1" applyFill="1" applyBorder="1" applyAlignment="1">
      <alignment horizontal="right" vertical="center"/>
    </xf>
    <xf numFmtId="166" fontId="5" fillId="4" borderId="7" xfId="1" applyNumberFormat="1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topLeftCell="A10" workbookViewId="0">
      <selection activeCell="P32" sqref="P32"/>
    </sheetView>
  </sheetViews>
  <sheetFormatPr defaultRowHeight="15" x14ac:dyDescent="0.25"/>
  <cols>
    <col min="1" max="1" width="15.7109375" style="1" customWidth="1"/>
    <col min="2" max="2" width="60.140625" style="1" bestFit="1" customWidth="1"/>
    <col min="3" max="3" width="13.7109375" style="1" bestFit="1" customWidth="1"/>
    <col min="4" max="4" width="16.85546875" style="1" bestFit="1" customWidth="1"/>
    <col min="5" max="5" width="16.85546875" style="1" customWidth="1"/>
    <col min="6" max="6" width="6" style="77" customWidth="1"/>
    <col min="7" max="18" width="11.140625" style="1" customWidth="1"/>
    <col min="19" max="16384" width="9.140625" style="1"/>
  </cols>
  <sheetData>
    <row r="1" spans="1:18" x14ac:dyDescent="0.25">
      <c r="A1" s="96" t="s">
        <v>38</v>
      </c>
    </row>
    <row r="2" spans="1:18" x14ac:dyDescent="0.25">
      <c r="A2" s="97" t="s">
        <v>39</v>
      </c>
    </row>
    <row r="3" spans="1:18" x14ac:dyDescent="0.25">
      <c r="A3" s="97"/>
    </row>
    <row r="4" spans="1:18" ht="15.75" thickBot="1" x14ac:dyDescent="0.3">
      <c r="A4" s="96" t="s">
        <v>40</v>
      </c>
    </row>
    <row r="5" spans="1:18" s="7" customFormat="1" ht="63.75" customHeight="1" x14ac:dyDescent="0.25">
      <c r="A5" s="6"/>
      <c r="B5" s="54"/>
      <c r="C5" s="55" t="s">
        <v>29</v>
      </c>
      <c r="D5" s="58"/>
      <c r="E5" s="56"/>
      <c r="F5" s="78"/>
      <c r="G5" s="57" t="s">
        <v>30</v>
      </c>
      <c r="H5" s="61"/>
      <c r="I5" s="61" t="s">
        <v>31</v>
      </c>
      <c r="J5" s="61"/>
      <c r="K5" s="61" t="s">
        <v>32</v>
      </c>
      <c r="L5" s="61"/>
      <c r="M5" s="61" t="s">
        <v>33</v>
      </c>
      <c r="N5" s="61"/>
      <c r="O5" s="61" t="s">
        <v>34</v>
      </c>
      <c r="P5" s="61"/>
      <c r="Q5" s="61" t="s">
        <v>35</v>
      </c>
      <c r="R5" s="62"/>
    </row>
    <row r="6" spans="1:18" s="31" customFormat="1" ht="25.5" x14ac:dyDescent="0.25">
      <c r="A6" s="63"/>
      <c r="B6" s="64"/>
      <c r="C6" s="50" t="s">
        <v>13</v>
      </c>
      <c r="D6" s="52" t="s">
        <v>21</v>
      </c>
      <c r="E6" s="86" t="s">
        <v>27</v>
      </c>
      <c r="F6" s="79"/>
      <c r="G6" s="50" t="s">
        <v>12</v>
      </c>
      <c r="H6" s="53" t="s">
        <v>28</v>
      </c>
      <c r="I6" s="53" t="s">
        <v>12</v>
      </c>
      <c r="J6" s="53" t="s">
        <v>28</v>
      </c>
      <c r="K6" s="53" t="s">
        <v>12</v>
      </c>
      <c r="L6" s="53" t="s">
        <v>28</v>
      </c>
      <c r="M6" s="53" t="s">
        <v>12</v>
      </c>
      <c r="N6" s="53" t="s">
        <v>28</v>
      </c>
      <c r="O6" s="53" t="s">
        <v>12</v>
      </c>
      <c r="P6" s="53" t="s">
        <v>28</v>
      </c>
      <c r="Q6" s="53" t="s">
        <v>12</v>
      </c>
      <c r="R6" s="52" t="s">
        <v>28</v>
      </c>
    </row>
    <row r="7" spans="1:18" ht="15.4" customHeight="1" x14ac:dyDescent="0.25">
      <c r="A7" s="8" t="s">
        <v>0</v>
      </c>
      <c r="B7" s="9" t="s">
        <v>1</v>
      </c>
      <c r="C7" s="10">
        <v>274260</v>
      </c>
      <c r="D7" s="11">
        <v>0</v>
      </c>
      <c r="E7" s="87">
        <f>D7/C7</f>
        <v>0</v>
      </c>
      <c r="F7" s="80"/>
      <c r="G7" s="12"/>
      <c r="H7" s="13"/>
      <c r="I7" s="13"/>
      <c r="J7" s="13"/>
      <c r="K7" s="13"/>
      <c r="L7" s="13"/>
      <c r="M7" s="13"/>
      <c r="N7" s="13"/>
      <c r="O7" s="13"/>
      <c r="P7" s="13"/>
      <c r="Q7" s="14">
        <v>274260</v>
      </c>
      <c r="R7" s="15">
        <v>0</v>
      </c>
    </row>
    <row r="8" spans="1:18" ht="15.4" customHeight="1" x14ac:dyDescent="0.25">
      <c r="A8" s="8" t="s">
        <v>2</v>
      </c>
      <c r="B8" s="9" t="s">
        <v>3</v>
      </c>
      <c r="C8" s="10">
        <v>99999.999999999985</v>
      </c>
      <c r="D8" s="11">
        <v>0</v>
      </c>
      <c r="E8" s="88">
        <f t="shared" ref="E8:E21" si="0">D8/C8</f>
        <v>0</v>
      </c>
      <c r="F8" s="81"/>
      <c r="G8" s="12"/>
      <c r="H8" s="13"/>
      <c r="I8" s="13"/>
      <c r="J8" s="13"/>
      <c r="K8" s="13"/>
      <c r="L8" s="13"/>
      <c r="M8" s="13"/>
      <c r="N8" s="13"/>
      <c r="O8" s="13"/>
      <c r="P8" s="13"/>
      <c r="Q8" s="14">
        <v>99999.999999999985</v>
      </c>
      <c r="R8" s="15">
        <v>0</v>
      </c>
    </row>
    <row r="9" spans="1:18" ht="15.4" customHeight="1" x14ac:dyDescent="0.25">
      <c r="A9" s="8">
        <v>1551</v>
      </c>
      <c r="B9" s="9" t="s">
        <v>4</v>
      </c>
      <c r="C9" s="10">
        <v>2900000</v>
      </c>
      <c r="D9" s="11">
        <v>0</v>
      </c>
      <c r="E9" s="88">
        <f t="shared" si="0"/>
        <v>0</v>
      </c>
      <c r="F9" s="81"/>
      <c r="G9" s="12"/>
      <c r="H9" s="13"/>
      <c r="I9" s="13"/>
      <c r="J9" s="13"/>
      <c r="K9" s="13"/>
      <c r="L9" s="13"/>
      <c r="M9" s="13"/>
      <c r="N9" s="13"/>
      <c r="O9" s="13"/>
      <c r="P9" s="13"/>
      <c r="Q9" s="14">
        <v>2900000</v>
      </c>
      <c r="R9" s="15">
        <v>0</v>
      </c>
    </row>
    <row r="10" spans="1:18" ht="15.4" customHeight="1" x14ac:dyDescent="0.25">
      <c r="A10" s="8" t="s">
        <v>5</v>
      </c>
      <c r="B10" s="9" t="s">
        <v>26</v>
      </c>
      <c r="C10" s="10">
        <v>114000</v>
      </c>
      <c r="D10" s="11">
        <v>0</v>
      </c>
      <c r="E10" s="88">
        <f t="shared" si="0"/>
        <v>0</v>
      </c>
      <c r="F10" s="81"/>
      <c r="G10" s="12"/>
      <c r="H10" s="13"/>
      <c r="I10" s="13"/>
      <c r="J10" s="13"/>
      <c r="K10" s="13"/>
      <c r="L10" s="13"/>
      <c r="M10" s="13"/>
      <c r="N10" s="13"/>
      <c r="O10" s="13"/>
      <c r="P10" s="13"/>
      <c r="Q10" s="14">
        <v>114000</v>
      </c>
      <c r="R10" s="15">
        <v>0</v>
      </c>
    </row>
    <row r="11" spans="1:18" ht="15.4" customHeight="1" x14ac:dyDescent="0.25">
      <c r="A11" s="16"/>
      <c r="B11" s="17" t="s">
        <v>14</v>
      </c>
      <c r="C11" s="4">
        <f>SUM(C7:C10)</f>
        <v>3388260</v>
      </c>
      <c r="D11" s="5">
        <f t="shared" ref="D11:R11" si="1">SUM(D7:D10)</f>
        <v>0</v>
      </c>
      <c r="E11" s="89">
        <f t="shared" si="0"/>
        <v>0</v>
      </c>
      <c r="F11" s="81"/>
      <c r="G11" s="4">
        <f t="shared" si="1"/>
        <v>0</v>
      </c>
      <c r="H11" s="3">
        <f t="shared" si="1"/>
        <v>0</v>
      </c>
      <c r="I11" s="3">
        <f t="shared" si="1"/>
        <v>0</v>
      </c>
      <c r="J11" s="3">
        <f t="shared" si="1"/>
        <v>0</v>
      </c>
      <c r="K11" s="3">
        <f t="shared" si="1"/>
        <v>0</v>
      </c>
      <c r="L11" s="3">
        <f t="shared" si="1"/>
        <v>0</v>
      </c>
      <c r="M11" s="3">
        <f t="shared" si="1"/>
        <v>0</v>
      </c>
      <c r="N11" s="3">
        <f t="shared" si="1"/>
        <v>0</v>
      </c>
      <c r="O11" s="3">
        <f t="shared" si="1"/>
        <v>0</v>
      </c>
      <c r="P11" s="3">
        <f t="shared" si="1"/>
        <v>0</v>
      </c>
      <c r="Q11" s="3">
        <f t="shared" si="1"/>
        <v>3388260</v>
      </c>
      <c r="R11" s="5">
        <f t="shared" si="1"/>
        <v>0</v>
      </c>
    </row>
    <row r="12" spans="1:18" ht="15.4" customHeight="1" x14ac:dyDescent="0.25">
      <c r="A12" s="16"/>
      <c r="B12" s="17" t="s">
        <v>15</v>
      </c>
      <c r="C12" s="4">
        <v>10000</v>
      </c>
      <c r="D12" s="5">
        <v>0</v>
      </c>
      <c r="E12" s="89">
        <f t="shared" si="0"/>
        <v>0</v>
      </c>
      <c r="F12" s="81"/>
      <c r="G12" s="16"/>
      <c r="H12" s="18"/>
      <c r="I12" s="18"/>
      <c r="J12" s="18"/>
      <c r="K12" s="18"/>
      <c r="L12" s="18"/>
      <c r="M12" s="18"/>
      <c r="N12" s="18"/>
      <c r="O12" s="18"/>
      <c r="P12" s="18"/>
      <c r="Q12" s="19">
        <v>10000</v>
      </c>
      <c r="R12" s="20">
        <v>0</v>
      </c>
    </row>
    <row r="13" spans="1:18" ht="15.4" customHeight="1" x14ac:dyDescent="0.25">
      <c r="A13" s="8" t="s">
        <v>6</v>
      </c>
      <c r="B13" s="9" t="s">
        <v>7</v>
      </c>
      <c r="C13" s="10">
        <v>17751352</v>
      </c>
      <c r="D13" s="11">
        <v>1454164.25</v>
      </c>
      <c r="E13" s="88">
        <f t="shared" si="0"/>
        <v>8.191850682697295E-2</v>
      </c>
      <c r="F13" s="81"/>
      <c r="G13" s="21">
        <v>9986541</v>
      </c>
      <c r="H13" s="14">
        <v>751931.48</v>
      </c>
      <c r="I13" s="14">
        <v>1008000</v>
      </c>
      <c r="J13" s="14">
        <v>83169.649999999994</v>
      </c>
      <c r="K13" s="14">
        <v>649000</v>
      </c>
      <c r="L13" s="14">
        <v>68730.040000000008</v>
      </c>
      <c r="M13" s="13"/>
      <c r="N13" s="13"/>
      <c r="O13" s="14">
        <v>6107811</v>
      </c>
      <c r="P13" s="14">
        <v>0</v>
      </c>
      <c r="Q13" s="14">
        <v>0</v>
      </c>
      <c r="R13" s="15">
        <v>550333.07999999996</v>
      </c>
    </row>
    <row r="14" spans="1:18" ht="15.4" customHeight="1" x14ac:dyDescent="0.25">
      <c r="A14" s="8" t="s">
        <v>8</v>
      </c>
      <c r="B14" s="9" t="s">
        <v>9</v>
      </c>
      <c r="C14" s="10">
        <v>8514933</v>
      </c>
      <c r="D14" s="11">
        <v>544843.47000000009</v>
      </c>
      <c r="E14" s="88">
        <f t="shared" si="0"/>
        <v>6.398681821689027E-2</v>
      </c>
      <c r="F14" s="81"/>
      <c r="G14" s="12"/>
      <c r="H14" s="13"/>
      <c r="I14" s="13"/>
      <c r="J14" s="13"/>
      <c r="K14" s="13"/>
      <c r="L14" s="13"/>
      <c r="M14" s="13"/>
      <c r="N14" s="13"/>
      <c r="O14" s="14">
        <v>8514933</v>
      </c>
      <c r="P14" s="14">
        <v>544843.47000000009</v>
      </c>
      <c r="Q14" s="13"/>
      <c r="R14" s="22"/>
    </row>
    <row r="15" spans="1:18" ht="15.4" customHeight="1" x14ac:dyDescent="0.25">
      <c r="A15" s="8" t="s">
        <v>10</v>
      </c>
      <c r="B15" s="9" t="s">
        <v>11</v>
      </c>
      <c r="C15" s="10">
        <v>9262587.9999999963</v>
      </c>
      <c r="D15" s="11">
        <v>699599.46999999706</v>
      </c>
      <c r="E15" s="88">
        <f t="shared" si="0"/>
        <v>7.552958957043078E-2</v>
      </c>
      <c r="F15" s="81"/>
      <c r="G15" s="10">
        <v>3378889</v>
      </c>
      <c r="H15" s="2">
        <v>254369.31000000029</v>
      </c>
      <c r="I15" s="2">
        <v>352136</v>
      </c>
      <c r="J15" s="2">
        <v>27404.89</v>
      </c>
      <c r="K15" s="2">
        <v>230080</v>
      </c>
      <c r="L15" s="2">
        <v>23481.260000000009</v>
      </c>
      <c r="M15" s="2">
        <v>45250</v>
      </c>
      <c r="N15" s="2">
        <v>8355.3599999999951</v>
      </c>
      <c r="O15" s="2">
        <v>5256232.9999999991</v>
      </c>
      <c r="P15" s="2">
        <v>385988.65000000037</v>
      </c>
      <c r="Q15" s="2">
        <v>0</v>
      </c>
      <c r="R15" s="11">
        <v>0</v>
      </c>
    </row>
    <row r="16" spans="1:18" ht="38.25" customHeight="1" x14ac:dyDescent="0.25">
      <c r="A16" s="23" t="s">
        <v>16</v>
      </c>
      <c r="B16" s="9" t="s">
        <v>17</v>
      </c>
      <c r="C16" s="10">
        <v>1079927</v>
      </c>
      <c r="D16" s="11">
        <v>58108</v>
      </c>
      <c r="E16" s="88">
        <f t="shared" si="0"/>
        <v>5.3807340681360873E-2</v>
      </c>
      <c r="F16" s="81"/>
      <c r="G16" s="10">
        <v>8000</v>
      </c>
      <c r="H16" s="2">
        <v>554.28</v>
      </c>
      <c r="I16" s="2">
        <v>41250</v>
      </c>
      <c r="J16" s="2">
        <v>624.53</v>
      </c>
      <c r="K16" s="2">
        <v>37090</v>
      </c>
      <c r="L16" s="2">
        <v>197.48</v>
      </c>
      <c r="M16" s="2">
        <v>133875</v>
      </c>
      <c r="N16" s="2">
        <v>24720</v>
      </c>
      <c r="O16" s="2">
        <v>859711.99999999988</v>
      </c>
      <c r="P16" s="2">
        <v>32011.71</v>
      </c>
      <c r="Q16" s="2">
        <v>0</v>
      </c>
      <c r="R16" s="11">
        <v>0</v>
      </c>
    </row>
    <row r="17" spans="1:18" ht="38.25" customHeight="1" x14ac:dyDescent="0.25">
      <c r="A17" s="32" t="s">
        <v>18</v>
      </c>
      <c r="B17" s="38"/>
      <c r="C17" s="24">
        <f>C13+C14+C15+C16</f>
        <v>36608800</v>
      </c>
      <c r="D17" s="25">
        <f t="shared" ref="D17:R17" si="2">D13+D14+D15+D16</f>
        <v>2756715.1899999972</v>
      </c>
      <c r="E17" s="90">
        <f t="shared" si="0"/>
        <v>7.5301981763947382E-2</v>
      </c>
      <c r="F17" s="82"/>
      <c r="G17" s="24">
        <f t="shared" si="2"/>
        <v>13373430</v>
      </c>
      <c r="H17" s="26">
        <f t="shared" si="2"/>
        <v>1006855.0700000003</v>
      </c>
      <c r="I17" s="26">
        <f t="shared" si="2"/>
        <v>1401386</v>
      </c>
      <c r="J17" s="26">
        <f t="shared" si="2"/>
        <v>111199.06999999999</v>
      </c>
      <c r="K17" s="26">
        <f t="shared" si="2"/>
        <v>916170</v>
      </c>
      <c r="L17" s="26">
        <f t="shared" si="2"/>
        <v>92408.780000000013</v>
      </c>
      <c r="M17" s="26">
        <f t="shared" si="2"/>
        <v>179125</v>
      </c>
      <c r="N17" s="26">
        <f t="shared" si="2"/>
        <v>33075.359999999993</v>
      </c>
      <c r="O17" s="26">
        <f t="shared" si="2"/>
        <v>20738689</v>
      </c>
      <c r="P17" s="26">
        <f t="shared" si="2"/>
        <v>962843.83000000042</v>
      </c>
      <c r="Q17" s="26">
        <f t="shared" si="2"/>
        <v>0</v>
      </c>
      <c r="R17" s="25">
        <f t="shared" si="2"/>
        <v>550333.07999999996</v>
      </c>
    </row>
    <row r="18" spans="1:18" ht="38.25" customHeight="1" x14ac:dyDescent="0.25">
      <c r="A18" s="33" t="s">
        <v>19</v>
      </c>
      <c r="B18" s="39"/>
      <c r="C18" s="24">
        <v>215000</v>
      </c>
      <c r="D18" s="25">
        <v>0</v>
      </c>
      <c r="E18" s="90">
        <f t="shared" si="0"/>
        <v>0</v>
      </c>
      <c r="F18" s="82"/>
      <c r="G18" s="27"/>
      <c r="H18" s="28"/>
      <c r="I18" s="28"/>
      <c r="J18" s="28"/>
      <c r="K18" s="26">
        <v>215000</v>
      </c>
      <c r="L18" s="26">
        <v>0</v>
      </c>
      <c r="M18" s="28"/>
      <c r="N18" s="28"/>
      <c r="O18" s="28"/>
      <c r="P18" s="28"/>
      <c r="Q18" s="28"/>
      <c r="R18" s="29"/>
    </row>
    <row r="19" spans="1:18" ht="38.25" customHeight="1" x14ac:dyDescent="0.25">
      <c r="A19" s="37" t="s">
        <v>20</v>
      </c>
      <c r="B19" s="40"/>
      <c r="C19" s="34">
        <v>18004702</v>
      </c>
      <c r="D19" s="35">
        <v>1016021.2600000007</v>
      </c>
      <c r="E19" s="91">
        <f t="shared" si="0"/>
        <v>5.6430884554490308E-2</v>
      </c>
      <c r="F19" s="82"/>
      <c r="G19" s="24">
        <v>350000</v>
      </c>
      <c r="H19" s="26">
        <v>11591.819999999998</v>
      </c>
      <c r="I19" s="26">
        <v>1921780</v>
      </c>
      <c r="J19" s="26">
        <v>86367.449999999968</v>
      </c>
      <c r="K19" s="26">
        <v>1874720</v>
      </c>
      <c r="L19" s="26">
        <v>87521.679999999978</v>
      </c>
      <c r="M19" s="26">
        <v>514883</v>
      </c>
      <c r="N19" s="26">
        <v>20682.64</v>
      </c>
      <c r="O19" s="26">
        <v>4063237</v>
      </c>
      <c r="P19" s="26">
        <v>169511.79999999993</v>
      </c>
      <c r="Q19" s="26">
        <v>9280082</v>
      </c>
      <c r="R19" s="25">
        <v>640345.87000000058</v>
      </c>
    </row>
    <row r="20" spans="1:18" ht="15" customHeight="1" x14ac:dyDescent="0.25">
      <c r="A20" s="46" t="s">
        <v>24</v>
      </c>
      <c r="B20" s="47"/>
      <c r="C20" s="41">
        <f>+C12+C17+C18+C19</f>
        <v>54838502</v>
      </c>
      <c r="D20" s="42">
        <f t="shared" ref="D20:R20" si="3">+D12+D17+D18+D19</f>
        <v>3772736.4499999979</v>
      </c>
      <c r="E20" s="92">
        <f t="shared" si="0"/>
        <v>6.8797219333234114E-2</v>
      </c>
      <c r="F20" s="83"/>
      <c r="G20" s="41">
        <f t="shared" si="3"/>
        <v>13723430</v>
      </c>
      <c r="H20" s="36">
        <f t="shared" si="3"/>
        <v>1018446.8900000002</v>
      </c>
      <c r="I20" s="36">
        <f t="shared" si="3"/>
        <v>3323166</v>
      </c>
      <c r="J20" s="36">
        <f t="shared" si="3"/>
        <v>197566.51999999996</v>
      </c>
      <c r="K20" s="36">
        <f t="shared" si="3"/>
        <v>3005890</v>
      </c>
      <c r="L20" s="36">
        <f t="shared" si="3"/>
        <v>179930.46</v>
      </c>
      <c r="M20" s="36">
        <f t="shared" si="3"/>
        <v>694008</v>
      </c>
      <c r="N20" s="36">
        <f t="shared" si="3"/>
        <v>53757.999999999993</v>
      </c>
      <c r="O20" s="36">
        <f t="shared" si="3"/>
        <v>24801926</v>
      </c>
      <c r="P20" s="36">
        <f t="shared" si="3"/>
        <v>1132355.6300000004</v>
      </c>
      <c r="Q20" s="36">
        <f t="shared" si="3"/>
        <v>9290082</v>
      </c>
      <c r="R20" s="42">
        <f t="shared" si="3"/>
        <v>1190678.9500000007</v>
      </c>
    </row>
    <row r="21" spans="1:18" ht="15.75" thickBot="1" x14ac:dyDescent="0.3">
      <c r="A21" s="48" t="s">
        <v>25</v>
      </c>
      <c r="B21" s="49"/>
      <c r="C21" s="43">
        <f>+C11+C20</f>
        <v>58226762</v>
      </c>
      <c r="D21" s="44">
        <f t="shared" ref="D21:R21" si="4">+D11+D20</f>
        <v>3772736.4499999979</v>
      </c>
      <c r="E21" s="93">
        <f t="shared" si="0"/>
        <v>6.4793856302708328E-2</v>
      </c>
      <c r="F21" s="83"/>
      <c r="G21" s="43">
        <f t="shared" si="4"/>
        <v>13723430</v>
      </c>
      <c r="H21" s="45">
        <f t="shared" si="4"/>
        <v>1018446.8900000002</v>
      </c>
      <c r="I21" s="45">
        <f t="shared" si="4"/>
        <v>3323166</v>
      </c>
      <c r="J21" s="45">
        <f t="shared" si="4"/>
        <v>197566.51999999996</v>
      </c>
      <c r="K21" s="45">
        <f t="shared" si="4"/>
        <v>3005890</v>
      </c>
      <c r="L21" s="45">
        <f t="shared" si="4"/>
        <v>179930.46</v>
      </c>
      <c r="M21" s="45">
        <f t="shared" si="4"/>
        <v>694008</v>
      </c>
      <c r="N21" s="45">
        <f t="shared" si="4"/>
        <v>53757.999999999993</v>
      </c>
      <c r="O21" s="45">
        <f t="shared" si="4"/>
        <v>24801926</v>
      </c>
      <c r="P21" s="45">
        <f t="shared" si="4"/>
        <v>1132355.6300000004</v>
      </c>
      <c r="Q21" s="45">
        <f t="shared" si="4"/>
        <v>12678342</v>
      </c>
      <c r="R21" s="44">
        <f t="shared" si="4"/>
        <v>1190678.9500000007</v>
      </c>
    </row>
    <row r="22" spans="1:18" x14ac:dyDescent="0.25">
      <c r="C22" s="30"/>
    </row>
    <row r="23" spans="1:18" x14ac:dyDescent="0.25">
      <c r="C23" s="30"/>
    </row>
    <row r="24" spans="1:18" x14ac:dyDescent="0.25">
      <c r="A24" s="60"/>
      <c r="C24" s="30"/>
    </row>
    <row r="25" spans="1:18" ht="15.75" thickBot="1" x14ac:dyDescent="0.3">
      <c r="A25" s="96" t="s">
        <v>37</v>
      </c>
      <c r="C25" s="30"/>
    </row>
    <row r="26" spans="1:18" s="59" customFormat="1" ht="57.75" customHeight="1" x14ac:dyDescent="0.25">
      <c r="A26" s="65"/>
      <c r="B26" s="70"/>
      <c r="C26" s="73" t="s">
        <v>29</v>
      </c>
      <c r="D26" s="66"/>
      <c r="E26" s="67"/>
      <c r="F26" s="84"/>
      <c r="G26" s="73" t="s">
        <v>32</v>
      </c>
      <c r="H26" s="66"/>
      <c r="I26" s="66" t="s">
        <v>34</v>
      </c>
      <c r="J26" s="66"/>
      <c r="K26" s="66" t="s">
        <v>36</v>
      </c>
      <c r="L26" s="67"/>
    </row>
    <row r="27" spans="1:18" ht="25.5" x14ac:dyDescent="0.25">
      <c r="A27" s="50" t="s">
        <v>22</v>
      </c>
      <c r="B27" s="51" t="s">
        <v>23</v>
      </c>
      <c r="C27" s="50" t="s">
        <v>13</v>
      </c>
      <c r="D27" s="53" t="s">
        <v>21</v>
      </c>
      <c r="E27" s="52" t="s">
        <v>27</v>
      </c>
      <c r="F27" s="79"/>
      <c r="G27" s="50" t="s">
        <v>12</v>
      </c>
      <c r="H27" s="53" t="s">
        <v>28</v>
      </c>
      <c r="I27" s="53" t="s">
        <v>12</v>
      </c>
      <c r="J27" s="53" t="s">
        <v>28</v>
      </c>
      <c r="K27" s="53" t="s">
        <v>12</v>
      </c>
      <c r="L27" s="52" t="s">
        <v>28</v>
      </c>
    </row>
    <row r="28" spans="1:18" x14ac:dyDescent="0.25">
      <c r="A28" s="8" t="s">
        <v>0</v>
      </c>
      <c r="B28" s="9" t="s">
        <v>1</v>
      </c>
      <c r="C28" s="10">
        <v>377350</v>
      </c>
      <c r="D28" s="2">
        <v>0</v>
      </c>
      <c r="E28" s="74">
        <f>D28/C28</f>
        <v>0</v>
      </c>
      <c r="F28" s="85"/>
      <c r="G28" s="12"/>
      <c r="H28" s="13"/>
      <c r="I28" s="13"/>
      <c r="J28" s="13"/>
      <c r="K28" s="14">
        <v>377350</v>
      </c>
      <c r="L28" s="15">
        <v>0</v>
      </c>
    </row>
    <row r="29" spans="1:18" x14ac:dyDescent="0.25">
      <c r="A29" s="8">
        <v>1551</v>
      </c>
      <c r="B29" s="9" t="s">
        <v>4</v>
      </c>
      <c r="C29" s="10">
        <v>245071</v>
      </c>
      <c r="D29" s="2">
        <v>11660.61</v>
      </c>
      <c r="E29" s="74">
        <f t="shared" ref="E29:E35" si="5">D29/C29</f>
        <v>4.7580537884939468E-2</v>
      </c>
      <c r="F29" s="85"/>
      <c r="G29" s="12"/>
      <c r="H29" s="13"/>
      <c r="I29" s="13"/>
      <c r="J29" s="13"/>
      <c r="K29" s="14">
        <v>245071</v>
      </c>
      <c r="L29" s="15">
        <v>11660.61</v>
      </c>
    </row>
    <row r="30" spans="1:18" x14ac:dyDescent="0.25">
      <c r="A30" s="16"/>
      <c r="B30" s="17" t="s">
        <v>14</v>
      </c>
      <c r="C30" s="4">
        <f>SUM(C28:C29)</f>
        <v>622421</v>
      </c>
      <c r="D30" s="3">
        <f t="shared" ref="D30:L30" si="6">SUM(D28:D29)</f>
        <v>11660.61</v>
      </c>
      <c r="E30" s="94">
        <f t="shared" si="5"/>
        <v>1.8734281137686552E-2</v>
      </c>
      <c r="F30" s="81"/>
      <c r="G30" s="4">
        <f t="shared" si="6"/>
        <v>0</v>
      </c>
      <c r="H30" s="3">
        <f t="shared" si="6"/>
        <v>0</v>
      </c>
      <c r="I30" s="3">
        <f t="shared" si="6"/>
        <v>0</v>
      </c>
      <c r="J30" s="3">
        <f t="shared" si="6"/>
        <v>0</v>
      </c>
      <c r="K30" s="3">
        <f t="shared" si="6"/>
        <v>622421</v>
      </c>
      <c r="L30" s="5">
        <f t="shared" si="6"/>
        <v>11660.61</v>
      </c>
    </row>
    <row r="31" spans="1:18" x14ac:dyDescent="0.25">
      <c r="A31" s="8" t="s">
        <v>10</v>
      </c>
      <c r="B31" s="9" t="s">
        <v>11</v>
      </c>
      <c r="C31" s="10">
        <v>81368</v>
      </c>
      <c r="D31" s="2">
        <v>0</v>
      </c>
      <c r="E31" s="74">
        <f>D31/C31</f>
        <v>0</v>
      </c>
      <c r="F31" s="85"/>
      <c r="G31" s="12"/>
      <c r="H31" s="13"/>
      <c r="I31" s="14">
        <v>81368</v>
      </c>
      <c r="J31" s="14">
        <v>0</v>
      </c>
      <c r="K31" s="13"/>
      <c r="L31" s="22"/>
    </row>
    <row r="32" spans="1:18" ht="38.25" x14ac:dyDescent="0.25">
      <c r="A32" s="23" t="s">
        <v>16</v>
      </c>
      <c r="B32" s="9" t="s">
        <v>17</v>
      </c>
      <c r="C32" s="10">
        <v>240733</v>
      </c>
      <c r="D32" s="2">
        <v>0</v>
      </c>
      <c r="E32" s="74">
        <f t="shared" si="5"/>
        <v>0</v>
      </c>
      <c r="F32" s="85"/>
      <c r="G32" s="12"/>
      <c r="H32" s="13"/>
      <c r="I32" s="14">
        <v>240733</v>
      </c>
      <c r="J32" s="14">
        <v>0</v>
      </c>
      <c r="K32" s="13"/>
      <c r="L32" s="22"/>
    </row>
    <row r="33" spans="1:12" x14ac:dyDescent="0.25">
      <c r="A33" s="8"/>
      <c r="B33" s="9" t="s">
        <v>20</v>
      </c>
      <c r="C33" s="10">
        <v>562394</v>
      </c>
      <c r="D33" s="2">
        <v>57.11</v>
      </c>
      <c r="E33" s="95">
        <f t="shared" si="5"/>
        <v>1.0154802505005388E-4</v>
      </c>
      <c r="F33" s="81"/>
      <c r="G33" s="10">
        <v>292011</v>
      </c>
      <c r="H33" s="2">
        <v>0</v>
      </c>
      <c r="I33" s="2">
        <v>141276</v>
      </c>
      <c r="J33" s="2">
        <v>0</v>
      </c>
      <c r="K33" s="2">
        <v>129107</v>
      </c>
      <c r="L33" s="11">
        <v>57.11</v>
      </c>
    </row>
    <row r="34" spans="1:12" x14ac:dyDescent="0.25">
      <c r="A34" s="68"/>
      <c r="B34" s="71" t="s">
        <v>24</v>
      </c>
      <c r="C34" s="41">
        <f>+C32+C31+C33</f>
        <v>884495</v>
      </c>
      <c r="D34" s="36">
        <f>+D32+D31+D33</f>
        <v>57.11</v>
      </c>
      <c r="E34" s="75">
        <f t="shared" si="5"/>
        <v>6.4567917286135023E-5</v>
      </c>
      <c r="F34" s="83"/>
      <c r="G34" s="41">
        <f>+G32+G31+G33</f>
        <v>292011</v>
      </c>
      <c r="H34" s="36">
        <f>+H32+H31+H33</f>
        <v>0</v>
      </c>
      <c r="I34" s="36">
        <f>+I32+I31+I33</f>
        <v>463377</v>
      </c>
      <c r="J34" s="36">
        <f>+J32+J31+J33</f>
        <v>0</v>
      </c>
      <c r="K34" s="36">
        <f>+K32+K31+K33</f>
        <v>129107</v>
      </c>
      <c r="L34" s="42">
        <f>+L32+L31+L33</f>
        <v>57.11</v>
      </c>
    </row>
    <row r="35" spans="1:12" s="60" customFormat="1" ht="15.75" thickBot="1" x14ac:dyDescent="0.3">
      <c r="A35" s="69"/>
      <c r="B35" s="72" t="s">
        <v>25</v>
      </c>
      <c r="C35" s="43">
        <f>+C30+C34</f>
        <v>1506916</v>
      </c>
      <c r="D35" s="45">
        <f>+D30+D34</f>
        <v>11717.720000000001</v>
      </c>
      <c r="E35" s="76">
        <f t="shared" si="5"/>
        <v>7.7759609692909237E-3</v>
      </c>
      <c r="F35" s="83"/>
      <c r="G35" s="43">
        <f>+G30+G34</f>
        <v>292011</v>
      </c>
      <c r="H35" s="45">
        <f>+H30+H34</f>
        <v>0</v>
      </c>
      <c r="I35" s="45">
        <f>+I30+I34</f>
        <v>463377</v>
      </c>
      <c r="J35" s="45">
        <f>+J30+J34</f>
        <v>0</v>
      </c>
      <c r="K35" s="45">
        <f>+K30+K34</f>
        <v>751528</v>
      </c>
      <c r="L35" s="44">
        <f>+L30+L34</f>
        <v>11717.720000000001</v>
      </c>
    </row>
    <row r="39" spans="1:12" x14ac:dyDescent="0.25">
      <c r="A39" s="96"/>
    </row>
    <row r="40" spans="1:12" x14ac:dyDescent="0.25">
      <c r="A40" s="97"/>
    </row>
    <row r="41" spans="1:12" x14ac:dyDescent="0.25">
      <c r="A41" s="97"/>
    </row>
    <row r="42" spans="1:12" x14ac:dyDescent="0.25">
      <c r="A42" s="98"/>
    </row>
  </sheetData>
  <mergeCells count="16">
    <mergeCell ref="C26:E26"/>
    <mergeCell ref="G26:H26"/>
    <mergeCell ref="I26:J26"/>
    <mergeCell ref="K26:L26"/>
    <mergeCell ref="A17:B17"/>
    <mergeCell ref="A18:B18"/>
    <mergeCell ref="A19:B19"/>
    <mergeCell ref="A20:B20"/>
    <mergeCell ref="A21:B21"/>
    <mergeCell ref="C5:E5"/>
    <mergeCell ref="G5:H5"/>
    <mergeCell ref="I5:J5"/>
    <mergeCell ref="K5:L5"/>
    <mergeCell ref="M5:N5"/>
    <mergeCell ref="O5:P5"/>
    <mergeCell ref="Q5:R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Enar Oidermaa</dc:creator>
  <cp:lastModifiedBy>Enar Oidermaa</cp:lastModifiedBy>
  <dcterms:created xsi:type="dcterms:W3CDTF">2025-02-26T15:14:07Z</dcterms:created>
  <dcterms:modified xsi:type="dcterms:W3CDTF">2025-02-26T13:55:06Z</dcterms:modified>
  <dc:title>Lisa - Jaanuar</dc:title>
</cp:coreProperties>
</file>