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ta.mkm.ee/dhs/webdav/626784b14f5c94fd876a9bead16d396db7820678/48004266522/7e4e977f-0f60-4dbe-b955-7d68430f6cca/"/>
    </mc:Choice>
  </mc:AlternateContent>
  <xr:revisionPtr revIDLastSave="0" documentId="13_ncr:40000001_{42EE6019-3D9B-4148-AFDE-C04E09E5E55B}" xr6:coauthVersionLast="47" xr6:coauthVersionMax="47" xr10:uidLastSave="{00000000-0000-0000-0000-000000000000}"/>
  <bookViews>
    <workbookView xWindow="-120" yWindow="-120" windowWidth="38640" windowHeight="21120" xr2:uid="{DDD335D3-9C53-4114-8620-BE14AA533763}"/>
  </bookViews>
  <sheets>
    <sheet name="Lis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2" l="1"/>
  <c r="J19" i="2"/>
  <c r="O41" i="2"/>
  <c r="O43" i="2"/>
  <c r="O42" i="2"/>
  <c r="M41" i="2"/>
  <c r="M43" i="2"/>
  <c r="M42" i="2"/>
  <c r="K41" i="2"/>
  <c r="K43" i="2"/>
  <c r="K42" i="2"/>
  <c r="I41" i="2"/>
  <c r="I43" i="2"/>
  <c r="I42" i="2"/>
  <c r="G41" i="2"/>
  <c r="G43" i="2"/>
  <c r="G42" i="2"/>
  <c r="Q40" i="2"/>
  <c r="O40" i="2"/>
  <c r="M40" i="2"/>
  <c r="K40" i="2"/>
  <c r="I40" i="2"/>
  <c r="E42" i="2"/>
  <c r="G40" i="2"/>
  <c r="I32" i="2"/>
  <c r="H32" i="2"/>
  <c r="G32" i="2"/>
  <c r="J23" i="2" l="1"/>
  <c r="J24" i="2"/>
  <c r="I30" i="2" l="1"/>
  <c r="H30" i="2"/>
  <c r="G30" i="2"/>
  <c r="J28" i="2"/>
  <c r="J26" i="2" l="1"/>
  <c r="J29" i="2"/>
  <c r="J25" i="2"/>
  <c r="I27" i="2"/>
  <c r="H27" i="2"/>
  <c r="G27" i="2"/>
  <c r="I22" i="2"/>
  <c r="I19" i="2" s="1"/>
  <c r="I31" i="2" s="1"/>
  <c r="H22" i="2"/>
  <c r="H19" i="2" s="1"/>
  <c r="H31" i="2" s="1"/>
  <c r="G22" i="2"/>
  <c r="G19" i="2" s="1"/>
  <c r="G31" i="2" s="1"/>
  <c r="I21" i="2" l="1"/>
  <c r="H21" i="2"/>
  <c r="G21" i="2"/>
  <c r="F32" i="2" l="1"/>
  <c r="F30" i="2" s="1"/>
  <c r="E32" i="2"/>
  <c r="E30" i="2" s="1"/>
  <c r="D32" i="2"/>
  <c r="D30" i="2" s="1"/>
  <c r="C32" i="2"/>
  <c r="J32" i="2" s="1"/>
  <c r="F27" i="2"/>
  <c r="E27" i="2"/>
  <c r="D27" i="2"/>
  <c r="C27" i="2"/>
  <c r="J27" i="2" s="1"/>
  <c r="F22" i="2"/>
  <c r="E22" i="2"/>
  <c r="D22" i="2"/>
  <c r="C22" i="2"/>
  <c r="J22" i="2" s="1"/>
  <c r="F21" i="2" l="1"/>
  <c r="E19" i="2"/>
  <c r="C30" i="2"/>
  <c r="J30" i="2" s="1"/>
  <c r="D21" i="2"/>
  <c r="F19" i="2"/>
  <c r="F31" i="2" s="1"/>
  <c r="J21" i="2"/>
  <c r="E31" i="2"/>
  <c r="C21" i="2"/>
  <c r="E21" i="2"/>
  <c r="C19" i="2"/>
  <c r="D19" i="2"/>
  <c r="D31" i="2" s="1"/>
  <c r="E40" i="2" s="1"/>
  <c r="E43" i="2" l="1"/>
  <c r="C31" i="2"/>
  <c r="J31" i="2" s="1"/>
  <c r="E41" i="2" l="1"/>
  <c r="F41" i="2" s="1"/>
  <c r="C40" i="2"/>
  <c r="C43" i="2" l="1"/>
  <c r="C42" i="2"/>
  <c r="C41" i="2" s="1"/>
  <c r="D41" i="2" s="1"/>
  <c r="Q43" i="2" l="1"/>
  <c r="Q42" i="2"/>
  <c r="Q41" i="2"/>
  <c r="R41" i="2" s="1"/>
</calcChain>
</file>

<file path=xl/sharedStrings.xml><?xml version="1.0" encoding="utf-8"?>
<sst xmlns="http://schemas.openxmlformats.org/spreadsheetml/2006/main" count="86" uniqueCount="60">
  <si>
    <t>Rea nr</t>
  </si>
  <si>
    <t>Kulukoht</t>
  </si>
  <si>
    <t>Aasta</t>
  </si>
  <si>
    <t>Kokku</t>
  </si>
  <si>
    <t xml:space="preserve">Abikõlblik kulu </t>
  </si>
  <si>
    <t>TAT otsesed kulud</t>
  </si>
  <si>
    <t>1.1</t>
  </si>
  <si>
    <t xml:space="preserve">Otsene personalikulu </t>
  </si>
  <si>
    <t>2</t>
  </si>
  <si>
    <t>Kaudsed kulud</t>
  </si>
  <si>
    <t>3</t>
  </si>
  <si>
    <t>4</t>
  </si>
  <si>
    <t>Otsesed personalikulud kokku</t>
  </si>
  <si>
    <t>5</t>
  </si>
  <si>
    <t>TAT finantsplaan</t>
  </si>
  <si>
    <t>Finantsallikate jaotus</t>
  </si>
  <si>
    <t>Summa</t>
  </si>
  <si>
    <t>Osakaal (%)</t>
  </si>
  <si>
    <t>TAT eelarve kokku aastate kaupa (rida 2 + rida 3)</t>
  </si>
  <si>
    <t>Toetus kokku (rida 2.1 + rida 2.2)</t>
  </si>
  <si>
    <t>2.1</t>
  </si>
  <si>
    <t>sh ESF+i osalus (kuni 70%)</t>
  </si>
  <si>
    <t>2.2</t>
  </si>
  <si>
    <t>sh riiklik kaasfinantseering</t>
  </si>
  <si>
    <t xml:space="preserve">Omafinantseering </t>
  </si>
  <si>
    <t>lisa</t>
  </si>
  <si>
    <t>"Toetavad tegevused töötingimuste edendamiseks"</t>
  </si>
  <si>
    <t>TAT nimi: Toetavad tegevused töötingimuste edendamiseks</t>
  </si>
  <si>
    <t>TAT elluviija: Majandus- ja Kommunikatsiooniministeerium</t>
  </si>
  <si>
    <t>4.1.3. Poliitikakujundajate ja -rakendajate pädevuse suurendamine</t>
  </si>
  <si>
    <t>4.1.1. Koolitus- ja teavitustegevuste ning teiste arendustegevuste välja töötamine ja ellu viimine</t>
  </si>
  <si>
    <t>4.1.2. Poliitikauuringute ja ekspertiiside läbiviimine ning teadustöö edendamine</t>
  </si>
  <si>
    <t>4.2.1. Pikaajalise haigusega töötajate toetussüsteemiga seotud tegevustes osalemine, nende kujundamine ja koordineerimine</t>
  </si>
  <si>
    <t>4.1. Töövõime vähenemise ennetamine ohutu töökeskkonna ja töötingimuste edendamise kaudu</t>
  </si>
  <si>
    <t>Abikõlblik kulu</t>
  </si>
  <si>
    <t>4.2. Pikaajalise haigusega töötajate toetussüsteemi koordineerimine</t>
  </si>
  <si>
    <t>2023</t>
  </si>
  <si>
    <t>2024</t>
  </si>
  <si>
    <t>TAT juhtimiskulud (otsene personalikulu)</t>
  </si>
  <si>
    <t>2.1.1</t>
  </si>
  <si>
    <t>2.1.2</t>
  </si>
  <si>
    <t>2.1.3</t>
  </si>
  <si>
    <t>2.1.4</t>
  </si>
  <si>
    <t>2.2.1</t>
  </si>
  <si>
    <t>2.2.2</t>
  </si>
  <si>
    <t>Kokku (rida 1 + rida 3)</t>
  </si>
  <si>
    <t>TAT tegevuskulud</t>
  </si>
  <si>
    <t>Eelarve kokku (2023-2029)</t>
  </si>
  <si>
    <t>TAT abikõlblikkuse periood: 01.07.2023–31.12.2029</t>
  </si>
  <si>
    <t>Toetatavate tegevuste eelarve kulukohtade kaupa</t>
  </si>
  <si>
    <t>Majandus- ja tööstusministri 27.09.2024 käskkiri nr 70</t>
  </si>
  <si>
    <t>MUUDETUD</t>
  </si>
  <si>
    <t>Majandus- ja tööstusministri ....2026</t>
  </si>
  <si>
    <t>2025</t>
  </si>
  <si>
    <t>2026</t>
  </si>
  <si>
    <t>2027</t>
  </si>
  <si>
    <t>2028</t>
  </si>
  <si>
    <t>2029</t>
  </si>
  <si>
    <t>6</t>
  </si>
  <si>
    <t>käskkirjaga nr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</si>
</sst>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lightDown">
        <bgColor theme="0" tint="-4.9989318521683403E-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1" applyFont="1" applyAlignment="1">
      <alignment horizontal="left"/>
    </xf>
    <xf numFmtId="0" fontId="3" fillId="0" borderId="0" xfId="1" applyFont="1" applyAlignment="1">
      <alignment wrapText="1"/>
    </xf>
    <xf numFmtId="0" fontId="5" fillId="0" borderId="0" xfId="0" applyFont="1"/>
    <xf numFmtId="0" fontId="3" fillId="0" borderId="0" xfId="1" applyFont="1" applyAlignment="1">
      <alignment horizontal="left"/>
    </xf>
    <xf numFmtId="0" fontId="4" fillId="0" borderId="1" xfId="1" applyFont="1" applyBorder="1" applyAlignment="1">
      <alignment horizontal="center" vertical="top" wrapText="1"/>
    </xf>
    <xf numFmtId="0" fontId="4" fillId="0" borderId="1" xfId="2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4" fontId="4" fillId="0" borderId="1" xfId="1" applyNumberFormat="1" applyFont="1" applyBorder="1" applyAlignment="1">
      <alignment horizontal="right" vertical="center"/>
    </xf>
    <xf numFmtId="49" fontId="4" fillId="2" borderId="1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0" borderId="1" xfId="1" applyNumberFormat="1" applyFont="1" applyBorder="1" applyAlignment="1">
      <alignment vertical="center"/>
    </xf>
    <xf numFmtId="49" fontId="4" fillId="3" borderId="1" xfId="1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49" fontId="3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0" borderId="1" xfId="1" applyFont="1" applyBorder="1" applyAlignment="1">
      <alignment vertical="center" wrapText="1"/>
    </xf>
    <xf numFmtId="49" fontId="4" fillId="0" borderId="1" xfId="1" applyNumberFormat="1" applyFont="1" applyBorder="1" applyAlignment="1">
      <alignment vertical="center"/>
    </xf>
    <xf numFmtId="0" fontId="4" fillId="2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4" fontId="4" fillId="0" borderId="0" xfId="1" applyNumberFormat="1" applyFont="1" applyAlignment="1">
      <alignment vertical="center"/>
    </xf>
    <xf numFmtId="0" fontId="4" fillId="0" borderId="1" xfId="1" applyFont="1" applyBorder="1" applyAlignment="1">
      <alignment vertical="top" wrapText="1"/>
    </xf>
    <xf numFmtId="3" fontId="2" fillId="0" borderId="0" xfId="0" applyNumberFormat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wrapText="1"/>
    </xf>
    <xf numFmtId="3" fontId="3" fillId="0" borderId="0" xfId="1" applyNumberFormat="1" applyFont="1" applyAlignment="1">
      <alignment horizontal="right"/>
    </xf>
    <xf numFmtId="0" fontId="3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left" vertical="top"/>
    </xf>
    <xf numFmtId="0" fontId="4" fillId="0" borderId="1" xfId="1" applyFont="1" applyBorder="1" applyAlignment="1">
      <alignment vertical="top" wrapText="1" shrinkToFit="1"/>
    </xf>
    <xf numFmtId="4" fontId="4" fillId="2" borderId="1" xfId="1" applyNumberFormat="1" applyFont="1" applyFill="1" applyBorder="1" applyAlignment="1">
      <alignment vertical="top"/>
    </xf>
    <xf numFmtId="4" fontId="4" fillId="4" borderId="1" xfId="1" applyNumberFormat="1" applyFont="1" applyFill="1" applyBorder="1" applyAlignment="1">
      <alignment vertical="top"/>
    </xf>
    <xf numFmtId="4" fontId="4" fillId="0" borderId="1" xfId="1" applyNumberFormat="1" applyFont="1" applyBorder="1" applyAlignment="1">
      <alignment vertical="top"/>
    </xf>
    <xf numFmtId="49" fontId="3" fillId="0" borderId="1" xfId="1" applyNumberFormat="1" applyFont="1" applyBorder="1" applyAlignment="1">
      <alignment horizontal="left" vertical="top"/>
    </xf>
    <xf numFmtId="0" fontId="3" fillId="0" borderId="1" xfId="1" applyFont="1" applyBorder="1" applyAlignment="1">
      <alignment vertical="top" wrapText="1" shrinkToFit="1"/>
    </xf>
    <xf numFmtId="4" fontId="3" fillId="2" borderId="1" xfId="1" applyNumberFormat="1" applyFont="1" applyFill="1" applyBorder="1" applyAlignment="1">
      <alignment vertical="top"/>
    </xf>
    <xf numFmtId="4" fontId="3" fillId="0" borderId="1" xfId="1" applyNumberFormat="1" applyFont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4" fontId="3" fillId="0" borderId="1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center" wrapText="1"/>
    </xf>
    <xf numFmtId="3" fontId="3" fillId="0" borderId="0" xfId="3" applyNumberFormat="1" applyFont="1" applyAlignment="1">
      <alignment horizontal="right"/>
    </xf>
    <xf numFmtId="3" fontId="3" fillId="0" borderId="0" xfId="3" applyNumberFormat="1" applyFont="1" applyAlignment="1">
      <alignment horizontal="right" wrapText="1"/>
    </xf>
    <xf numFmtId="0" fontId="3" fillId="0" borderId="0" xfId="3" applyFont="1" applyAlignment="1">
      <alignment horizontal="right"/>
    </xf>
    <xf numFmtId="4" fontId="4" fillId="0" borderId="1" xfId="1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/>
    </xf>
    <xf numFmtId="4" fontId="3" fillId="0" borderId="1" xfId="1" applyNumberFormat="1" applyFont="1" applyBorder="1" applyAlignment="1">
      <alignment vertical="center"/>
    </xf>
    <xf numFmtId="4" fontId="4" fillId="0" borderId="5" xfId="1" applyNumberFormat="1" applyFont="1" applyBorder="1" applyAlignment="1">
      <alignment vertical="center"/>
    </xf>
    <xf numFmtId="4" fontId="2" fillId="0" borderId="0" xfId="0" applyNumberFormat="1" applyFont="1"/>
    <xf numFmtId="3" fontId="4" fillId="0" borderId="1" xfId="2" applyNumberFormat="1" applyFont="1" applyBorder="1" applyAlignment="1">
      <alignment horizontal="center" vertical="top" wrapText="1"/>
    </xf>
    <xf numFmtId="49" fontId="4" fillId="0" borderId="2" xfId="2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4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4" fillId="0" borderId="1" xfId="2" applyNumberFormat="1" applyFont="1" applyBorder="1" applyAlignment="1">
      <alignment horizontal="center" vertical="top"/>
    </xf>
    <xf numFmtId="0" fontId="4" fillId="0" borderId="2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3" applyFont="1" applyAlignment="1">
      <alignment horizontal="right"/>
    </xf>
  </cellXfs>
  <cellStyles count="4">
    <cellStyle name="Koma 2" xfId="2" xr:uid="{21912E82-4C4E-4CB1-97EE-9A4501314179}"/>
    <cellStyle name="Normaallaad" xfId="0" builtinId="0"/>
    <cellStyle name="Normaallaad 2" xfId="1" xr:uid="{6E526C43-207D-4421-8DE2-0EDB2BC2BD5D}"/>
    <cellStyle name="Normaallaad 2 2" xfId="3" xr:uid="{3C926DF8-3EA3-4768-A856-F7D65DC3B4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EF86F-9EA2-48D2-9B64-2DFDD25BF620}">
  <dimension ref="A1:R44"/>
  <sheetViews>
    <sheetView tabSelected="1" zoomScale="90" zoomScaleNormal="90" workbookViewId="0">
      <selection activeCell="L17" sqref="L17"/>
    </sheetView>
  </sheetViews>
  <sheetFormatPr defaultColWidth="9.140625" defaultRowHeight="15" x14ac:dyDescent="0.25"/>
  <cols>
    <col min="1" max="1" width="9.140625" style="1"/>
    <col min="2" max="2" width="43.42578125" style="1" customWidth="1"/>
    <col min="3" max="5" width="14.140625" style="1" customWidth="1"/>
    <col min="6" max="9" width="14.140625" style="5" customWidth="1"/>
    <col min="10" max="18" width="14.140625" style="1" customWidth="1"/>
    <col min="19" max="16384" width="9.140625" style="1"/>
  </cols>
  <sheetData>
    <row r="1" spans="1:16" ht="15.6" customHeight="1" x14ac:dyDescent="0.25">
      <c r="D1" s="48"/>
      <c r="E1" s="48"/>
      <c r="F1" s="48"/>
      <c r="G1" s="48"/>
      <c r="H1" s="48"/>
      <c r="I1" s="48"/>
      <c r="J1" s="2"/>
      <c r="K1" s="2"/>
      <c r="L1" s="2"/>
      <c r="M1" s="2" t="s">
        <v>50</v>
      </c>
      <c r="N1" s="2"/>
      <c r="O1" s="2"/>
      <c r="P1" s="2"/>
    </row>
    <row r="2" spans="1:16" x14ac:dyDescent="0.25">
      <c r="D2"/>
      <c r="E2"/>
      <c r="F2"/>
      <c r="G2"/>
      <c r="H2"/>
      <c r="I2"/>
      <c r="J2" s="65" t="s">
        <v>26</v>
      </c>
      <c r="K2" s="65"/>
      <c r="L2" s="65"/>
      <c r="M2" s="65"/>
      <c r="N2" s="48"/>
      <c r="O2" s="48"/>
      <c r="P2" s="48"/>
    </row>
    <row r="3" spans="1:16" x14ac:dyDescent="0.25">
      <c r="D3"/>
      <c r="E3"/>
      <c r="F3"/>
      <c r="G3"/>
      <c r="H3"/>
      <c r="I3"/>
      <c r="J3" s="2"/>
      <c r="K3" s="2"/>
      <c r="L3" s="2"/>
      <c r="M3" s="49" t="s">
        <v>25</v>
      </c>
      <c r="N3" s="49"/>
      <c r="O3" s="49"/>
      <c r="P3" s="49"/>
    </row>
    <row r="4" spans="1:16" x14ac:dyDescent="0.25">
      <c r="F4" s="1"/>
      <c r="G4" s="1"/>
      <c r="H4" s="1"/>
      <c r="I4" s="1"/>
      <c r="J4" s="2"/>
      <c r="K4" s="50"/>
      <c r="L4" s="50"/>
      <c r="M4" s="51" t="s">
        <v>51</v>
      </c>
      <c r="N4" s="51"/>
      <c r="O4" s="51"/>
      <c r="P4" s="51"/>
    </row>
    <row r="5" spans="1:16" x14ac:dyDescent="0.25">
      <c r="F5" s="1"/>
      <c r="G5" s="1"/>
      <c r="H5" s="1"/>
      <c r="I5" s="1"/>
      <c r="J5" s="2"/>
      <c r="K5" s="71" t="s">
        <v>52</v>
      </c>
      <c r="L5" s="71"/>
      <c r="M5" s="71"/>
      <c r="N5" s="52"/>
      <c r="O5" s="52"/>
      <c r="P5" s="52"/>
    </row>
    <row r="6" spans="1:16" x14ac:dyDescent="0.25">
      <c r="B6" s="4"/>
      <c r="J6" s="2"/>
      <c r="K6" s="50"/>
      <c r="L6" s="50"/>
      <c r="M6" s="50" t="s">
        <v>59</v>
      </c>
      <c r="N6" s="50"/>
      <c r="O6" s="50"/>
      <c r="P6" s="50"/>
    </row>
    <row r="7" spans="1:16" x14ac:dyDescent="0.25">
      <c r="A7" s="3"/>
      <c r="B7" s="4"/>
      <c r="K7" s="50"/>
      <c r="L7" s="50"/>
      <c r="M7" s="50"/>
      <c r="N7" s="50"/>
      <c r="O7" s="50"/>
      <c r="P7" s="50"/>
    </row>
    <row r="8" spans="1:16" x14ac:dyDescent="0.25">
      <c r="A8" s="3"/>
      <c r="B8" s="4"/>
      <c r="K8" s="50"/>
      <c r="L8" s="50"/>
      <c r="M8" s="50"/>
      <c r="N8" s="50"/>
      <c r="O8" s="50"/>
      <c r="P8" s="50"/>
    </row>
    <row r="9" spans="1:16" x14ac:dyDescent="0.25">
      <c r="A9" s="3" t="s">
        <v>49</v>
      </c>
      <c r="B9" s="4"/>
      <c r="K9" s="50"/>
      <c r="L9" s="50"/>
      <c r="M9" s="50"/>
      <c r="N9" s="50"/>
      <c r="O9" s="50"/>
      <c r="P9" s="50"/>
    </row>
    <row r="10" spans="1:16" x14ac:dyDescent="0.25">
      <c r="A10" s="3"/>
      <c r="B10" s="4"/>
    </row>
    <row r="11" spans="1:16" x14ac:dyDescent="0.25">
      <c r="A11" s="6" t="s">
        <v>48</v>
      </c>
      <c r="B11" s="4"/>
    </row>
    <row r="12" spans="1:16" ht="15" customHeight="1" x14ac:dyDescent="0.25">
      <c r="A12" s="6" t="s">
        <v>27</v>
      </c>
      <c r="B12" s="4"/>
    </row>
    <row r="13" spans="1:16" x14ac:dyDescent="0.25">
      <c r="A13" s="6" t="s">
        <v>28</v>
      </c>
      <c r="B13" s="4"/>
    </row>
    <row r="14" spans="1:16" x14ac:dyDescent="0.25">
      <c r="A14" s="6"/>
      <c r="B14" s="4"/>
    </row>
    <row r="15" spans="1:16" x14ac:dyDescent="0.25">
      <c r="A15" s="61" t="s">
        <v>0</v>
      </c>
      <c r="B15" s="62" t="s">
        <v>1</v>
      </c>
      <c r="C15" s="67" t="s">
        <v>2</v>
      </c>
      <c r="D15" s="68"/>
      <c r="E15" s="68"/>
      <c r="F15" s="68"/>
      <c r="G15" s="69"/>
      <c r="H15" s="69"/>
      <c r="I15" s="70"/>
      <c r="J15" s="63" t="s">
        <v>3</v>
      </c>
    </row>
    <row r="16" spans="1:16" x14ac:dyDescent="0.25">
      <c r="A16" s="61"/>
      <c r="B16" s="62"/>
      <c r="C16" s="8">
        <v>2023</v>
      </c>
      <c r="D16" s="8">
        <v>2024</v>
      </c>
      <c r="E16" s="8">
        <v>2025</v>
      </c>
      <c r="F16" s="47">
        <v>2026</v>
      </c>
      <c r="G16" s="47">
        <v>2027</v>
      </c>
      <c r="H16" s="47">
        <v>2028</v>
      </c>
      <c r="I16" s="47">
        <v>2029</v>
      </c>
      <c r="J16" s="64"/>
    </row>
    <row r="17" spans="1:10" ht="28.5" x14ac:dyDescent="0.25">
      <c r="A17" s="61"/>
      <c r="B17" s="62"/>
      <c r="C17" s="9" t="s">
        <v>4</v>
      </c>
      <c r="D17" s="9" t="s">
        <v>4</v>
      </c>
      <c r="E17" s="9" t="s">
        <v>34</v>
      </c>
      <c r="F17" s="9" t="s">
        <v>34</v>
      </c>
      <c r="G17" s="9" t="s">
        <v>34</v>
      </c>
      <c r="H17" s="9" t="s">
        <v>34</v>
      </c>
      <c r="I17" s="9" t="s">
        <v>34</v>
      </c>
      <c r="J17" s="9" t="s">
        <v>4</v>
      </c>
    </row>
    <row r="18" spans="1:10" x14ac:dyDescent="0.25">
      <c r="A18" s="10">
        <v>1</v>
      </c>
      <c r="B18" s="10">
        <v>2</v>
      </c>
      <c r="C18" s="11">
        <v>3</v>
      </c>
      <c r="D18" s="12">
        <v>4</v>
      </c>
      <c r="E18" s="12">
        <v>5</v>
      </c>
      <c r="F18" s="10">
        <v>6</v>
      </c>
      <c r="G18" s="12">
        <v>7</v>
      </c>
      <c r="H18" s="12">
        <v>8</v>
      </c>
      <c r="I18" s="10">
        <v>9</v>
      </c>
      <c r="J18" s="12">
        <v>10</v>
      </c>
    </row>
    <row r="19" spans="1:10" x14ac:dyDescent="0.25">
      <c r="A19" s="13">
        <v>1</v>
      </c>
      <c r="B19" s="13" t="s">
        <v>5</v>
      </c>
      <c r="C19" s="53">
        <f t="shared" ref="C19:I19" si="0">C20+C22+C27</f>
        <v>34484.630000000005</v>
      </c>
      <c r="D19" s="54">
        <f t="shared" si="0"/>
        <v>95536.2</v>
      </c>
      <c r="E19" s="54">
        <f t="shared" si="0"/>
        <v>173205.75</v>
      </c>
      <c r="F19" s="54">
        <f t="shared" si="0"/>
        <v>497000.51</v>
      </c>
      <c r="G19" s="54">
        <f t="shared" si="0"/>
        <v>768000</v>
      </c>
      <c r="H19" s="54">
        <f t="shared" si="0"/>
        <v>859000</v>
      </c>
      <c r="I19" s="54">
        <f t="shared" si="0"/>
        <v>880039.24</v>
      </c>
      <c r="J19" s="14">
        <f>C19+D19+E19+F19+G19+H19+I19</f>
        <v>3307266.33</v>
      </c>
    </row>
    <row r="20" spans="1:10" x14ac:dyDescent="0.25">
      <c r="A20" s="15" t="s">
        <v>6</v>
      </c>
      <c r="B20" s="16" t="s">
        <v>38</v>
      </c>
      <c r="C20" s="17">
        <v>0</v>
      </c>
      <c r="D20" s="17">
        <v>22626.62</v>
      </c>
      <c r="E20" s="17">
        <v>25029.279999999999</v>
      </c>
      <c r="F20" s="17">
        <v>30000</v>
      </c>
      <c r="G20" s="17">
        <v>33000</v>
      </c>
      <c r="H20" s="17">
        <v>36000</v>
      </c>
      <c r="I20" s="17">
        <v>39000</v>
      </c>
      <c r="J20" s="17">
        <f>C20+D20+E20+F20+G20+H20+I20</f>
        <v>185655.9</v>
      </c>
    </row>
    <row r="21" spans="1:10" x14ac:dyDescent="0.25">
      <c r="A21" s="15" t="s">
        <v>8</v>
      </c>
      <c r="B21" s="16" t="s">
        <v>46</v>
      </c>
      <c r="C21" s="17">
        <f t="shared" ref="C21:J21" si="1">C22+C27</f>
        <v>34484.630000000005</v>
      </c>
      <c r="D21" s="17">
        <f t="shared" si="1"/>
        <v>72909.58</v>
      </c>
      <c r="E21" s="17">
        <f t="shared" si="1"/>
        <v>148176.47</v>
      </c>
      <c r="F21" s="17">
        <f t="shared" si="1"/>
        <v>467000.51</v>
      </c>
      <c r="G21" s="17">
        <f t="shared" si="1"/>
        <v>735000</v>
      </c>
      <c r="H21" s="17">
        <f t="shared" si="1"/>
        <v>823000</v>
      </c>
      <c r="I21" s="17">
        <f t="shared" si="1"/>
        <v>841039.24</v>
      </c>
      <c r="J21" s="17">
        <f t="shared" si="1"/>
        <v>3121610.43</v>
      </c>
    </row>
    <row r="22" spans="1:10" ht="42.75" x14ac:dyDescent="0.25">
      <c r="A22" s="18" t="s">
        <v>20</v>
      </c>
      <c r="B22" s="19" t="s">
        <v>33</v>
      </c>
      <c r="C22" s="20">
        <f t="shared" ref="C22:I22" si="2">C23+C24+C25+C26</f>
        <v>34484.630000000005</v>
      </c>
      <c r="D22" s="20">
        <f t="shared" si="2"/>
        <v>53516.06</v>
      </c>
      <c r="E22" s="20">
        <f t="shared" si="2"/>
        <v>127834.59</v>
      </c>
      <c r="F22" s="20">
        <f t="shared" si="2"/>
        <v>445000.51</v>
      </c>
      <c r="G22" s="20">
        <f t="shared" si="2"/>
        <v>675000</v>
      </c>
      <c r="H22" s="20">
        <f t="shared" si="2"/>
        <v>734000</v>
      </c>
      <c r="I22" s="20">
        <f t="shared" si="2"/>
        <v>739000</v>
      </c>
      <c r="J22" s="20">
        <f t="shared" ref="J22:J32" si="3">C22+D22+E22+F22+G22+H22+I22</f>
        <v>2808835.79</v>
      </c>
    </row>
    <row r="23" spans="1:10" ht="30" x14ac:dyDescent="0.25">
      <c r="A23" s="21" t="s">
        <v>39</v>
      </c>
      <c r="B23" s="22" t="s">
        <v>30</v>
      </c>
      <c r="C23" s="55">
        <v>2000</v>
      </c>
      <c r="D23" s="55">
        <v>4711.3</v>
      </c>
      <c r="E23" s="55">
        <v>7996.81</v>
      </c>
      <c r="F23" s="55">
        <v>265000</v>
      </c>
      <c r="G23" s="55">
        <v>400000</v>
      </c>
      <c r="H23" s="55">
        <v>440000</v>
      </c>
      <c r="I23" s="55">
        <v>430000</v>
      </c>
      <c r="J23" s="17">
        <f t="shared" si="3"/>
        <v>1549708.1099999999</v>
      </c>
    </row>
    <row r="24" spans="1:10" ht="30" x14ac:dyDescent="0.25">
      <c r="A24" s="21" t="s">
        <v>40</v>
      </c>
      <c r="B24" s="22" t="s">
        <v>31</v>
      </c>
      <c r="C24" s="55">
        <v>8400</v>
      </c>
      <c r="D24" s="55">
        <v>12400</v>
      </c>
      <c r="E24" s="55">
        <v>61154.63</v>
      </c>
      <c r="F24" s="55">
        <v>70000</v>
      </c>
      <c r="G24" s="55">
        <v>100000</v>
      </c>
      <c r="H24" s="55">
        <v>100000</v>
      </c>
      <c r="I24" s="55">
        <v>100000</v>
      </c>
      <c r="J24" s="17">
        <f t="shared" si="3"/>
        <v>451954.63</v>
      </c>
    </row>
    <row r="25" spans="1:10" ht="31.35" customHeight="1" x14ac:dyDescent="0.25">
      <c r="A25" s="21" t="s">
        <v>41</v>
      </c>
      <c r="B25" s="23" t="s">
        <v>29</v>
      </c>
      <c r="C25" s="55">
        <v>0</v>
      </c>
      <c r="D25" s="55">
        <v>2962.24</v>
      </c>
      <c r="E25" s="55">
        <v>3355.58</v>
      </c>
      <c r="F25" s="55">
        <v>11000.51</v>
      </c>
      <c r="G25" s="55">
        <v>13000</v>
      </c>
      <c r="H25" s="55">
        <v>15000</v>
      </c>
      <c r="I25" s="55">
        <v>18000</v>
      </c>
      <c r="J25" s="17">
        <f t="shared" si="3"/>
        <v>63318.33</v>
      </c>
    </row>
    <row r="26" spans="1:10" x14ac:dyDescent="0.25">
      <c r="A26" s="21" t="s">
        <v>42</v>
      </c>
      <c r="B26" s="24" t="s">
        <v>7</v>
      </c>
      <c r="C26" s="55">
        <v>24084.63</v>
      </c>
      <c r="D26" s="55">
        <v>33442.519999999997</v>
      </c>
      <c r="E26" s="55">
        <v>55327.57</v>
      </c>
      <c r="F26" s="55">
        <v>99000</v>
      </c>
      <c r="G26" s="55">
        <v>162000</v>
      </c>
      <c r="H26" s="55">
        <v>179000</v>
      </c>
      <c r="I26" s="55">
        <v>191000</v>
      </c>
      <c r="J26" s="17">
        <f t="shared" si="3"/>
        <v>743854.72</v>
      </c>
    </row>
    <row r="27" spans="1:10" ht="28.5" x14ac:dyDescent="0.25">
      <c r="A27" s="18" t="s">
        <v>22</v>
      </c>
      <c r="B27" s="19" t="s">
        <v>35</v>
      </c>
      <c r="C27" s="20">
        <f t="shared" ref="C27:I27" si="4">C28+C29</f>
        <v>0</v>
      </c>
      <c r="D27" s="20">
        <f t="shared" si="4"/>
        <v>19393.52</v>
      </c>
      <c r="E27" s="20">
        <f t="shared" si="4"/>
        <v>20341.88</v>
      </c>
      <c r="F27" s="20">
        <f t="shared" si="4"/>
        <v>22000</v>
      </c>
      <c r="G27" s="20">
        <f t="shared" si="4"/>
        <v>60000</v>
      </c>
      <c r="H27" s="20">
        <f t="shared" si="4"/>
        <v>89000</v>
      </c>
      <c r="I27" s="20">
        <f t="shared" si="4"/>
        <v>102039.23999999999</v>
      </c>
      <c r="J27" s="20">
        <f t="shared" si="3"/>
        <v>312774.64</v>
      </c>
    </row>
    <row r="28" spans="1:10" ht="45" x14ac:dyDescent="0.25">
      <c r="A28" s="21" t="s">
        <v>43</v>
      </c>
      <c r="B28" s="22" t="s">
        <v>32</v>
      </c>
      <c r="C28" s="55">
        <v>0</v>
      </c>
      <c r="D28" s="55">
        <v>594.87</v>
      </c>
      <c r="E28" s="55">
        <v>0</v>
      </c>
      <c r="F28" s="55">
        <v>5000</v>
      </c>
      <c r="G28" s="55">
        <v>30000</v>
      </c>
      <c r="H28" s="55">
        <v>55000</v>
      </c>
      <c r="I28" s="55">
        <v>64039.24</v>
      </c>
      <c r="J28" s="17">
        <f t="shared" si="3"/>
        <v>154634.10999999999</v>
      </c>
    </row>
    <row r="29" spans="1:10" x14ac:dyDescent="0.25">
      <c r="A29" s="21" t="s">
        <v>44</v>
      </c>
      <c r="B29" s="25" t="s">
        <v>7</v>
      </c>
      <c r="C29" s="55">
        <v>0</v>
      </c>
      <c r="D29" s="55">
        <v>18798.650000000001</v>
      </c>
      <c r="E29" s="55">
        <v>20341.88</v>
      </c>
      <c r="F29" s="55">
        <v>17000</v>
      </c>
      <c r="G29" s="55">
        <v>30000</v>
      </c>
      <c r="H29" s="55">
        <v>34000</v>
      </c>
      <c r="I29" s="55">
        <v>38000</v>
      </c>
      <c r="J29" s="17">
        <f t="shared" si="3"/>
        <v>158140.53</v>
      </c>
    </row>
    <row r="30" spans="1:10" x14ac:dyDescent="0.25">
      <c r="A30" s="26" t="s">
        <v>10</v>
      </c>
      <c r="B30" s="27" t="s">
        <v>9</v>
      </c>
      <c r="C30" s="17">
        <f t="shared" ref="C30:I30" si="5">C32*15%</f>
        <v>3612.6945000000001</v>
      </c>
      <c r="D30" s="56">
        <f t="shared" si="5"/>
        <v>11230.168500000002</v>
      </c>
      <c r="E30" s="56">
        <f t="shared" si="5"/>
        <v>15104.809500000001</v>
      </c>
      <c r="F30" s="56">
        <f t="shared" si="5"/>
        <v>21900</v>
      </c>
      <c r="G30" s="56">
        <f t="shared" si="5"/>
        <v>33750</v>
      </c>
      <c r="H30" s="56">
        <f t="shared" si="5"/>
        <v>37350</v>
      </c>
      <c r="I30" s="56">
        <f t="shared" si="5"/>
        <v>40200</v>
      </c>
      <c r="J30" s="17">
        <f t="shared" si="3"/>
        <v>163147.67249999999</v>
      </c>
    </row>
    <row r="31" spans="1:10" x14ac:dyDescent="0.25">
      <c r="A31" s="15" t="s">
        <v>11</v>
      </c>
      <c r="B31" s="27" t="s">
        <v>45</v>
      </c>
      <c r="C31" s="17">
        <f t="shared" ref="C31:I31" si="6">C19+C30</f>
        <v>38097.324500000002</v>
      </c>
      <c r="D31" s="56">
        <f t="shared" si="6"/>
        <v>106766.3685</v>
      </c>
      <c r="E31" s="56">
        <f t="shared" si="6"/>
        <v>188310.5595</v>
      </c>
      <c r="F31" s="56">
        <f t="shared" si="6"/>
        <v>518900.51</v>
      </c>
      <c r="G31" s="56">
        <f t="shared" si="6"/>
        <v>801750</v>
      </c>
      <c r="H31" s="56">
        <f t="shared" si="6"/>
        <v>896350</v>
      </c>
      <c r="I31" s="56">
        <f t="shared" si="6"/>
        <v>920239.24</v>
      </c>
      <c r="J31" s="17">
        <f t="shared" si="3"/>
        <v>3470414.0025000004</v>
      </c>
    </row>
    <row r="32" spans="1:10" x14ac:dyDescent="0.25">
      <c r="A32" s="26" t="s">
        <v>13</v>
      </c>
      <c r="B32" s="28" t="s">
        <v>12</v>
      </c>
      <c r="C32" s="17">
        <f t="shared" ref="C32:I32" si="7">C20+C26+C29</f>
        <v>24084.63</v>
      </c>
      <c r="D32" s="56">
        <f t="shared" si="7"/>
        <v>74867.790000000008</v>
      </c>
      <c r="E32" s="56">
        <f t="shared" si="7"/>
        <v>100698.73000000001</v>
      </c>
      <c r="F32" s="56">
        <f t="shared" si="7"/>
        <v>146000</v>
      </c>
      <c r="G32" s="56">
        <f t="shared" si="7"/>
        <v>225000</v>
      </c>
      <c r="H32" s="56">
        <f t="shared" si="7"/>
        <v>249000</v>
      </c>
      <c r="I32" s="56">
        <f t="shared" si="7"/>
        <v>268000</v>
      </c>
      <c r="J32" s="17">
        <f t="shared" si="3"/>
        <v>1087651.1499999999</v>
      </c>
    </row>
    <row r="33" spans="1:18" x14ac:dyDescent="0.25">
      <c r="A33" s="26" t="s">
        <v>58</v>
      </c>
      <c r="B33" s="30" t="s">
        <v>47</v>
      </c>
      <c r="C33" s="17">
        <v>3470414</v>
      </c>
      <c r="D33" s="29"/>
      <c r="E33" s="29"/>
      <c r="F33" s="29"/>
      <c r="G33" s="29"/>
      <c r="H33" s="29"/>
      <c r="I33" s="29"/>
    </row>
    <row r="35" spans="1:18" x14ac:dyDescent="0.25">
      <c r="C35" s="31"/>
      <c r="D35" s="31"/>
      <c r="E35" s="31"/>
    </row>
    <row r="36" spans="1:18" x14ac:dyDescent="0.25">
      <c r="A36" s="32" t="s">
        <v>14</v>
      </c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</row>
    <row r="37" spans="1:18" x14ac:dyDescent="0.25">
      <c r="A37" s="6"/>
      <c r="B37" s="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</row>
    <row r="38" spans="1:18" x14ac:dyDescent="0.25">
      <c r="A38" s="35"/>
      <c r="B38" s="7" t="s">
        <v>2</v>
      </c>
      <c r="C38" s="66" t="s">
        <v>36</v>
      </c>
      <c r="D38" s="66"/>
      <c r="E38" s="59" t="s">
        <v>37</v>
      </c>
      <c r="F38" s="60"/>
      <c r="G38" s="59" t="s">
        <v>53</v>
      </c>
      <c r="H38" s="60"/>
      <c r="I38" s="59" t="s">
        <v>54</v>
      </c>
      <c r="J38" s="60"/>
      <c r="K38" s="59" t="s">
        <v>55</v>
      </c>
      <c r="L38" s="60"/>
      <c r="M38" s="59" t="s">
        <v>56</v>
      </c>
      <c r="N38" s="60"/>
      <c r="O38" s="59" t="s">
        <v>57</v>
      </c>
      <c r="P38" s="60"/>
      <c r="Q38" s="58" t="s">
        <v>3</v>
      </c>
      <c r="R38" s="58"/>
    </row>
    <row r="39" spans="1:18" x14ac:dyDescent="0.25">
      <c r="A39" s="7" t="s">
        <v>0</v>
      </c>
      <c r="B39" s="7" t="s">
        <v>15</v>
      </c>
      <c r="C39" s="9" t="s">
        <v>16</v>
      </c>
      <c r="D39" s="9" t="s">
        <v>17</v>
      </c>
      <c r="E39" s="9" t="s">
        <v>16</v>
      </c>
      <c r="F39" s="9" t="s">
        <v>17</v>
      </c>
      <c r="G39" s="9" t="s">
        <v>16</v>
      </c>
      <c r="H39" s="9" t="s">
        <v>17</v>
      </c>
      <c r="I39" s="9" t="s">
        <v>16</v>
      </c>
      <c r="J39" s="9" t="s">
        <v>17</v>
      </c>
      <c r="K39" s="9" t="s">
        <v>16</v>
      </c>
      <c r="L39" s="9" t="s">
        <v>17</v>
      </c>
      <c r="M39" s="9" t="s">
        <v>16</v>
      </c>
      <c r="N39" s="9" t="s">
        <v>17</v>
      </c>
      <c r="O39" s="9" t="s">
        <v>16</v>
      </c>
      <c r="P39" s="9" t="s">
        <v>17</v>
      </c>
      <c r="Q39" s="9" t="s">
        <v>16</v>
      </c>
      <c r="R39" s="9" t="s">
        <v>17</v>
      </c>
    </row>
    <row r="40" spans="1:18" ht="28.5" x14ac:dyDescent="0.25">
      <c r="A40" s="36">
        <v>1</v>
      </c>
      <c r="B40" s="37" t="s">
        <v>18</v>
      </c>
      <c r="C40" s="38">
        <f>C31</f>
        <v>38097.324500000002</v>
      </c>
      <c r="D40" s="39"/>
      <c r="E40" s="38">
        <f>D31</f>
        <v>106766.3685</v>
      </c>
      <c r="F40" s="39"/>
      <c r="G40" s="40">
        <f>E31</f>
        <v>188310.5595</v>
      </c>
      <c r="H40" s="39"/>
      <c r="I40" s="40">
        <f>F31</f>
        <v>518900.51</v>
      </c>
      <c r="J40" s="39"/>
      <c r="K40" s="38">
        <f>G31</f>
        <v>801750</v>
      </c>
      <c r="L40" s="39"/>
      <c r="M40" s="38">
        <f>H31</f>
        <v>896350</v>
      </c>
      <c r="N40" s="39"/>
      <c r="O40" s="38">
        <f>I31</f>
        <v>920239.24</v>
      </c>
      <c r="P40" s="39"/>
      <c r="Q40" s="38">
        <f>C40+E40+J40+L40+G40+I40+K40+M40+O40</f>
        <v>3470414.0025000004</v>
      </c>
      <c r="R40" s="39"/>
    </row>
    <row r="41" spans="1:18" x14ac:dyDescent="0.25">
      <c r="A41" s="36">
        <v>2</v>
      </c>
      <c r="B41" s="30" t="s">
        <v>19</v>
      </c>
      <c r="C41" s="38">
        <f>C42+C43</f>
        <v>38097.324500000002</v>
      </c>
      <c r="D41" s="40">
        <f>C41/C40*100</f>
        <v>100</v>
      </c>
      <c r="E41" s="38">
        <f>E42+E43</f>
        <v>106766.3685</v>
      </c>
      <c r="F41" s="40">
        <f>E41/E40*100</f>
        <v>100</v>
      </c>
      <c r="G41" s="40">
        <f>G42+G43</f>
        <v>188310.5595</v>
      </c>
      <c r="H41" s="40">
        <v>100</v>
      </c>
      <c r="I41" s="40">
        <f>I42+I43</f>
        <v>518900.51</v>
      </c>
      <c r="J41" s="40">
        <v>100</v>
      </c>
      <c r="K41" s="40">
        <f>K42+K43</f>
        <v>801750</v>
      </c>
      <c r="L41" s="40">
        <v>100</v>
      </c>
      <c r="M41" s="40">
        <f>M42+M43</f>
        <v>896350</v>
      </c>
      <c r="N41" s="40">
        <v>100</v>
      </c>
      <c r="O41" s="40">
        <f>O42+O43</f>
        <v>920239.24</v>
      </c>
      <c r="P41" s="40">
        <v>100</v>
      </c>
      <c r="Q41" s="40">
        <f>Q40</f>
        <v>3470414.0025000004</v>
      </c>
      <c r="R41" s="40">
        <f>Q41/Q40*100</f>
        <v>100</v>
      </c>
    </row>
    <row r="42" spans="1:18" x14ac:dyDescent="0.25">
      <c r="A42" s="41" t="s">
        <v>20</v>
      </c>
      <c r="B42" s="42" t="s">
        <v>21</v>
      </c>
      <c r="C42" s="43">
        <f>C40*0.7</f>
        <v>26668.12715</v>
      </c>
      <c r="D42" s="44">
        <v>70</v>
      </c>
      <c r="E42" s="43">
        <f>E40*70/100</f>
        <v>74736.457949999996</v>
      </c>
      <c r="F42" s="44">
        <v>70</v>
      </c>
      <c r="G42" s="44">
        <f>G40*70/100</f>
        <v>131817.39165000001</v>
      </c>
      <c r="H42" s="44">
        <v>70</v>
      </c>
      <c r="I42" s="44">
        <f>I40*70/100</f>
        <v>363230.35700000002</v>
      </c>
      <c r="J42" s="44">
        <v>70</v>
      </c>
      <c r="K42" s="44">
        <f>K40*70/100</f>
        <v>561225</v>
      </c>
      <c r="L42" s="44">
        <v>70</v>
      </c>
      <c r="M42" s="44">
        <f>M40*70/100</f>
        <v>627445</v>
      </c>
      <c r="N42" s="44">
        <v>70</v>
      </c>
      <c r="O42" s="44">
        <f>O40*70/100</f>
        <v>644167.46799999999</v>
      </c>
      <c r="P42" s="44">
        <v>70</v>
      </c>
      <c r="Q42" s="44">
        <f>Q40*70/100</f>
        <v>2429289.8017500006</v>
      </c>
      <c r="R42" s="44">
        <v>70</v>
      </c>
    </row>
    <row r="43" spans="1:18" x14ac:dyDescent="0.25">
      <c r="A43" s="41" t="s">
        <v>22</v>
      </c>
      <c r="B43" s="45" t="s">
        <v>23</v>
      </c>
      <c r="C43" s="43">
        <f>C40*0.3</f>
        <v>11429.19735</v>
      </c>
      <c r="D43" s="46">
        <v>30</v>
      </c>
      <c r="E43" s="43">
        <f>E40*30/100</f>
        <v>32029.910549999997</v>
      </c>
      <c r="F43" s="46">
        <v>30</v>
      </c>
      <c r="G43" s="46">
        <f>G40*30/100</f>
        <v>56493.167849999998</v>
      </c>
      <c r="H43" s="46">
        <v>30</v>
      </c>
      <c r="I43" s="46">
        <f>I40*30/100</f>
        <v>155670.15300000002</v>
      </c>
      <c r="J43" s="46">
        <v>30</v>
      </c>
      <c r="K43" s="44">
        <f>K40*30/100</f>
        <v>240525</v>
      </c>
      <c r="L43" s="46">
        <v>30</v>
      </c>
      <c r="M43" s="57">
        <f>M40*30/100</f>
        <v>268905</v>
      </c>
      <c r="N43" s="44">
        <v>30</v>
      </c>
      <c r="O43" s="44">
        <f>O40*30/100</f>
        <v>276071.772</v>
      </c>
      <c r="P43" s="44">
        <v>30</v>
      </c>
      <c r="Q43" s="46">
        <f>Q40*30/100</f>
        <v>1041124.2007500002</v>
      </c>
      <c r="R43" s="44">
        <v>30</v>
      </c>
    </row>
    <row r="44" spans="1:18" x14ac:dyDescent="0.25">
      <c r="A44" s="36">
        <v>3</v>
      </c>
      <c r="B44" s="30" t="s">
        <v>24</v>
      </c>
      <c r="C44" s="40">
        <v>0</v>
      </c>
      <c r="D44" s="14">
        <v>0</v>
      </c>
      <c r="E44" s="40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40">
        <v>0</v>
      </c>
      <c r="L44" s="14">
        <v>0</v>
      </c>
      <c r="M44" s="40">
        <v>0</v>
      </c>
      <c r="N44" s="40">
        <v>0</v>
      </c>
      <c r="O44" s="40">
        <v>0</v>
      </c>
      <c r="P44" s="40">
        <v>0</v>
      </c>
      <c r="Q44" s="14">
        <v>0</v>
      </c>
      <c r="R44" s="40">
        <v>0</v>
      </c>
    </row>
  </sheetData>
  <mergeCells count="14">
    <mergeCell ref="A15:A17"/>
    <mergeCell ref="B15:B17"/>
    <mergeCell ref="J15:J16"/>
    <mergeCell ref="J2:M2"/>
    <mergeCell ref="C38:D38"/>
    <mergeCell ref="E38:F38"/>
    <mergeCell ref="C15:I15"/>
    <mergeCell ref="K5:M5"/>
    <mergeCell ref="Q38:R38"/>
    <mergeCell ref="G38:H38"/>
    <mergeCell ref="I38:J38"/>
    <mergeCell ref="K38:L38"/>
    <mergeCell ref="M38:N38"/>
    <mergeCell ref="O38:P38"/>
  </mergeCells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9F7799B0CFE894F884EAB1620C1FEAE" ma:contentTypeVersion="2" ma:contentTypeDescription="Loo uus dokument" ma:contentTypeScope="" ma:versionID="12ab0deec7cfeb1a6194993120018c0a">
  <xsd:schema xmlns:xsd="http://www.w3.org/2001/XMLSchema" xmlns:xs="http://www.w3.org/2001/XMLSchema" xmlns:p="http://schemas.microsoft.com/office/2006/metadata/properties" xmlns:ns2="aff8a95a-bdca-4bd1-9f28-df5ebd643b89" targetNamespace="http://schemas.microsoft.com/office/2006/metadata/properties" ma:root="true" ma:fieldsID="04d8bede78221c15ddfa129f066c6426" ns2:_="">
    <xsd:import namespace="aff8a95a-bdca-4bd1-9f28-df5ebd643b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8a95a-bdca-4bd1-9f28-df5ebd643b8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di ID väärtus" ma:description="Sellele üksusele määratud dokumendi ID väärtus." ma:internalName="_dlc_DocId" ma:readOnly="true">
      <xsd:simpleType>
        <xsd:restriction base="dms:Text"/>
      </xsd:simpleType>
    </xsd:element>
    <xsd:element name="_dlc_DocIdUrl" ma:index="9" nillable="true" ma:displayName="Dokumendi ID" ma:description="Püsilink sellele dokumendile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Ühiskasutuse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ff8a95a-bdca-4bd1-9f28-df5ebd643b89">HXU5DPSK444F-947444548-20908</_dlc_DocId>
    <_dlc_DocIdUrl xmlns="aff8a95a-bdca-4bd1-9f28-df5ebd643b89">
      <Url>https://kontor.rik.ee/sm/_layouts/15/DocIdRedir.aspx?ID=HXU5DPSK444F-947444548-20908</Url>
      <Description>HXU5DPSK444F-947444548-20908</Description>
    </_dlc_DocIdUrl>
  </documentManagement>
</p:properties>
</file>

<file path=customXml/itemProps1.xml><?xml version="1.0" encoding="utf-8"?>
<ds:datastoreItem xmlns:ds="http://schemas.openxmlformats.org/officeDocument/2006/customXml" ds:itemID="{2D249709-AB18-418B-B2A5-376B7E9199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2EE81A-7820-4E83-B2CE-BE543A84FA2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12EE29D-4C60-4AB0-A438-C1BB93F4F4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f8a95a-bdca-4bd1-9f28-df5ebd643b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BC3177A-96CA-47D8-86A8-BBB1C91FC086}">
  <ds:schemaRefs>
    <ds:schemaRef ds:uri="http://schemas.microsoft.com/office/2006/metadata/properties"/>
    <ds:schemaRef ds:uri="http://schemas.microsoft.com/office/infopath/2007/PartnerControls"/>
    <ds:schemaRef ds:uri="aff8a95a-bdca-4bd1-9f28-df5ebd643b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Terry Ney</dc:creator>
  <cp:keywords/>
  <dc:description/>
  <cp:lastModifiedBy>Pille Penk - MKM</cp:lastModifiedBy>
  <cp:revision/>
  <dcterms:created xsi:type="dcterms:W3CDTF">2022-12-13T11:23:38Z</dcterms:created>
  <dcterms:modified xsi:type="dcterms:W3CDTF">2026-10-20T06:41:00Z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0x01010079F7799B0CFE894F884EAB1620C1FEAE</vt:lpwstr>
  </property>
  <property fmtid="{D5CDD505-2E9C-101B-9397-08002B2CF9AE}" pid="3" name="_dlc_DocIdItemGuid">
    <vt:lpwstr>6431502c-7e5c-49e1-b441-60db482de49e</vt:lpwstr>
  </property>
  <property fmtid="{D5CDD505-2E9C-101B-9397-08002B2CF9AE}" pid="4" name="_NewReviewCycle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2024-07-19T12:37:33Z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8fe098d2-428d-4bd4-9803-7195fe96f0e2</vt:lpwstr>
  </property>
  <property fmtid="{D5CDD505-2E9C-101B-9397-08002B2CF9AE}" pid="10" name="MSIP_Label_defa4170-0d19-0005-0004-bc88714345d2_ActionId">
    <vt:lpwstr>fdc66c13-151a-443d-9f9b-6e0179ea83af</vt:lpwstr>
  </property>
  <property fmtid="{D5CDD505-2E9C-101B-9397-08002B2CF9AE}" pid="11" name="MSIP_Label_defa4170-0d19-0005-0004-bc88714345d2_ContentBits">
    <vt:lpwstr>0</vt:lpwstr>
  </property>
</Properties>
</file>