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C86550E9-A042-4739-9431-11AACF444829}" xr6:coauthVersionLast="47" xr6:coauthVersionMax="47" xr10:uidLastSave="{00000000-0000-0000-0000-000000000000}"/>
  <bookViews>
    <workbookView xWindow="0" yWindow="0" windowWidth="19200" windowHeight="21000" xr2:uid="{00000000-000D-0000-FFFF-FFFF00000000}"/>
  </bookViews>
  <sheets>
    <sheet name="Leht1" sheetId="1" r:id="rId1"/>
    <sheet name="ABI" sheetId="2" r:id="rId2"/>
  </sheets>
  <definedNames>
    <definedName name="_xlnm.Print_Area" localSheetId="0">Leht1!$A$1:$G$128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G37" i="1"/>
  <c r="E38" i="1"/>
  <c r="E40" i="1" s="1"/>
  <c r="E39" i="1"/>
  <c r="E36" i="1"/>
  <c r="E35" i="1"/>
  <c r="E46" i="1"/>
  <c r="G29" i="1"/>
  <c r="G27" i="1"/>
  <c r="G48" i="1"/>
  <c r="G47" i="1"/>
  <c r="G51" i="1" l="1"/>
  <c r="E50" i="1"/>
  <c r="E49" i="1"/>
  <c r="G61" i="1"/>
  <c r="E56" i="1"/>
  <c r="G56" i="1" s="1"/>
  <c r="G62" i="1"/>
  <c r="G57" i="1" l="1"/>
  <c r="G63" i="1"/>
  <c r="G55" i="1" l="1"/>
  <c r="G86" i="1"/>
  <c r="G23" i="1" l="1"/>
  <c r="G84" i="1" l="1"/>
  <c r="G83" i="1"/>
  <c r="G85" i="1" l="1"/>
  <c r="G60" i="1"/>
  <c r="G22" i="1" l="1"/>
  <c r="G24" i="1" l="1"/>
  <c r="G26" i="1"/>
  <c r="G39" i="1" l="1"/>
  <c r="G28" i="1" l="1"/>
  <c r="G36" i="1" l="1"/>
  <c r="G99" i="1" l="1"/>
  <c r="G49" i="1"/>
  <c r="G50" i="1"/>
  <c r="G53" i="1"/>
  <c r="G54" i="1"/>
  <c r="G59" i="1"/>
  <c r="G46" i="1"/>
  <c r="G38" i="1"/>
  <c r="G40" i="1"/>
  <c r="G35" i="1"/>
  <c r="G25" i="1"/>
  <c r="G79" i="1" l="1"/>
  <c r="F118" i="1" s="1"/>
  <c r="G108" i="1"/>
  <c r="F122" i="1" s="1"/>
  <c r="G95" i="1"/>
  <c r="F120" i="1" s="1"/>
  <c r="G42" i="1" l="1"/>
  <c r="F115" i="1" s="1"/>
  <c r="G101" i="1" l="1"/>
  <c r="F121" i="1" s="1"/>
  <c r="G65" i="1" l="1"/>
  <c r="F116" i="1" s="1"/>
  <c r="G72" i="1" l="1"/>
  <c r="F117" i="1" s="1"/>
  <c r="G88" i="1" l="1"/>
  <c r="F119" i="1" s="1"/>
  <c r="G31" i="1" l="1"/>
  <c r="F114" i="1" s="1"/>
  <c r="F113" i="1" s="1"/>
  <c r="G18" i="1" s="1"/>
  <c r="F124" i="1" l="1"/>
  <c r="G125" i="1" l="1"/>
  <c r="G126" i="1" s="1"/>
  <c r="F127" i="1" l="1"/>
  <c r="F128" i="1" s="1"/>
</calcChain>
</file>

<file path=xl/sharedStrings.xml><?xml version="1.0" encoding="utf-8"?>
<sst xmlns="http://schemas.openxmlformats.org/spreadsheetml/2006/main" count="255" uniqueCount="136">
  <si>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</si>
  <si>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</si>
  <si>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</si>
  <si>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</si>
  <si>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</si>
  <si>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</si>
  <si>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</si>
  <si>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</si>
  <si>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 </t>
  </si>
  <si>
    <t xml:space="preserve">kogusumma  </t>
  </si>
  <si>
    <t xml:space="preserve">Load, kindlustused </t>
  </si>
  <si>
    <t xml:space="preserve">Tööpiirkonna ja teede korrashoid  </t>
  </si>
  <si>
    <t xml:space="preserve">Tööde mõõdistamine ja märkimistööd </t>
  </si>
  <si>
    <t>Summa kantud kokkuvõttesse</t>
  </si>
  <si>
    <t>KULUDE LOEND NR 2: EHITUSOBJEKTI ETTEVALMISTAMINE</t>
  </si>
  <si>
    <t xml:space="preserve">tk  </t>
  </si>
  <si>
    <t xml:space="preserve">Teemaa-ala puhastamine  </t>
  </si>
  <si>
    <t xml:space="preserve">m  </t>
  </si>
  <si>
    <t>tk</t>
  </si>
  <si>
    <t>KULUDE LOEND NR 3: MULLATÖÖD</t>
  </si>
  <si>
    <t xml:space="preserve">Kasvupinnase eemaldamine  </t>
  </si>
  <si>
    <t xml:space="preserve">Mulde aluspinna planeerimine ja tihendamine  </t>
  </si>
  <si>
    <t>KULUDE LOEND NR 4: KATEND</t>
  </si>
  <si>
    <t>KULUDE LOEND NR 5: DRENAAŽ JA TRUUBID</t>
  </si>
  <si>
    <t>KULUDE LOEND NR 6: KONSTRUKTSIOONID</t>
  </si>
  <si>
    <t>KULUDE LOEND NR 7: LIIKLUSKORRALDUS- JA OHUTUSVAHENDID</t>
  </si>
  <si>
    <t>KULUDE LOEND NR 8: TEHNOVÕRGUD</t>
  </si>
  <si>
    <t>KULUDE LOEND NR 9: MAASTIKUKUJUNDUSTÖÖD</t>
  </si>
  <si>
    <t xml:space="preserve">Muru kasvualuse rajamine ja külv  </t>
  </si>
  <si>
    <t>KULUDE LOEND NR 10: TALIHOOLE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</si>
  <si>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</si>
  <si>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</si>
  <si>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</si>
  <si>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</si>
  <si>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</si>
  <si>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</si>
  <si>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</si>
  <si>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KULUDE LOEND Nr 7: LIIKLUSKORRALDUSVAHENDID</t>
  </si>
  <si>
    <t>KULUDE LOEND Nr 8: TEHNOVÕRGUD</t>
  </si>
  <si>
    <t>KULUDE LOEND Nr 9: MAASTIKUKUJUNDUSTÖÖD</t>
  </si>
  <si>
    <t>KULUDE LOEND Nr 10: TALIHOOLE</t>
  </si>
  <si>
    <t>KANTUD KOGU SUMMASSE</t>
  </si>
  <si>
    <t>käibemaks 20%</t>
  </si>
  <si>
    <t>KOKKU käibemaksuga 20%</t>
  </si>
  <si>
    <t xml:space="preserve">Ajutised tööd (sh. objektikontorid, ajutised teed) </t>
  </si>
  <si>
    <t>PUUDUVAD</t>
  </si>
  <si>
    <t>h=10cm</t>
  </si>
  <si>
    <t>h = 5 cm</t>
  </si>
  <si>
    <t>h = 20 cm</t>
  </si>
  <si>
    <t xml:space="preserve"> 29*15 cm</t>
  </si>
  <si>
    <t>Teelõigu pikkus</t>
  </si>
  <si>
    <t>MS külgede pikkus</t>
  </si>
  <si>
    <t>KLT külgede pikkus</t>
  </si>
  <si>
    <t>1826*0,5+104*1,25</t>
  </si>
  <si>
    <t>2*236=472</t>
  </si>
  <si>
    <t>MS tüüp I külgede pikkus</t>
  </si>
  <si>
    <t>2*73=146</t>
  </si>
  <si>
    <t>Tüüp I peenrad (ST+MS)</t>
  </si>
  <si>
    <t>MNT külgede pikkus 1:2</t>
  </si>
  <si>
    <t>MNT külgede pikkus 1:3</t>
  </si>
  <si>
    <t>Teehoiutööde tehnilised kirjeldused versioon 18.02.2019</t>
  </si>
  <si>
    <r>
      <t>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</si>
  <si>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</si>
  <si>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  </t>
    </r>
  </si>
  <si>
    <t>h(min)= 20 cm</t>
  </si>
  <si>
    <t>KULULOEND</t>
  </si>
  <si>
    <t>Tööprojektide ja tööjooniste koostamine (sh teostusjoonised ja servituudi plaanid)</t>
  </si>
  <si>
    <t>40501a</t>
  </si>
  <si>
    <t>40501b</t>
  </si>
  <si>
    <t>43002a</t>
  </si>
  <si>
    <t>43002b</t>
  </si>
  <si>
    <t>Ettenägemata tööde kulu 5%:</t>
  </si>
  <si>
    <t>KOKKU:</t>
  </si>
  <si>
    <t xml:space="preserve">Tihedast asfaltbetoonist AC 8 surf segu </t>
  </si>
  <si>
    <t>h = 7 cm</t>
  </si>
  <si>
    <t>h = 25 cm</t>
  </si>
  <si>
    <t>40101a</t>
  </si>
  <si>
    <t>Betoonäärekivid</t>
  </si>
  <si>
    <t>45001b</t>
  </si>
  <si>
    <t xml:space="preserve">Ehituseks sobimatu pinnase kaevandamine  </t>
  </si>
  <si>
    <t>Olemasoleva katendi freesimine kogu paksuses</t>
  </si>
  <si>
    <t>Äärekivide lammutamine</t>
  </si>
  <si>
    <t>m</t>
  </si>
  <si>
    <t>m²</t>
  </si>
  <si>
    <t>Kõnnitee asfaltbetoonkatte likvideerimine</t>
  </si>
  <si>
    <t>30501a</t>
  </si>
  <si>
    <t>30501c</t>
  </si>
  <si>
    <t>Üksikpuude langetamine koos kändude juurimisega (freesimisega) </t>
  </si>
  <si>
    <t>Tihedast asfaltbetoonist AC 16 surf segu</t>
  </si>
  <si>
    <t>Klotoid  OÜ Töö nr 351123</t>
  </si>
  <si>
    <t xml:space="preserve">Raadamine ja juurimine </t>
  </si>
  <si>
    <t xml:space="preserve"> h = 6 cm</t>
  </si>
  <si>
    <t>Teemärgistus värviga</t>
  </si>
  <si>
    <t xml:space="preserve">Liiklusmärk (ilma postita) </t>
  </si>
  <si>
    <t>Liiklusmärgi post koos vundamendiga</t>
  </si>
  <si>
    <t>Lääne maakond, Haapsalu linn, Uuemõisa alevik 
Tallinna mnt 79 ärihoone ehitusprojekt
Riigitee nr 9 Ääsmäe-Haapsalu-Rohuküla km 69,897 ristumiskoht 
Staadium: Põhiprojekt</t>
  </si>
  <si>
    <t xml:space="preserve">Liiklusmärgi eemaldamine (koos postidega, vundamentidega jne.)  </t>
  </si>
  <si>
    <t xml:space="preserve">Teemärgistus termovaluplastikuga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</si>
  <si>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</si>
  <si>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Valgustusmasti ümbertõstmine  </t>
  </si>
  <si>
    <t>Tehiskivist sillutuskate (hall) koos paigaldusega sängituskihile - betoonplaadid sõidutee äärekivi taga</t>
  </si>
  <si>
    <t>h = 4 cm</t>
  </si>
  <si>
    <t>43002c</t>
  </si>
  <si>
    <t>Reljeefsed (inva) kivid, sh liivast tasandus-kiht</t>
  </si>
  <si>
    <t>h = 6 cm</t>
  </si>
  <si>
    <t>Looduskivist sillutuskate (täringukivi 10x10x10cm), sh betoonist sängituskiht</t>
  </si>
  <si>
    <t>h = 10+10 cm</t>
  </si>
  <si>
    <t>Poorsest asfaltbetoonist AC 20 base kiht</t>
  </si>
  <si>
    <t xml:space="preserve">Killustikmastiksasfaldist (SMA 12) kiht  </t>
  </si>
  <si>
    <t>45004a</t>
  </si>
  <si>
    <t>45004b</t>
  </si>
  <si>
    <t>Tehiskivist sillutuskate (hall) koos paigaldusega sängituskihile - liiklussaarel</t>
  </si>
  <si>
    <t>43003a</t>
  </si>
  <si>
    <t>43003b</t>
  </si>
  <si>
    <t>Seguris valmistatud mustkillustikust alus MUK  32</t>
  </si>
  <si>
    <t>h = 17 cm</t>
  </si>
  <si>
    <t>Tardkivimist killustikalus fr 32/63, kiilumismeetodil</t>
  </si>
  <si>
    <t>Settekivimist killustikalus fr 32/63, kiilumismeetodil (sõidutee)</t>
  </si>
  <si>
    <t>Settekivimist killustikalus fr 16/32, kiilumismeetodil (kergliiklustee)</t>
  </si>
  <si>
    <t>40102a</t>
  </si>
  <si>
    <t>Olemasoleva katte tasandusfreesimine</t>
  </si>
  <si>
    <t>40102b</t>
  </si>
  <si>
    <t xml:space="preserve"> h(kesk.) = 16 cm</t>
  </si>
  <si>
    <t xml:space="preserve"> h = 4 cm</t>
  </si>
  <si>
    <t xml:space="preserve"> h = 10 cm</t>
  </si>
  <si>
    <t xml:space="preserve">Parkettkivikatte lammutamine  </t>
  </si>
  <si>
    <t>20314a</t>
  </si>
  <si>
    <t>20314b</t>
  </si>
  <si>
    <t>20314c</t>
  </si>
  <si>
    <t xml:space="preserve">Munakivikatte lammutamine  </t>
  </si>
  <si>
    <t>Sidekaevu luugi kõrguse reguleerimine</t>
  </si>
  <si>
    <t xml:space="preserve"> h(kesk.) = 60 cm</t>
  </si>
  <si>
    <t>30402a</t>
  </si>
  <si>
    <t>Muldkeha ehitamine juurde-veetavast täitematerjalist (sh. transport jms) Tm_90  k≥0,2m/ööp</t>
  </si>
  <si>
    <t>Dreenkiht täitematerjal 105  k≥1m/ööp (sõidutee)</t>
  </si>
  <si>
    <t>Dreenkiht täitematerjal 105  k≥1m/ööp (kergliiklustee)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</si>
</sst>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Arial"/>
      <family val="2"/>
      <charset val="186"/>
    </font>
    <font>
      <b/>
      <sz val="15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26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vertAlign val="superscript"/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30">
    <xf numFmtId="0" fontId="0" fillId="0" borderId="0" xfId="0"/>
    <xf numFmtId="0" fontId="0" fillId="0" borderId="0" xfId="0" applyAlignment="1">
      <alignment horizontal="right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0" borderId="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/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/>
    <xf numFmtId="0" fontId="3" fillId="0" borderId="0" xfId="0" applyFont="1" applyAlignment="1">
      <alignment horizontal="center" wrapText="1"/>
    </xf>
    <xf numFmtId="0" fontId="3" fillId="0" borderId="0" xfId="0" applyFont="1"/>
    <xf numFmtId="0" fontId="10" fillId="0" borderId="3" xfId="0" applyFont="1" applyBorder="1"/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/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center" wrapText="1"/>
    </xf>
    <xf numFmtId="164" fontId="4" fillId="0" borderId="5" xfId="0" applyNumberFormat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/>
    </xf>
    <xf numFmtId="0" fontId="3" fillId="0" borderId="3" xfId="0" applyFont="1" applyBorder="1"/>
    <xf numFmtId="164" fontId="3" fillId="0" borderId="3" xfId="0" applyNumberFormat="1" applyFont="1" applyBorder="1" applyAlignment="1">
      <alignment horizontal="center"/>
    </xf>
    <xf numFmtId="0" fontId="3" fillId="0" borderId="6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/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/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5" fontId="4" fillId="0" borderId="3" xfId="0" applyNumberFormat="1" applyFont="1" applyBorder="1" applyAlignment="1">
      <alignment horizontal="center" wrapText="1"/>
    </xf>
    <xf numFmtId="1" fontId="9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/>
    <xf numFmtId="1" fontId="3" fillId="0" borderId="1" xfId="0" applyNumberFormat="1" applyFont="1" applyBorder="1" applyAlignment="1">
      <alignment horizontal="center"/>
    </xf>
    <xf numFmtId="1" fontId="3" fillId="0" borderId="3" xfId="0" applyNumberFormat="1" applyFont="1" applyBorder="1"/>
    <xf numFmtId="1" fontId="3" fillId="0" borderId="1" xfId="0" applyNumberFormat="1" applyFont="1" applyBorder="1"/>
    <xf numFmtId="1" fontId="3" fillId="0" borderId="5" xfId="0" applyNumberFormat="1" applyFont="1" applyBorder="1"/>
    <xf numFmtId="1" fontId="6" fillId="0" borderId="3" xfId="0" applyNumberFormat="1" applyFont="1" applyBorder="1"/>
    <xf numFmtId="1" fontId="6" fillId="0" borderId="1" xfId="0" applyNumberFormat="1" applyFont="1" applyBorder="1"/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6" xfId="0" applyNumberFormat="1" applyFont="1" applyBorder="1"/>
    <xf numFmtId="1" fontId="3" fillId="0" borderId="7" xfId="0" applyNumberFormat="1" applyFont="1" applyBorder="1"/>
    <xf numFmtId="1" fontId="3" fillId="0" borderId="0" xfId="0" applyNumberFormat="1" applyFont="1" applyAlignment="1">
      <alignment horizontal="center" wrapText="1"/>
    </xf>
    <xf numFmtId="0" fontId="4" fillId="0" borderId="10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justify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wrapText="1"/>
    </xf>
    <xf numFmtId="166" fontId="3" fillId="0" borderId="0" xfId="0" applyNumberFormat="1" applyFont="1" applyAlignment="1">
      <alignment horizontal="right" wrapText="1"/>
    </xf>
    <xf numFmtId="164" fontId="6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2" fillId="0" borderId="3" xfId="0" applyFont="1" applyBorder="1" applyAlignment="1">
      <alignment horizontal="justify" vertical="center" wrapText="1"/>
    </xf>
    <xf numFmtId="164" fontId="12" fillId="0" borderId="3" xfId="0" applyNumberFormat="1" applyFont="1" applyBorder="1"/>
    <xf numFmtId="0" fontId="12" fillId="0" borderId="0" xfId="0" applyFont="1"/>
    <xf numFmtId="0" fontId="12" fillId="0" borderId="3" xfId="0" applyFont="1" applyBorder="1" applyAlignment="1">
      <alignment horizontal="left" vertical="center" wrapText="1"/>
    </xf>
    <xf numFmtId="1" fontId="6" fillId="0" borderId="3" xfId="0" applyNumberFormat="1" applyFont="1" applyBorder="1" applyAlignment="1">
      <alignment vertic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3" xfId="0" applyFont="1" applyBorder="1" applyAlignment="1">
      <alignment horizontal="left" wrapText="1"/>
    </xf>
    <xf numFmtId="165" fontId="4" fillId="0" borderId="10" xfId="0" applyNumberFormat="1" applyFont="1" applyBorder="1" applyAlignment="1">
      <alignment horizontal="center" wrapText="1"/>
    </xf>
    <xf numFmtId="165" fontId="4" fillId="0" borderId="4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right" wrapText="1"/>
    </xf>
    <xf numFmtId="165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3" fillId="0" borderId="3" xfId="0" applyFont="1" applyBorder="1" applyAlignment="1">
      <alignment horizontal="justify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12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/>
    <xf numFmtId="164" fontId="3" fillId="0" borderId="1" xfId="0" applyNumberFormat="1" applyFont="1" applyFill="1" applyBorder="1"/>
    <xf numFmtId="1" fontId="12" fillId="0" borderId="3" xfId="0" applyNumberFormat="1" applyFont="1" applyBorder="1"/>
    <xf numFmtId="0" fontId="6" fillId="0" borderId="9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/>
    <xf numFmtId="164" fontId="6" fillId="0" borderId="3" xfId="0" applyNumberFormat="1" applyFont="1" applyFill="1" applyBorder="1"/>
    <xf numFmtId="1" fontId="3" fillId="0" borderId="3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</cellXfs>
  <cellStyles count="4">
    <cellStyle name="Excel Built-in Normal" xfId="2" xr:uid="{00000000-0005-0000-0000-000000000000}"/>
    <cellStyle name="Normaallaad 3" xfId="1" xr:uid="{00000000-0005-0000-0000-000002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32"/>
  <sheetViews>
    <sheetView tabSelected="1" zoomScale="130" zoomScaleNormal="130" workbookViewId="0">
      <selection activeCell="B29" sqref="B29"/>
    </sheetView>
  </sheetViews>
  <sheetFormatPr defaultColWidth="9.140625" defaultRowHeight="12.75" x14ac:dyDescent="0.2"/>
  <cols>
    <col min="1" max="1" width="7.85546875" style="24" customWidth="1"/>
    <col min="2" max="2" width="47.42578125" style="24" customWidth="1"/>
    <col min="3" max="3" width="15.140625" style="24" customWidth="1"/>
    <col min="4" max="4" width="11.140625" style="29" customWidth="1"/>
    <col min="5" max="5" width="8.140625" style="58" customWidth="1"/>
    <col min="6" max="6" width="10" style="32" customWidth="1"/>
    <col min="7" max="7" width="12.5703125" style="32" customWidth="1"/>
    <col min="8" max="16384" width="9.140625" style="24"/>
  </cols>
  <sheetData>
    <row r="2" spans="1:7" ht="33" x14ac:dyDescent="0.45">
      <c r="A2" s="93" t="s">
        <v>65</v>
      </c>
      <c r="B2" s="93"/>
      <c r="C2" s="93"/>
      <c r="D2" s="93"/>
      <c r="E2" s="93"/>
      <c r="F2" s="93"/>
      <c r="G2" s="93"/>
    </row>
    <row r="3" spans="1:7" ht="80.25" customHeight="1" x14ac:dyDescent="0.3">
      <c r="A3" s="94" t="s">
        <v>95</v>
      </c>
      <c r="B3" s="94"/>
      <c r="C3" s="94"/>
      <c r="D3" s="94"/>
      <c r="E3" s="94"/>
      <c r="F3" s="94"/>
      <c r="G3" s="94"/>
    </row>
    <row r="4" spans="1:7" ht="19.5" x14ac:dyDescent="0.3">
      <c r="A4" s="95" t="s">
        <v>89</v>
      </c>
      <c r="B4" s="95"/>
      <c r="C4" s="95"/>
      <c r="D4" s="95"/>
      <c r="E4" s="95"/>
      <c r="F4" s="95"/>
      <c r="G4" s="95"/>
    </row>
    <row r="5" spans="1:7" ht="19.5" x14ac:dyDescent="0.3">
      <c r="A5" s="95"/>
      <c r="B5" s="95"/>
      <c r="C5" s="95"/>
      <c r="D5" s="95"/>
      <c r="E5" s="95"/>
      <c r="F5" s="95"/>
      <c r="G5" s="95"/>
    </row>
    <row r="6" spans="1:7" ht="19.5" x14ac:dyDescent="0.3">
      <c r="A6" s="26"/>
      <c r="B6" s="26"/>
      <c r="C6" s="26"/>
      <c r="D6" s="26"/>
      <c r="E6" s="56"/>
      <c r="F6" s="26"/>
      <c r="G6" s="27"/>
    </row>
    <row r="7" spans="1:7" ht="19.5" x14ac:dyDescent="0.3">
      <c r="A7" s="28" t="s">
        <v>60</v>
      </c>
      <c r="B7" s="26"/>
      <c r="C7" s="26"/>
      <c r="D7" s="26"/>
      <c r="E7" s="56"/>
      <c r="F7" s="96"/>
      <c r="G7" s="96"/>
    </row>
    <row r="8" spans="1:7" ht="15.6" customHeight="1" x14ac:dyDescent="0.2">
      <c r="E8" s="57"/>
      <c r="F8" s="30"/>
      <c r="G8" s="30"/>
    </row>
    <row r="9" spans="1:7" ht="15.6" customHeight="1" x14ac:dyDescent="0.25">
      <c r="A9" s="31" t="s">
        <v>7</v>
      </c>
    </row>
    <row r="10" spans="1:7" ht="15.6" customHeight="1" thickBot="1" x14ac:dyDescent="0.25">
      <c r="A10" s="33" t="s">
        <v>0</v>
      </c>
      <c r="B10" s="33" t="s">
        <v>1</v>
      </c>
      <c r="C10" s="33" t="s">
        <v>2</v>
      </c>
      <c r="D10" s="34" t="s">
        <v>3</v>
      </c>
      <c r="E10" s="59" t="s">
        <v>4</v>
      </c>
      <c r="F10" s="35" t="s">
        <v>5</v>
      </c>
      <c r="G10" s="35" t="s">
        <v>6</v>
      </c>
    </row>
    <row r="11" spans="1:7" ht="15.6" customHeight="1" thickTop="1" x14ac:dyDescent="0.2">
      <c r="A11" s="11">
        <v>10201</v>
      </c>
      <c r="B11" s="11" t="s">
        <v>8</v>
      </c>
      <c r="C11" s="36"/>
      <c r="D11" s="4" t="s">
        <v>9</v>
      </c>
      <c r="E11" s="60">
        <v>1</v>
      </c>
      <c r="F11" s="5"/>
      <c r="G11" s="5"/>
    </row>
    <row r="12" spans="1:7" ht="15.6" customHeight="1" x14ac:dyDescent="0.2">
      <c r="A12" s="11">
        <v>10202</v>
      </c>
      <c r="B12" s="11" t="s">
        <v>10</v>
      </c>
      <c r="C12" s="36"/>
      <c r="D12" s="4" t="s">
        <v>9</v>
      </c>
      <c r="E12" s="60">
        <v>1</v>
      </c>
      <c r="F12" s="5"/>
      <c r="G12" s="5"/>
    </row>
    <row r="13" spans="1:7" ht="15.6" customHeight="1" x14ac:dyDescent="0.2">
      <c r="A13" s="11">
        <v>10204</v>
      </c>
      <c r="B13" s="11" t="s">
        <v>11</v>
      </c>
      <c r="C13" s="36"/>
      <c r="D13" s="4" t="s">
        <v>9</v>
      </c>
      <c r="E13" s="60">
        <v>1</v>
      </c>
      <c r="F13" s="5"/>
      <c r="G13" s="5"/>
    </row>
    <row r="14" spans="1:7" ht="15.6" customHeight="1" x14ac:dyDescent="0.2">
      <c r="A14" s="11">
        <v>10210</v>
      </c>
      <c r="B14" s="11" t="s">
        <v>44</v>
      </c>
      <c r="C14" s="36"/>
      <c r="D14" s="4" t="s">
        <v>9</v>
      </c>
      <c r="E14" s="60">
        <v>1</v>
      </c>
      <c r="F14" s="5"/>
      <c r="G14" s="5"/>
    </row>
    <row r="15" spans="1:7" ht="15.6" customHeight="1" x14ac:dyDescent="0.2">
      <c r="A15" s="11">
        <v>10211</v>
      </c>
      <c r="B15" s="11" t="s">
        <v>12</v>
      </c>
      <c r="C15" s="36"/>
      <c r="D15" s="4" t="s">
        <v>9</v>
      </c>
      <c r="E15" s="60">
        <v>1</v>
      </c>
      <c r="F15" s="5"/>
      <c r="G15" s="5"/>
    </row>
    <row r="16" spans="1:7" ht="25.5" x14ac:dyDescent="0.2">
      <c r="A16" s="11">
        <v>10214</v>
      </c>
      <c r="B16" s="11" t="s">
        <v>66</v>
      </c>
      <c r="C16" s="36"/>
      <c r="D16" s="4" t="s">
        <v>9</v>
      </c>
      <c r="E16" s="60">
        <v>1</v>
      </c>
      <c r="F16" s="5"/>
      <c r="G16" s="5"/>
    </row>
    <row r="17" spans="1:14" ht="15.6" customHeight="1" thickBot="1" x14ac:dyDescent="0.25">
      <c r="A17" s="7"/>
      <c r="B17" s="7"/>
      <c r="C17" s="7"/>
      <c r="D17" s="8"/>
      <c r="E17" s="61"/>
      <c r="F17" s="9"/>
      <c r="G17" s="9"/>
    </row>
    <row r="18" spans="1:14" ht="15.6" customHeight="1" thickTop="1" x14ac:dyDescent="0.2">
      <c r="A18" s="20"/>
      <c r="B18" s="20"/>
      <c r="C18" s="20"/>
      <c r="D18" s="21"/>
      <c r="E18" s="62"/>
      <c r="F18" s="81" t="s">
        <v>13</v>
      </c>
      <c r="G18" s="37">
        <f>F113</f>
        <v>0</v>
      </c>
    </row>
    <row r="19" spans="1:14" ht="15.6" customHeight="1" x14ac:dyDescent="0.2">
      <c r="A19" s="38"/>
      <c r="B19" s="38"/>
      <c r="C19" s="38"/>
      <c r="D19" s="39"/>
    </row>
    <row r="20" spans="1:14" ht="15.6" customHeight="1" x14ac:dyDescent="0.25">
      <c r="A20" s="31" t="s">
        <v>14</v>
      </c>
    </row>
    <row r="21" spans="1:14" ht="15.6" customHeight="1" thickBot="1" x14ac:dyDescent="0.25">
      <c r="A21" s="33" t="s">
        <v>0</v>
      </c>
      <c r="B21" s="33" t="s">
        <v>1</v>
      </c>
      <c r="C21" s="33" t="s">
        <v>2</v>
      </c>
      <c r="D21" s="34" t="s">
        <v>3</v>
      </c>
      <c r="E21" s="59" t="s">
        <v>4</v>
      </c>
      <c r="F21" s="35" t="s">
        <v>5</v>
      </c>
      <c r="G21" s="35" t="s">
        <v>6</v>
      </c>
    </row>
    <row r="22" spans="1:14" ht="15.6" customHeight="1" thickTop="1" x14ac:dyDescent="0.2">
      <c r="A22" s="77">
        <v>20201</v>
      </c>
      <c r="B22" s="73" t="s">
        <v>90</v>
      </c>
      <c r="C22" s="73"/>
      <c r="D22" s="78" t="s">
        <v>61</v>
      </c>
      <c r="E22" s="60">
        <v>160</v>
      </c>
      <c r="F22" s="5"/>
      <c r="G22" s="5">
        <f>E22*F22</f>
        <v>0</v>
      </c>
    </row>
    <row r="23" spans="1:14" s="90" customFormat="1" ht="27" customHeight="1" x14ac:dyDescent="0.2">
      <c r="A23" s="107">
        <v>20301</v>
      </c>
      <c r="B23" s="73" t="s">
        <v>96</v>
      </c>
      <c r="C23" s="108"/>
      <c r="D23" s="109" t="s">
        <v>15</v>
      </c>
      <c r="E23" s="60">
        <v>7</v>
      </c>
      <c r="F23" s="89"/>
      <c r="G23" s="5">
        <f>E23*F23</f>
        <v>0</v>
      </c>
    </row>
    <row r="24" spans="1:14" ht="27" customHeight="1" x14ac:dyDescent="0.2">
      <c r="A24" s="107">
        <v>20208</v>
      </c>
      <c r="B24" s="73" t="s">
        <v>87</v>
      </c>
      <c r="C24" s="108"/>
      <c r="D24" s="109" t="s">
        <v>15</v>
      </c>
      <c r="E24" s="60">
        <v>1</v>
      </c>
      <c r="F24" s="5"/>
      <c r="G24" s="5">
        <f>E24*F24</f>
        <v>0</v>
      </c>
    </row>
    <row r="25" spans="1:14" ht="15.6" customHeight="1" x14ac:dyDescent="0.2">
      <c r="A25" s="77">
        <v>20212</v>
      </c>
      <c r="B25" s="73" t="s">
        <v>16</v>
      </c>
      <c r="C25" s="73"/>
      <c r="D25" s="78" t="s">
        <v>61</v>
      </c>
      <c r="E25" s="60">
        <v>700</v>
      </c>
      <c r="F25" s="5"/>
      <c r="G25" s="5">
        <f>E25*F25</f>
        <v>0</v>
      </c>
    </row>
    <row r="26" spans="1:14" x14ac:dyDescent="0.2">
      <c r="A26" s="77">
        <v>20313</v>
      </c>
      <c r="B26" s="73" t="s">
        <v>81</v>
      </c>
      <c r="C26" s="73"/>
      <c r="D26" s="78" t="s">
        <v>82</v>
      </c>
      <c r="E26" s="60">
        <v>140</v>
      </c>
      <c r="F26" s="5"/>
      <c r="G26" s="5">
        <f t="shared" ref="G26:G27" si="0">F26*E26</f>
        <v>0</v>
      </c>
      <c r="H26" s="74"/>
      <c r="I26" s="75"/>
      <c r="J26" s="75"/>
      <c r="K26" s="76"/>
      <c r="L26" s="76"/>
      <c r="M26" s="76"/>
      <c r="N26" s="76"/>
    </row>
    <row r="27" spans="1:14" s="90" customFormat="1" ht="15.6" customHeight="1" x14ac:dyDescent="0.2">
      <c r="A27" s="77" t="s">
        <v>126</v>
      </c>
      <c r="B27" s="73" t="s">
        <v>125</v>
      </c>
      <c r="C27" s="73"/>
      <c r="D27" s="78" t="s">
        <v>98</v>
      </c>
      <c r="E27" s="60">
        <v>60</v>
      </c>
      <c r="F27" s="5"/>
      <c r="G27" s="5">
        <f t="shared" si="0"/>
        <v>0</v>
      </c>
    </row>
    <row r="28" spans="1:14" x14ac:dyDescent="0.2">
      <c r="A28" s="77" t="s">
        <v>127</v>
      </c>
      <c r="B28" s="73" t="s">
        <v>84</v>
      </c>
      <c r="C28" s="73"/>
      <c r="D28" s="78" t="s">
        <v>83</v>
      </c>
      <c r="E28" s="60">
        <v>112</v>
      </c>
      <c r="F28" s="5"/>
      <c r="G28" s="5">
        <f t="shared" ref="G28:G29" si="1">F28*E28</f>
        <v>0</v>
      </c>
      <c r="H28" s="74"/>
      <c r="I28" s="75"/>
      <c r="J28" s="75"/>
      <c r="K28" s="76"/>
      <c r="L28" s="76"/>
      <c r="M28" s="76"/>
      <c r="N28" s="76"/>
    </row>
    <row r="29" spans="1:14" s="90" customFormat="1" ht="15.6" customHeight="1" x14ac:dyDescent="0.2">
      <c r="A29" s="77" t="s">
        <v>128</v>
      </c>
      <c r="B29" s="73" t="s">
        <v>129</v>
      </c>
      <c r="C29" s="73"/>
      <c r="D29" s="78" t="s">
        <v>98</v>
      </c>
      <c r="E29" s="60">
        <v>13</v>
      </c>
      <c r="F29" s="5"/>
      <c r="G29" s="5">
        <f t="shared" si="1"/>
        <v>0</v>
      </c>
    </row>
    <row r="30" spans="1:14" ht="15.6" customHeight="1" thickBot="1" x14ac:dyDescent="0.25">
      <c r="A30" s="79"/>
      <c r="B30" s="79"/>
      <c r="C30" s="79"/>
      <c r="D30" s="80"/>
      <c r="E30" s="61"/>
      <c r="F30" s="9"/>
      <c r="G30" s="9"/>
    </row>
    <row r="31" spans="1:14" ht="15.6" customHeight="1" thickTop="1" x14ac:dyDescent="0.2">
      <c r="A31" s="20"/>
      <c r="B31" s="20"/>
      <c r="C31" s="20"/>
      <c r="D31" s="21"/>
      <c r="E31" s="62"/>
      <c r="F31" s="81" t="s">
        <v>13</v>
      </c>
      <c r="G31" s="37">
        <f>SUM(G24:G30)</f>
        <v>0</v>
      </c>
    </row>
    <row r="32" spans="1:14" ht="15.6" customHeight="1" x14ac:dyDescent="0.2">
      <c r="A32" s="38"/>
      <c r="B32" s="38"/>
      <c r="C32" s="38"/>
      <c r="D32" s="39"/>
    </row>
    <row r="33" spans="1:7" ht="15.6" customHeight="1" x14ac:dyDescent="0.25">
      <c r="A33" s="31" t="s">
        <v>19</v>
      </c>
    </row>
    <row r="34" spans="1:7" ht="15.6" customHeight="1" thickBot="1" x14ac:dyDescent="0.25">
      <c r="A34" s="33" t="s">
        <v>0</v>
      </c>
      <c r="B34" s="33" t="s">
        <v>1</v>
      </c>
      <c r="C34" s="33" t="s">
        <v>2</v>
      </c>
      <c r="D34" s="34" t="s">
        <v>3</v>
      </c>
      <c r="E34" s="59" t="s">
        <v>4</v>
      </c>
      <c r="F34" s="35" t="s">
        <v>5</v>
      </c>
      <c r="G34" s="35" t="s">
        <v>6</v>
      </c>
    </row>
    <row r="35" spans="1:7" ht="16.5" thickTop="1" x14ac:dyDescent="0.2">
      <c r="A35" s="2">
        <v>30101</v>
      </c>
      <c r="B35" s="2" t="s">
        <v>20</v>
      </c>
      <c r="C35" s="10" t="s">
        <v>131</v>
      </c>
      <c r="D35" s="4" t="s">
        <v>62</v>
      </c>
      <c r="E35" s="60">
        <f>310*0.6</f>
        <v>186</v>
      </c>
      <c r="F35" s="5"/>
      <c r="G35" s="5">
        <f>E35*F35</f>
        <v>0</v>
      </c>
    </row>
    <row r="36" spans="1:7" ht="15.6" customHeight="1" x14ac:dyDescent="0.2">
      <c r="A36" s="2">
        <v>30103</v>
      </c>
      <c r="B36" s="3" t="s">
        <v>79</v>
      </c>
      <c r="C36" s="3"/>
      <c r="D36" s="4" t="s">
        <v>62</v>
      </c>
      <c r="E36" s="60">
        <f>70*0.45</f>
        <v>31.5</v>
      </c>
      <c r="F36" s="5"/>
      <c r="G36" s="5">
        <f t="shared" ref="G36:G37" si="2">E36*F36</f>
        <v>0</v>
      </c>
    </row>
    <row r="37" spans="1:7" ht="25.5" x14ac:dyDescent="0.2">
      <c r="A37" s="2" t="s">
        <v>132</v>
      </c>
      <c r="B37" s="3" t="s">
        <v>133</v>
      </c>
      <c r="C37" s="3"/>
      <c r="D37" s="4" t="s">
        <v>62</v>
      </c>
      <c r="E37" s="128">
        <f>0.35*E38</f>
        <v>139.01999999999998</v>
      </c>
      <c r="F37" s="129"/>
      <c r="G37" s="129">
        <f t="shared" si="2"/>
        <v>0</v>
      </c>
    </row>
    <row r="38" spans="1:7" ht="15.6" customHeight="1" x14ac:dyDescent="0.2">
      <c r="A38" s="2" t="s">
        <v>85</v>
      </c>
      <c r="B38" s="2" t="s">
        <v>134</v>
      </c>
      <c r="C38" s="2" t="s">
        <v>64</v>
      </c>
      <c r="D38" s="4" t="s">
        <v>61</v>
      </c>
      <c r="E38" s="60">
        <f>E55*1.2</f>
        <v>397.2</v>
      </c>
      <c r="F38" s="5"/>
      <c r="G38" s="5">
        <f t="shared" ref="G38:G40" si="3">E38*F38</f>
        <v>0</v>
      </c>
    </row>
    <row r="39" spans="1:7" ht="15.6" customHeight="1" x14ac:dyDescent="0.2">
      <c r="A39" s="2" t="s">
        <v>86</v>
      </c>
      <c r="B39" s="2" t="s">
        <v>135</v>
      </c>
      <c r="C39" s="2" t="s">
        <v>64</v>
      </c>
      <c r="D39" s="4" t="s">
        <v>61</v>
      </c>
      <c r="E39" s="60">
        <f>(E53+E62+E63)*1.2</f>
        <v>187.2</v>
      </c>
      <c r="F39" s="5"/>
      <c r="G39" s="5">
        <f t="shared" ref="G39" si="4">E39*F39</f>
        <v>0</v>
      </c>
    </row>
    <row r="40" spans="1:7" ht="15.6" customHeight="1" x14ac:dyDescent="0.2">
      <c r="A40" s="2">
        <v>30604</v>
      </c>
      <c r="B40" s="3" t="s">
        <v>21</v>
      </c>
      <c r="C40" s="3"/>
      <c r="D40" s="4" t="s">
        <v>61</v>
      </c>
      <c r="E40" s="60">
        <f>E38*1.1</f>
        <v>436.92</v>
      </c>
      <c r="F40" s="5"/>
      <c r="G40" s="5">
        <f t="shared" si="3"/>
        <v>0</v>
      </c>
    </row>
    <row r="41" spans="1:7" ht="15.6" customHeight="1" thickBot="1" x14ac:dyDescent="0.25">
      <c r="A41" s="7"/>
      <c r="B41" s="7"/>
      <c r="C41" s="7"/>
      <c r="D41" s="8"/>
      <c r="E41" s="61"/>
      <c r="F41" s="9"/>
      <c r="G41" s="9"/>
    </row>
    <row r="42" spans="1:7" ht="15.6" customHeight="1" thickTop="1" x14ac:dyDescent="0.2">
      <c r="A42" s="20"/>
      <c r="B42" s="20"/>
      <c r="C42" s="20"/>
      <c r="D42" s="21"/>
      <c r="E42" s="62"/>
      <c r="F42" s="81" t="s">
        <v>13</v>
      </c>
      <c r="G42" s="37">
        <f>SUM(G35:G41)</f>
        <v>0</v>
      </c>
    </row>
    <row r="43" spans="1:7" ht="15.6" customHeight="1" x14ac:dyDescent="0.2">
      <c r="A43" s="38"/>
      <c r="B43" s="38"/>
      <c r="C43" s="38"/>
      <c r="D43" s="39"/>
      <c r="F43" s="82"/>
      <c r="G43" s="40"/>
    </row>
    <row r="44" spans="1:7" ht="15.6" customHeight="1" x14ac:dyDescent="0.25">
      <c r="A44" s="31" t="s">
        <v>22</v>
      </c>
      <c r="B44" s="38"/>
      <c r="C44" s="38"/>
      <c r="D44" s="39"/>
    </row>
    <row r="45" spans="1:7" ht="15.6" customHeight="1" thickBot="1" x14ac:dyDescent="0.25">
      <c r="A45" s="33" t="s">
        <v>0</v>
      </c>
      <c r="B45" s="33" t="s">
        <v>1</v>
      </c>
      <c r="C45" s="33" t="s">
        <v>2</v>
      </c>
      <c r="D45" s="34" t="s">
        <v>3</v>
      </c>
      <c r="E45" s="59" t="s">
        <v>4</v>
      </c>
      <c r="F45" s="35" t="s">
        <v>5</v>
      </c>
      <c r="G45" s="35" t="s">
        <v>6</v>
      </c>
    </row>
    <row r="46" spans="1:7" ht="16.5" thickTop="1" x14ac:dyDescent="0.2">
      <c r="A46" s="122" t="s">
        <v>76</v>
      </c>
      <c r="B46" s="123" t="s">
        <v>80</v>
      </c>
      <c r="C46" s="124" t="s">
        <v>122</v>
      </c>
      <c r="D46" s="125" t="s">
        <v>63</v>
      </c>
      <c r="E46" s="126">
        <f>35+190</f>
        <v>225</v>
      </c>
      <c r="F46" s="127"/>
      <c r="G46" s="127">
        <f>F46*E46</f>
        <v>0</v>
      </c>
    </row>
    <row r="47" spans="1:7" ht="15.6" customHeight="1" x14ac:dyDescent="0.2">
      <c r="A47" s="11" t="s">
        <v>119</v>
      </c>
      <c r="B47" s="12" t="s">
        <v>120</v>
      </c>
      <c r="C47" s="121" t="s">
        <v>123</v>
      </c>
      <c r="D47" s="13" t="s">
        <v>63</v>
      </c>
      <c r="E47" s="63">
        <v>123</v>
      </c>
      <c r="F47" s="14"/>
      <c r="G47" s="14">
        <f t="shared" ref="G47:G48" si="5">E47*F47</f>
        <v>0</v>
      </c>
    </row>
    <row r="48" spans="1:7" ht="15.6" customHeight="1" x14ac:dyDescent="0.2">
      <c r="A48" s="11" t="s">
        <v>121</v>
      </c>
      <c r="B48" s="12" t="s">
        <v>120</v>
      </c>
      <c r="C48" s="121" t="s">
        <v>124</v>
      </c>
      <c r="D48" s="13" t="s">
        <v>63</v>
      </c>
      <c r="E48" s="63">
        <v>38</v>
      </c>
      <c r="F48" s="14"/>
      <c r="G48" s="14">
        <f t="shared" si="5"/>
        <v>0</v>
      </c>
    </row>
    <row r="49" spans="1:14" ht="25.5" customHeight="1" x14ac:dyDescent="0.2">
      <c r="A49" s="11" t="s">
        <v>67</v>
      </c>
      <c r="B49" s="11" t="s">
        <v>117</v>
      </c>
      <c r="C49" s="11" t="s">
        <v>75</v>
      </c>
      <c r="D49" s="13" t="s">
        <v>63</v>
      </c>
      <c r="E49" s="92">
        <f>E54+E55*1.1</f>
        <v>432.1</v>
      </c>
      <c r="F49" s="85"/>
      <c r="G49" s="85">
        <f t="shared" ref="G49:G63" si="6">F49*E49</f>
        <v>0</v>
      </c>
    </row>
    <row r="50" spans="1:14" ht="25.5" x14ac:dyDescent="0.2">
      <c r="A50" s="11" t="s">
        <v>68</v>
      </c>
      <c r="B50" s="11" t="s">
        <v>118</v>
      </c>
      <c r="C50" s="11" t="s">
        <v>48</v>
      </c>
      <c r="D50" s="13" t="s">
        <v>63</v>
      </c>
      <c r="E50" s="92">
        <f>E53*1.1+E62+E61+E60+E63</f>
        <v>240.70000000000002</v>
      </c>
      <c r="F50" s="85"/>
      <c r="G50" s="85">
        <f t="shared" si="6"/>
        <v>0</v>
      </c>
    </row>
    <row r="51" spans="1:14" ht="15.75" x14ac:dyDescent="0.2">
      <c r="A51" s="11" t="s">
        <v>68</v>
      </c>
      <c r="B51" s="11" t="s">
        <v>116</v>
      </c>
      <c r="C51" s="11" t="s">
        <v>115</v>
      </c>
      <c r="D51" s="13" t="s">
        <v>63</v>
      </c>
      <c r="E51" s="63">
        <v>65</v>
      </c>
      <c r="F51" s="14"/>
      <c r="G51" s="14">
        <f t="shared" ref="G51" si="7">F51*E51</f>
        <v>0</v>
      </c>
    </row>
    <row r="52" spans="1:14" s="90" customFormat="1" ht="15.6" customHeight="1" x14ac:dyDescent="0.2">
      <c r="A52" s="88">
        <v>40506</v>
      </c>
      <c r="B52" s="91" t="s">
        <v>114</v>
      </c>
      <c r="C52" s="11" t="s">
        <v>104</v>
      </c>
      <c r="D52" s="86" t="s">
        <v>98</v>
      </c>
      <c r="E52" s="63">
        <v>80</v>
      </c>
      <c r="F52" s="89"/>
      <c r="G52" s="89"/>
    </row>
    <row r="53" spans="1:14" ht="15.6" customHeight="1" x14ac:dyDescent="0.2">
      <c r="A53" s="11" t="s">
        <v>69</v>
      </c>
      <c r="B53" s="11" t="s">
        <v>73</v>
      </c>
      <c r="C53" s="11" t="s">
        <v>47</v>
      </c>
      <c r="D53" s="13" t="s">
        <v>63</v>
      </c>
      <c r="E53" s="63">
        <v>117</v>
      </c>
      <c r="F53" s="14"/>
      <c r="G53" s="14">
        <f t="shared" si="6"/>
        <v>0</v>
      </c>
    </row>
    <row r="54" spans="1:14" ht="15.75" x14ac:dyDescent="0.2">
      <c r="A54" s="11" t="s">
        <v>70</v>
      </c>
      <c r="B54" s="11" t="s">
        <v>88</v>
      </c>
      <c r="C54" s="11" t="s">
        <v>74</v>
      </c>
      <c r="D54" s="13" t="s">
        <v>63</v>
      </c>
      <c r="E54" s="63">
        <v>68</v>
      </c>
      <c r="F54" s="14"/>
      <c r="G54" s="14">
        <f t="shared" si="6"/>
        <v>0</v>
      </c>
    </row>
    <row r="55" spans="1:14" ht="15.75" x14ac:dyDescent="0.2">
      <c r="A55" s="11" t="s">
        <v>102</v>
      </c>
      <c r="B55" s="11" t="s">
        <v>88</v>
      </c>
      <c r="C55" s="11" t="s">
        <v>101</v>
      </c>
      <c r="D55" s="13" t="s">
        <v>63</v>
      </c>
      <c r="E55" s="63">
        <v>331</v>
      </c>
      <c r="F55" s="14"/>
      <c r="G55" s="14">
        <f t="shared" ref="G55:G56" si="8">F55*E55</f>
        <v>0</v>
      </c>
    </row>
    <row r="56" spans="1:14" ht="15.75" x14ac:dyDescent="0.2">
      <c r="A56" s="11" t="s">
        <v>112</v>
      </c>
      <c r="B56" s="12" t="s">
        <v>107</v>
      </c>
      <c r="C56" s="11" t="s">
        <v>74</v>
      </c>
      <c r="D56" s="13" t="s">
        <v>63</v>
      </c>
      <c r="E56" s="63">
        <f>E55</f>
        <v>331</v>
      </c>
      <c r="F56" s="14"/>
      <c r="G56" s="14">
        <f t="shared" si="8"/>
        <v>0</v>
      </c>
    </row>
    <row r="57" spans="1:14" ht="15.75" x14ac:dyDescent="0.2">
      <c r="A57" s="11" t="s">
        <v>113</v>
      </c>
      <c r="B57" s="12" t="s">
        <v>107</v>
      </c>
      <c r="C57" s="11" t="s">
        <v>104</v>
      </c>
      <c r="D57" s="13" t="s">
        <v>63</v>
      </c>
      <c r="E57" s="63">
        <v>107</v>
      </c>
      <c r="F57" s="14"/>
      <c r="G57" s="14">
        <f t="shared" ref="G57" si="9">F57*E57</f>
        <v>0</v>
      </c>
    </row>
    <row r="58" spans="1:14" s="90" customFormat="1" ht="15.6" customHeight="1" x14ac:dyDescent="0.2">
      <c r="A58" s="11">
        <v>43004</v>
      </c>
      <c r="B58" s="12" t="s">
        <v>108</v>
      </c>
      <c r="C58" s="11" t="s">
        <v>101</v>
      </c>
      <c r="D58" s="13" t="s">
        <v>98</v>
      </c>
      <c r="E58" s="63">
        <v>218</v>
      </c>
      <c r="F58" s="14"/>
      <c r="G58" s="14"/>
    </row>
    <row r="59" spans="1:14" ht="15.6" customHeight="1" x14ac:dyDescent="0.2">
      <c r="A59" s="11" t="s">
        <v>78</v>
      </c>
      <c r="B59" s="11" t="s">
        <v>77</v>
      </c>
      <c r="C59" s="15" t="s">
        <v>49</v>
      </c>
      <c r="D59" s="13" t="s">
        <v>17</v>
      </c>
      <c r="E59" s="63">
        <v>163</v>
      </c>
      <c r="F59" s="14"/>
      <c r="G59" s="14">
        <f t="shared" si="6"/>
        <v>0</v>
      </c>
    </row>
    <row r="60" spans="1:14" ht="25.5" x14ac:dyDescent="0.2">
      <c r="A60" s="11" t="s">
        <v>109</v>
      </c>
      <c r="B60" s="11" t="s">
        <v>100</v>
      </c>
      <c r="C60" s="15" t="s">
        <v>91</v>
      </c>
      <c r="D60" s="13" t="s">
        <v>83</v>
      </c>
      <c r="E60" s="92">
        <v>9</v>
      </c>
      <c r="F60" s="85"/>
      <c r="G60" s="85">
        <f t="shared" si="6"/>
        <v>0</v>
      </c>
      <c r="H60" s="76"/>
      <c r="I60" s="75"/>
      <c r="J60" s="75"/>
      <c r="K60" s="76"/>
      <c r="L60" s="76"/>
      <c r="M60" s="76"/>
      <c r="N60" s="76"/>
    </row>
    <row r="61" spans="1:14" ht="25.5" x14ac:dyDescent="0.2">
      <c r="A61" s="11" t="s">
        <v>110</v>
      </c>
      <c r="B61" s="11" t="s">
        <v>111</v>
      </c>
      <c r="C61" s="15" t="s">
        <v>91</v>
      </c>
      <c r="D61" s="13" t="s">
        <v>83</v>
      </c>
      <c r="E61" s="92">
        <v>64</v>
      </c>
      <c r="F61" s="85"/>
      <c r="G61" s="85">
        <f t="shared" ref="G61" si="10">F61*E61</f>
        <v>0</v>
      </c>
      <c r="H61" s="76"/>
      <c r="I61" s="75"/>
      <c r="J61" s="75"/>
      <c r="K61" s="76"/>
      <c r="L61" s="76"/>
      <c r="M61" s="76"/>
      <c r="N61" s="76"/>
    </row>
    <row r="62" spans="1:14" ht="25.5" x14ac:dyDescent="0.2">
      <c r="A62" s="11">
        <v>45007</v>
      </c>
      <c r="B62" s="11" t="s">
        <v>105</v>
      </c>
      <c r="C62" s="11" t="s">
        <v>106</v>
      </c>
      <c r="D62" s="13" t="s">
        <v>63</v>
      </c>
      <c r="E62" s="63">
        <v>36</v>
      </c>
      <c r="F62" s="14"/>
      <c r="G62" s="14">
        <f t="shared" si="6"/>
        <v>0</v>
      </c>
    </row>
    <row r="63" spans="1:14" ht="15.75" x14ac:dyDescent="0.2">
      <c r="A63" s="11">
        <v>45008</v>
      </c>
      <c r="B63" s="11" t="s">
        <v>103</v>
      </c>
      <c r="C63" s="11" t="s">
        <v>104</v>
      </c>
      <c r="D63" s="13" t="s">
        <v>63</v>
      </c>
      <c r="E63" s="63">
        <v>3</v>
      </c>
      <c r="F63" s="14"/>
      <c r="G63" s="14">
        <f t="shared" si="6"/>
        <v>0</v>
      </c>
    </row>
    <row r="64" spans="1:14" ht="15.6" customHeight="1" thickBot="1" x14ac:dyDescent="0.25">
      <c r="A64" s="16"/>
      <c r="B64" s="17"/>
      <c r="C64" s="17"/>
      <c r="D64" s="18"/>
      <c r="E64" s="64"/>
      <c r="F64" s="19"/>
      <c r="G64" s="19"/>
    </row>
    <row r="65" spans="1:7" ht="15.6" customHeight="1" thickTop="1" x14ac:dyDescent="0.2">
      <c r="A65" s="20"/>
      <c r="B65" s="20"/>
      <c r="C65" s="20"/>
      <c r="D65" s="21"/>
      <c r="E65" s="62"/>
      <c r="F65" s="81" t="s">
        <v>13</v>
      </c>
      <c r="G65" s="37">
        <f>SUM(G46:G64)</f>
        <v>0</v>
      </c>
    </row>
    <row r="66" spans="1:7" ht="15.6" customHeight="1" x14ac:dyDescent="0.2">
      <c r="A66" s="38"/>
      <c r="B66" s="41"/>
      <c r="C66" s="41"/>
      <c r="D66" s="39"/>
    </row>
    <row r="67" spans="1:7" ht="15.6" customHeight="1" x14ac:dyDescent="0.25">
      <c r="A67" s="31" t="s">
        <v>23</v>
      </c>
      <c r="B67" s="41"/>
      <c r="C67" s="41"/>
      <c r="D67" s="39"/>
    </row>
    <row r="68" spans="1:7" ht="15.6" customHeight="1" thickBot="1" x14ac:dyDescent="0.25">
      <c r="A68" s="33" t="s">
        <v>0</v>
      </c>
      <c r="B68" s="33" t="s">
        <v>1</v>
      </c>
      <c r="C68" s="33" t="s">
        <v>2</v>
      </c>
      <c r="D68" s="34" t="s">
        <v>3</v>
      </c>
      <c r="E68" s="59" t="s">
        <v>4</v>
      </c>
      <c r="F68" s="35" t="s">
        <v>5</v>
      </c>
      <c r="G68" s="35" t="s">
        <v>6</v>
      </c>
    </row>
    <row r="69" spans="1:7" ht="15.6" customHeight="1" thickTop="1" x14ac:dyDescent="0.2">
      <c r="A69" s="110"/>
      <c r="B69" s="110"/>
      <c r="C69" s="110"/>
      <c r="D69" s="111"/>
      <c r="E69" s="112"/>
      <c r="F69" s="113"/>
      <c r="G69" s="113"/>
    </row>
    <row r="70" spans="1:7" ht="15.6" customHeight="1" x14ac:dyDescent="0.25">
      <c r="A70" s="45"/>
      <c r="B70" s="25" t="s">
        <v>45</v>
      </c>
      <c r="C70" s="45"/>
      <c r="D70" s="6"/>
      <c r="E70" s="66"/>
      <c r="F70" s="46"/>
      <c r="G70" s="46"/>
    </row>
    <row r="71" spans="1:7" ht="13.5" thickBot="1" x14ac:dyDescent="0.25">
      <c r="A71" s="7"/>
      <c r="B71" s="7"/>
      <c r="C71" s="7"/>
      <c r="D71" s="8"/>
      <c r="E71" s="61"/>
      <c r="F71" s="9"/>
      <c r="G71" s="9"/>
    </row>
    <row r="72" spans="1:7" s="87" customFormat="1" ht="15.75" thickTop="1" x14ac:dyDescent="0.2">
      <c r="A72" s="20"/>
      <c r="B72" s="20"/>
      <c r="C72" s="20"/>
      <c r="D72" s="21"/>
      <c r="E72" s="62"/>
      <c r="F72" s="81" t="s">
        <v>13</v>
      </c>
      <c r="G72" s="37">
        <f>SUM(G71:G71)</f>
        <v>0</v>
      </c>
    </row>
    <row r="73" spans="1:7" s="87" customFormat="1" ht="15" x14ac:dyDescent="0.2">
      <c r="A73" s="38"/>
      <c r="B73" s="38"/>
      <c r="C73" s="38"/>
      <c r="D73" s="39"/>
      <c r="E73" s="58"/>
      <c r="F73" s="32"/>
      <c r="G73" s="32"/>
    </row>
    <row r="74" spans="1:7" ht="15.6" customHeight="1" x14ac:dyDescent="0.25">
      <c r="A74" s="31" t="s">
        <v>24</v>
      </c>
    </row>
    <row r="75" spans="1:7" ht="15.6" customHeight="1" thickBot="1" x14ac:dyDescent="0.25">
      <c r="A75" s="33" t="s">
        <v>0</v>
      </c>
      <c r="B75" s="33" t="s">
        <v>1</v>
      </c>
      <c r="C75" s="33" t="s">
        <v>2</v>
      </c>
      <c r="D75" s="34" t="s">
        <v>3</v>
      </c>
      <c r="E75" s="59" t="s">
        <v>4</v>
      </c>
      <c r="F75" s="35" t="s">
        <v>5</v>
      </c>
      <c r="G75" s="35" t="s">
        <v>6</v>
      </c>
    </row>
    <row r="76" spans="1:7" ht="15.6" customHeight="1" thickTop="1" x14ac:dyDescent="0.2">
      <c r="A76" s="42"/>
      <c r="B76" s="42"/>
      <c r="C76" s="42"/>
      <c r="D76" s="43"/>
      <c r="E76" s="65"/>
      <c r="F76" s="44"/>
      <c r="G76" s="44"/>
    </row>
    <row r="77" spans="1:7" ht="15.6" customHeight="1" x14ac:dyDescent="0.25">
      <c r="A77" s="45"/>
      <c r="B77" s="25" t="s">
        <v>45</v>
      </c>
      <c r="C77" s="45"/>
      <c r="D77" s="6"/>
      <c r="E77" s="66"/>
      <c r="F77" s="46"/>
      <c r="G77" s="46"/>
    </row>
    <row r="78" spans="1:7" ht="15.6" customHeight="1" thickBot="1" x14ac:dyDescent="0.25">
      <c r="A78" s="47"/>
      <c r="B78" s="47"/>
      <c r="C78" s="47"/>
      <c r="D78" s="48"/>
      <c r="E78" s="67"/>
      <c r="F78" s="49"/>
      <c r="G78" s="49"/>
    </row>
    <row r="79" spans="1:7" ht="15.6" customHeight="1" thickTop="1" x14ac:dyDescent="0.2">
      <c r="A79" s="20"/>
      <c r="B79" s="20"/>
      <c r="C79" s="20"/>
      <c r="D79" s="21"/>
      <c r="E79" s="62"/>
      <c r="F79" s="81" t="s">
        <v>13</v>
      </c>
      <c r="G79" s="37">
        <f>SUM(G76:G78)</f>
        <v>0</v>
      </c>
    </row>
    <row r="80" spans="1:7" ht="15.6" customHeight="1" x14ac:dyDescent="0.2">
      <c r="A80" s="38"/>
      <c r="B80" s="38"/>
      <c r="C80" s="38"/>
      <c r="D80" s="39"/>
    </row>
    <row r="81" spans="1:7" ht="15.6" customHeight="1" x14ac:dyDescent="0.25">
      <c r="A81" s="31" t="s">
        <v>25</v>
      </c>
    </row>
    <row r="82" spans="1:7" ht="15.6" customHeight="1" thickBot="1" x14ac:dyDescent="0.25">
      <c r="A82" s="33" t="s">
        <v>0</v>
      </c>
      <c r="B82" s="33" t="s">
        <v>1</v>
      </c>
      <c r="C82" s="33" t="s">
        <v>2</v>
      </c>
      <c r="D82" s="34" t="s">
        <v>3</v>
      </c>
      <c r="E82" s="59" t="s">
        <v>4</v>
      </c>
      <c r="F82" s="35" t="s">
        <v>5</v>
      </c>
      <c r="G82" s="35" t="s">
        <v>6</v>
      </c>
    </row>
    <row r="83" spans="1:7" ht="15.6" customHeight="1" thickTop="1" x14ac:dyDescent="0.2">
      <c r="A83" s="2">
        <v>70107</v>
      </c>
      <c r="B83" s="2" t="s">
        <v>93</v>
      </c>
      <c r="C83" s="2"/>
      <c r="D83" s="4" t="s">
        <v>18</v>
      </c>
      <c r="E83" s="60">
        <v>16</v>
      </c>
      <c r="F83" s="5"/>
      <c r="G83" s="5">
        <f>E83*F83</f>
        <v>0</v>
      </c>
    </row>
    <row r="84" spans="1:7" ht="15.6" customHeight="1" x14ac:dyDescent="0.2">
      <c r="A84" s="2">
        <v>70108</v>
      </c>
      <c r="B84" s="2" t="s">
        <v>94</v>
      </c>
      <c r="C84" s="2"/>
      <c r="D84" s="4" t="s">
        <v>18</v>
      </c>
      <c r="E84" s="60">
        <v>7</v>
      </c>
      <c r="F84" s="5"/>
      <c r="G84" s="5">
        <f t="shared" ref="G84" si="11">E84*F84</f>
        <v>0</v>
      </c>
    </row>
    <row r="85" spans="1:7" ht="15.6" customHeight="1" x14ac:dyDescent="0.2">
      <c r="A85" s="2">
        <v>70201</v>
      </c>
      <c r="B85" s="2" t="s">
        <v>92</v>
      </c>
      <c r="C85" s="2"/>
      <c r="D85" s="4" t="s">
        <v>61</v>
      </c>
      <c r="E85" s="60">
        <v>8</v>
      </c>
      <c r="F85" s="5"/>
      <c r="G85" s="5">
        <f t="shared" ref="G85:G86" si="12">E85*F85</f>
        <v>0</v>
      </c>
    </row>
    <row r="86" spans="1:7" s="90" customFormat="1" ht="15.6" customHeight="1" x14ac:dyDescent="0.2">
      <c r="A86" s="88">
        <v>70202</v>
      </c>
      <c r="B86" s="88" t="s">
        <v>97</v>
      </c>
      <c r="C86" s="88"/>
      <c r="D86" s="86" t="s">
        <v>98</v>
      </c>
      <c r="E86" s="60">
        <v>42</v>
      </c>
      <c r="F86" s="89"/>
      <c r="G86" s="5">
        <f t="shared" si="12"/>
        <v>0</v>
      </c>
    </row>
    <row r="87" spans="1:7" ht="15.6" customHeight="1" thickBot="1" x14ac:dyDescent="0.25">
      <c r="A87" s="7"/>
      <c r="B87" s="7"/>
      <c r="C87" s="7"/>
      <c r="D87" s="8"/>
      <c r="E87" s="61"/>
      <c r="F87" s="9"/>
      <c r="G87" s="9"/>
    </row>
    <row r="88" spans="1:7" ht="15.6" customHeight="1" thickTop="1" x14ac:dyDescent="0.2">
      <c r="A88" s="20"/>
      <c r="B88" s="20"/>
      <c r="C88" s="20"/>
      <c r="D88" s="21"/>
      <c r="E88" s="62"/>
      <c r="F88" s="81" t="s">
        <v>13</v>
      </c>
      <c r="G88" s="37">
        <f>SUM(G85:G87)</f>
        <v>0</v>
      </c>
    </row>
    <row r="89" spans="1:7" ht="27" customHeight="1" x14ac:dyDescent="0.2">
      <c r="A89" s="38"/>
      <c r="B89" s="38"/>
      <c r="C89" s="38"/>
      <c r="D89" s="39"/>
    </row>
    <row r="90" spans="1:7" ht="15.6" customHeight="1" x14ac:dyDescent="0.25">
      <c r="A90" s="31" t="s">
        <v>26</v>
      </c>
    </row>
    <row r="91" spans="1:7" ht="15.6" customHeight="1" thickBot="1" x14ac:dyDescent="0.25">
      <c r="A91" s="33" t="s">
        <v>0</v>
      </c>
      <c r="B91" s="33" t="s">
        <v>1</v>
      </c>
      <c r="C91" s="33" t="s">
        <v>2</v>
      </c>
      <c r="D91" s="34" t="s">
        <v>3</v>
      </c>
      <c r="E91" s="59" t="s">
        <v>4</v>
      </c>
      <c r="F91" s="35" t="s">
        <v>5</v>
      </c>
      <c r="G91" s="35" t="s">
        <v>6</v>
      </c>
    </row>
    <row r="92" spans="1:7" s="115" customFormat="1" ht="15.6" customHeight="1" thickTop="1" x14ac:dyDescent="0.2">
      <c r="A92" s="88">
        <v>80211</v>
      </c>
      <c r="B92" s="88" t="s">
        <v>130</v>
      </c>
      <c r="C92" s="88"/>
      <c r="D92" s="86" t="s">
        <v>15</v>
      </c>
      <c r="E92" s="120">
        <v>1</v>
      </c>
      <c r="F92" s="114"/>
      <c r="G92" s="114"/>
    </row>
    <row r="93" spans="1:7" s="90" customFormat="1" ht="15.6" customHeight="1" x14ac:dyDescent="0.2">
      <c r="A93" s="88">
        <v>80323</v>
      </c>
      <c r="B93" s="88" t="s">
        <v>99</v>
      </c>
      <c r="C93" s="88"/>
      <c r="D93" s="86" t="s">
        <v>15</v>
      </c>
      <c r="E93" s="120">
        <v>1</v>
      </c>
      <c r="F93" s="89"/>
      <c r="G93" s="89"/>
    </row>
    <row r="94" spans="1:7" s="115" customFormat="1" ht="13.5" thickBot="1" x14ac:dyDescent="0.25">
      <c r="A94" s="116"/>
      <c r="B94" s="116"/>
      <c r="C94" s="116"/>
      <c r="D94" s="117"/>
      <c r="E94" s="118"/>
      <c r="F94" s="119"/>
      <c r="G94" s="119"/>
    </row>
    <row r="95" spans="1:7" ht="13.5" thickTop="1" x14ac:dyDescent="0.2">
      <c r="A95" s="20"/>
      <c r="B95" s="20"/>
      <c r="C95" s="20"/>
      <c r="D95" s="21"/>
      <c r="E95" s="62"/>
      <c r="F95" s="81" t="s">
        <v>13</v>
      </c>
      <c r="G95" s="37">
        <f>SUM(G94:G94)</f>
        <v>0</v>
      </c>
    </row>
    <row r="96" spans="1:7" x14ac:dyDescent="0.2">
      <c r="A96" s="38"/>
      <c r="B96" s="38"/>
      <c r="C96" s="38"/>
      <c r="D96" s="39"/>
      <c r="F96" s="82"/>
      <c r="G96" s="40"/>
    </row>
    <row r="97" spans="1:7" ht="15.75" x14ac:dyDescent="0.25">
      <c r="A97" s="31" t="s">
        <v>27</v>
      </c>
    </row>
    <row r="98" spans="1:7" ht="15.6" customHeight="1" thickBot="1" x14ac:dyDescent="0.25">
      <c r="A98" s="33" t="s">
        <v>0</v>
      </c>
      <c r="B98" s="33" t="s">
        <v>1</v>
      </c>
      <c r="C98" s="33" t="s">
        <v>2</v>
      </c>
      <c r="D98" s="34" t="s">
        <v>3</v>
      </c>
      <c r="E98" s="59" t="s">
        <v>4</v>
      </c>
      <c r="F98" s="35" t="s">
        <v>5</v>
      </c>
      <c r="G98" s="35" t="s">
        <v>6</v>
      </c>
    </row>
    <row r="99" spans="1:7" ht="15.6" customHeight="1" thickTop="1" x14ac:dyDescent="0.2">
      <c r="A99" s="20">
        <v>90201</v>
      </c>
      <c r="B99" s="20" t="s">
        <v>28</v>
      </c>
      <c r="C99" s="20" t="s">
        <v>46</v>
      </c>
      <c r="D99" s="21" t="s">
        <v>61</v>
      </c>
      <c r="E99" s="62">
        <v>88</v>
      </c>
      <c r="F99" s="22"/>
      <c r="G99" s="5">
        <f>F99*E99</f>
        <v>0</v>
      </c>
    </row>
    <row r="100" spans="1:7" ht="15.6" customHeight="1" thickBot="1" x14ac:dyDescent="0.25">
      <c r="A100" s="47"/>
      <c r="B100" s="47"/>
      <c r="C100" s="47"/>
      <c r="D100" s="48"/>
      <c r="E100" s="67"/>
      <c r="F100" s="49"/>
      <c r="G100" s="49"/>
    </row>
    <row r="101" spans="1:7" ht="15.6" customHeight="1" thickTop="1" x14ac:dyDescent="0.2">
      <c r="A101" s="20"/>
      <c r="B101" s="20"/>
      <c r="C101" s="20"/>
      <c r="D101" s="21"/>
      <c r="E101" s="62"/>
      <c r="F101" s="81" t="s">
        <v>13</v>
      </c>
      <c r="G101" s="37">
        <f>SUM(G99:G100)</f>
        <v>0</v>
      </c>
    </row>
    <row r="102" spans="1:7" s="90" customFormat="1" x14ac:dyDescent="0.2">
      <c r="A102" s="38"/>
      <c r="B102" s="38"/>
      <c r="C102" s="38"/>
      <c r="D102" s="39"/>
      <c r="E102" s="58"/>
      <c r="F102" s="82"/>
      <c r="G102" s="40"/>
    </row>
    <row r="103" spans="1:7" s="90" customFormat="1" ht="15.6" customHeight="1" x14ac:dyDescent="0.25">
      <c r="A103" s="31" t="s">
        <v>29</v>
      </c>
      <c r="B103" s="24"/>
      <c r="C103" s="24"/>
      <c r="D103" s="29"/>
      <c r="E103" s="58"/>
      <c r="F103" s="32"/>
      <c r="G103" s="32"/>
    </row>
    <row r="104" spans="1:7" ht="15.6" customHeight="1" thickBot="1" x14ac:dyDescent="0.25">
      <c r="A104" s="33" t="s">
        <v>0</v>
      </c>
      <c r="B104" s="33" t="s">
        <v>1</v>
      </c>
      <c r="C104" s="33" t="s">
        <v>2</v>
      </c>
      <c r="D104" s="34" t="s">
        <v>3</v>
      </c>
      <c r="E104" s="59" t="s">
        <v>4</v>
      </c>
      <c r="F104" s="35" t="s">
        <v>5</v>
      </c>
      <c r="G104" s="35" t="s">
        <v>6</v>
      </c>
    </row>
    <row r="105" spans="1:7" ht="15.6" customHeight="1" thickTop="1" x14ac:dyDescent="0.2">
      <c r="A105" s="20"/>
      <c r="B105" s="20"/>
      <c r="C105" s="20"/>
      <c r="D105" s="21"/>
      <c r="E105" s="62"/>
      <c r="F105" s="22"/>
      <c r="G105" s="22"/>
    </row>
    <row r="106" spans="1:7" ht="15.6" customHeight="1" x14ac:dyDescent="0.25">
      <c r="A106" s="50"/>
      <c r="B106" s="25" t="s">
        <v>45</v>
      </c>
      <c r="C106" s="50"/>
      <c r="D106" s="51"/>
      <c r="E106" s="68"/>
      <c r="F106" s="52"/>
      <c r="G106" s="52"/>
    </row>
    <row r="107" spans="1:7" ht="15.6" customHeight="1" thickBot="1" x14ac:dyDescent="0.25">
      <c r="A107" s="33"/>
      <c r="B107" s="33"/>
      <c r="C107" s="33"/>
      <c r="D107" s="34"/>
      <c r="E107" s="61"/>
      <c r="F107" s="9"/>
      <c r="G107" s="9"/>
    </row>
    <row r="108" spans="1:7" ht="15.6" customHeight="1" thickTop="1" x14ac:dyDescent="0.2">
      <c r="A108" s="20"/>
      <c r="B108" s="20"/>
      <c r="C108" s="20"/>
      <c r="D108" s="21"/>
      <c r="E108" s="62"/>
      <c r="F108" s="81" t="s">
        <v>13</v>
      </c>
      <c r="G108" s="37">
        <f>SUM(G105:G107)</f>
        <v>0</v>
      </c>
    </row>
    <row r="109" spans="1:7" ht="15.6" customHeight="1" x14ac:dyDescent="0.2"/>
    <row r="110" spans="1:7" ht="15.6" customHeight="1" x14ac:dyDescent="0.2"/>
    <row r="111" spans="1:7" ht="15.6" customHeight="1" x14ac:dyDescent="0.25">
      <c r="A111" s="97" t="s">
        <v>30</v>
      </c>
      <c r="B111" s="97"/>
      <c r="C111" s="97"/>
      <c r="D111" s="97"/>
      <c r="E111" s="97"/>
      <c r="F111" s="83"/>
      <c r="G111" s="53"/>
    </row>
    <row r="112" spans="1:7" ht="15.6" customHeight="1" x14ac:dyDescent="0.2">
      <c r="A112" s="23"/>
      <c r="B112" s="54"/>
      <c r="C112" s="54"/>
      <c r="D112" s="39"/>
      <c r="E112" s="69"/>
      <c r="F112" s="83"/>
      <c r="G112" s="53"/>
    </row>
    <row r="113" spans="1:7" ht="15.6" customHeight="1" x14ac:dyDescent="0.2">
      <c r="A113" s="98" t="s">
        <v>31</v>
      </c>
      <c r="B113" s="98"/>
      <c r="C113" s="98"/>
      <c r="D113" s="98"/>
      <c r="E113" s="98"/>
      <c r="F113" s="99">
        <f>ROUND(0.05*SUM(F114:G122),0)</f>
        <v>0</v>
      </c>
      <c r="G113" s="100"/>
    </row>
    <row r="114" spans="1:7" ht="15.6" customHeight="1" x14ac:dyDescent="0.2">
      <c r="A114" s="98" t="s">
        <v>32</v>
      </c>
      <c r="B114" s="98"/>
      <c r="C114" s="98"/>
      <c r="D114" s="98"/>
      <c r="E114" s="98"/>
      <c r="F114" s="99">
        <f>G31</f>
        <v>0</v>
      </c>
      <c r="G114" s="100"/>
    </row>
    <row r="115" spans="1:7" ht="15.6" customHeight="1" x14ac:dyDescent="0.2">
      <c r="A115" s="98" t="s">
        <v>33</v>
      </c>
      <c r="B115" s="98"/>
      <c r="C115" s="98"/>
      <c r="D115" s="98"/>
      <c r="E115" s="98"/>
      <c r="F115" s="102">
        <f>G42</f>
        <v>0</v>
      </c>
      <c r="G115" s="102"/>
    </row>
    <row r="116" spans="1:7" ht="15.6" customHeight="1" x14ac:dyDescent="0.2">
      <c r="A116" s="98" t="s">
        <v>34</v>
      </c>
      <c r="B116" s="98"/>
      <c r="C116" s="98"/>
      <c r="D116" s="98"/>
      <c r="E116" s="98"/>
      <c r="F116" s="102">
        <f>G65</f>
        <v>0</v>
      </c>
      <c r="G116" s="102"/>
    </row>
    <row r="117" spans="1:7" ht="15.6" customHeight="1" x14ac:dyDescent="0.2">
      <c r="A117" s="98" t="s">
        <v>35</v>
      </c>
      <c r="B117" s="98"/>
      <c r="C117" s="98"/>
      <c r="D117" s="98"/>
      <c r="E117" s="98"/>
      <c r="F117" s="102">
        <f>G72</f>
        <v>0</v>
      </c>
      <c r="G117" s="102"/>
    </row>
    <row r="118" spans="1:7" ht="15.6" customHeight="1" x14ac:dyDescent="0.2">
      <c r="A118" s="98" t="s">
        <v>36</v>
      </c>
      <c r="B118" s="98"/>
      <c r="C118" s="98"/>
      <c r="D118" s="98"/>
      <c r="E118" s="98"/>
      <c r="F118" s="102">
        <f>G79</f>
        <v>0</v>
      </c>
      <c r="G118" s="102"/>
    </row>
    <row r="119" spans="1:7" ht="15.6" customHeight="1" x14ac:dyDescent="0.2">
      <c r="A119" s="98" t="s">
        <v>37</v>
      </c>
      <c r="B119" s="98"/>
      <c r="C119" s="98"/>
      <c r="D119" s="98"/>
      <c r="E119" s="98"/>
      <c r="F119" s="102">
        <f>G88</f>
        <v>0</v>
      </c>
      <c r="G119" s="102"/>
    </row>
    <row r="120" spans="1:7" ht="15.6" customHeight="1" x14ac:dyDescent="0.2">
      <c r="A120" s="98" t="s">
        <v>38</v>
      </c>
      <c r="B120" s="98"/>
      <c r="C120" s="98"/>
      <c r="D120" s="98"/>
      <c r="E120" s="98"/>
      <c r="F120" s="102">
        <f>G95</f>
        <v>0</v>
      </c>
      <c r="G120" s="102"/>
    </row>
    <row r="121" spans="1:7" ht="15.6" customHeight="1" x14ac:dyDescent="0.2">
      <c r="A121" s="98" t="s">
        <v>39</v>
      </c>
      <c r="B121" s="98"/>
      <c r="C121" s="98"/>
      <c r="D121" s="98"/>
      <c r="E121" s="98"/>
      <c r="F121" s="102">
        <f>G101</f>
        <v>0</v>
      </c>
      <c r="G121" s="102"/>
    </row>
    <row r="122" spans="1:7" ht="15.6" customHeight="1" x14ac:dyDescent="0.2">
      <c r="A122" s="98" t="s">
        <v>40</v>
      </c>
      <c r="B122" s="98"/>
      <c r="C122" s="98"/>
      <c r="D122" s="98"/>
      <c r="E122" s="98"/>
      <c r="F122" s="102">
        <f>G108</f>
        <v>0</v>
      </c>
      <c r="G122" s="102"/>
    </row>
    <row r="123" spans="1:7" ht="15.6" customHeight="1" x14ac:dyDescent="0.2">
      <c r="A123" s="23"/>
      <c r="B123" s="54"/>
      <c r="C123" s="54"/>
      <c r="D123" s="39"/>
      <c r="E123" s="69"/>
      <c r="F123" s="84"/>
      <c r="G123" s="53"/>
    </row>
    <row r="124" spans="1:7" ht="15.6" customHeight="1" x14ac:dyDescent="0.2">
      <c r="A124" s="23"/>
      <c r="B124" s="54"/>
      <c r="C124" s="103" t="s">
        <v>41</v>
      </c>
      <c r="D124" s="103"/>
      <c r="E124" s="103"/>
      <c r="F124" s="102">
        <f>ROUND(SUM(F113:G123),2)</f>
        <v>0</v>
      </c>
      <c r="G124" s="102"/>
    </row>
    <row r="125" spans="1:7" ht="15.6" customHeight="1" x14ac:dyDescent="0.2">
      <c r="A125" s="23"/>
      <c r="B125" s="54"/>
      <c r="C125" s="104" t="s">
        <v>71</v>
      </c>
      <c r="D125" s="105"/>
      <c r="E125" s="106"/>
      <c r="F125" s="55"/>
      <c r="G125" s="55">
        <f>F124*5%</f>
        <v>0</v>
      </c>
    </row>
    <row r="126" spans="1:7" ht="15.6" customHeight="1" x14ac:dyDescent="0.2">
      <c r="A126" s="23"/>
      <c r="B126" s="54"/>
      <c r="C126" s="70"/>
      <c r="D126" s="71"/>
      <c r="E126" s="72" t="s">
        <v>72</v>
      </c>
      <c r="F126" s="55"/>
      <c r="G126" s="55">
        <f>SUM(F124:G125)</f>
        <v>0</v>
      </c>
    </row>
    <row r="127" spans="1:7" ht="15.6" customHeight="1" x14ac:dyDescent="0.2">
      <c r="A127" s="23"/>
      <c r="B127" s="54"/>
      <c r="C127" s="101" t="s">
        <v>42</v>
      </c>
      <c r="D127" s="101"/>
      <c r="E127" s="101"/>
      <c r="F127" s="102">
        <f>G126*20%</f>
        <v>0</v>
      </c>
      <c r="G127" s="102"/>
    </row>
    <row r="128" spans="1:7" ht="15.6" customHeight="1" x14ac:dyDescent="0.2">
      <c r="A128" s="23"/>
      <c r="B128" s="54"/>
      <c r="C128" s="101" t="s">
        <v>43</v>
      </c>
      <c r="D128" s="101"/>
      <c r="E128" s="101"/>
      <c r="F128" s="102">
        <f>SUM(F126:G127)</f>
        <v>0</v>
      </c>
      <c r="G128" s="102"/>
    </row>
    <row r="129" ht="15.6" customHeight="1" x14ac:dyDescent="0.2"/>
    <row r="130" ht="15.6" customHeight="1" x14ac:dyDescent="0.2"/>
    <row r="131" ht="15.6" customHeight="1" x14ac:dyDescent="0.2"/>
    <row r="132" ht="15.6" customHeight="1" x14ac:dyDescent="0.2"/>
  </sheetData>
  <mergeCells count="33">
    <mergeCell ref="A118:E118"/>
    <mergeCell ref="F118:G118"/>
    <mergeCell ref="A119:E119"/>
    <mergeCell ref="F119:G119"/>
    <mergeCell ref="A120:E120"/>
    <mergeCell ref="F120:G120"/>
    <mergeCell ref="A115:E115"/>
    <mergeCell ref="F115:G115"/>
    <mergeCell ref="A116:E116"/>
    <mergeCell ref="F116:G116"/>
    <mergeCell ref="A117:E117"/>
    <mergeCell ref="F117:G117"/>
    <mergeCell ref="C128:E128"/>
    <mergeCell ref="F128:G128"/>
    <mergeCell ref="A121:E121"/>
    <mergeCell ref="F121:G121"/>
    <mergeCell ref="A122:E122"/>
    <mergeCell ref="F122:G122"/>
    <mergeCell ref="C124:E124"/>
    <mergeCell ref="F124:G124"/>
    <mergeCell ref="C125:E125"/>
    <mergeCell ref="C127:E127"/>
    <mergeCell ref="F127:G127"/>
    <mergeCell ref="A111:E111"/>
    <mergeCell ref="A113:E113"/>
    <mergeCell ref="F113:G113"/>
    <mergeCell ref="A114:E114"/>
    <mergeCell ref="F114:G114"/>
    <mergeCell ref="A2:G2"/>
    <mergeCell ref="A3:G3"/>
    <mergeCell ref="A4:G4"/>
    <mergeCell ref="A5:G5"/>
    <mergeCell ref="F7:G7"/>
  </mergeCells>
  <pageMargins left="0.7" right="0.7" top="0.75" bottom="0.75" header="0.3" footer="0.3"/>
  <pageSetup paperSize="9" scale="77" fitToHeight="0" orientation="portrait" r:id="rId1"/>
  <headerFooter>
    <oddHeader>&amp;L&amp;10Kululoend
&amp;R&amp;10Riigitee nr 9 Ääsmäe-Haapsalu-Rohuküla km 69,897 ristumiskoht 
Klotoid OÜ töö nr 351123
Staadium: Põhiprojekt</oddHeader>
    <oddFooter>&amp;L&amp;10Teehoiutööde tehnilised kirjeldused versioon 18.02.2019&amp;R&amp;10&amp;F</oddFooter>
  </headerFooter>
  <rowBreaks count="2" manualBreakCount="2">
    <brk id="43" max="6" man="1"/>
    <brk id="7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5" sqref="B15"/>
    </sheetView>
  </sheetViews>
  <sheetFormatPr defaultRowHeight="15" x14ac:dyDescent="0.25"/>
  <cols>
    <col min="1" max="1" width="23.42578125" bestFit="1" customWidth="1"/>
    <col min="2" max="2" width="17.42578125" bestFit="1" customWidth="1"/>
  </cols>
  <sheetData>
    <row r="1" spans="1:2" x14ac:dyDescent="0.25">
      <c r="A1" t="s">
        <v>50</v>
      </c>
      <c r="B1">
        <v>1157</v>
      </c>
    </row>
    <row r="2" spans="1:2" x14ac:dyDescent="0.25">
      <c r="A2" t="s">
        <v>51</v>
      </c>
      <c r="B2">
        <v>250</v>
      </c>
    </row>
    <row r="3" spans="1:2" x14ac:dyDescent="0.25">
      <c r="A3" t="s">
        <v>52</v>
      </c>
      <c r="B3" s="1" t="s">
        <v>54</v>
      </c>
    </row>
    <row r="4" spans="1:2" x14ac:dyDescent="0.25">
      <c r="A4" t="s">
        <v>55</v>
      </c>
      <c r="B4" s="1" t="s">
        <v>56</v>
      </c>
    </row>
    <row r="5" spans="1:2" x14ac:dyDescent="0.25">
      <c r="A5" t="s">
        <v>58</v>
      </c>
      <c r="B5" s="1">
        <v>1720</v>
      </c>
    </row>
    <row r="6" spans="1:2" x14ac:dyDescent="0.25">
      <c r="A6" t="s">
        <v>59</v>
      </c>
      <c r="B6" s="1">
        <v>600</v>
      </c>
    </row>
    <row r="7" spans="1:2" x14ac:dyDescent="0.25">
      <c r="A7" t="s">
        <v>57</v>
      </c>
      <c r="B7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Leht1</vt:lpstr>
      <vt:lpstr>ABI</vt:lpstr>
      <vt:lpstr>Leht1!Print_Area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2024-06-18T13:09:34Z</dcterms:modified>
</cp:coreProperties>
</file>