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3780fb76b2c66eb3ea09ebd84b1d6eea2ee06a07/45907060302/8f25df15-0317-4f5a-8891-047d33f51893/"/>
    </mc:Choice>
  </mc:AlternateContent>
  <xr:revisionPtr revIDLastSave="0" documentId="13_ncr:1_{57CC47DB-F52E-4744-8D2A-D6959A92FF4D}" xr6:coauthVersionLast="47" xr6:coauthVersionMax="47" xr10:uidLastSave="{00000000-0000-0000-0000-000000000000}"/>
  <bookViews>
    <workbookView xWindow="-110" yWindow="-110" windowWidth="19420" windowHeight="10420" xr2:uid="{B832C19B-2702-4074-80E0-CA9A4ACEBC84}"/>
  </bookViews>
  <sheets>
    <sheet name="lisa 3" sheetId="1" r:id="rId1"/>
  </sheets>
  <definedNames>
    <definedName name="_xlnm._FilterDatabase" localSheetId="0" hidden="1">'lisa 3'!$A$10:$F$80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42" i="1"/>
  <c r="D27" i="1"/>
  <c r="D29" i="1"/>
  <c r="D28" i="1"/>
  <c r="D32" i="1"/>
  <c r="D13" i="1"/>
  <c r="D14" i="1"/>
  <c r="D15" i="1"/>
  <c r="D39" i="1"/>
  <c r="D35" i="1"/>
  <c r="D64" i="1"/>
  <c r="D16" i="1"/>
  <c r="D17" i="1"/>
  <c r="D54" i="1" l="1"/>
  <c r="D82" i="1"/>
  <c r="D36" i="1"/>
  <c r="D80" i="1" s="1"/>
  <c r="D83" i="1" s="1"/>
</calcChain>
</file>

<file path=xl/sharedStrings.xml><?xml version="1.0" encoding="utf-8"?>
<sst xmlns="http://schemas.openxmlformats.org/spreadsheetml/2006/main" count="314" uniqueCount="169">
  <si>
    <t>Asutus</t>
  </si>
  <si>
    <t>Hoone/rajatise nimetus ja asukoht (aadress)</t>
  </si>
  <si>
    <t>Remondivajaduse kokkuvõtlik nimetus</t>
  </si>
  <si>
    <t>2024 eraldatud summa</t>
  </si>
  <si>
    <t>Riigiabi</t>
  </si>
  <si>
    <t>Muudatus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</si>
  <si>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</si>
  <si>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</si>
  <si>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</si>
  <si>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</si>
  <si>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Rahvusooper Estonia</t>
  </si>
  <si>
    <t>Rahvusooper Estonia, Estonia pst 4, Tallinn</t>
  </si>
  <si>
    <t>ATS süsteemi lõpuni ehitamine</t>
  </si>
  <si>
    <t>**</t>
  </si>
  <si>
    <t>toolide remont saalis</t>
  </si>
  <si>
    <t>taleveaia katuseakende remont</t>
  </si>
  <si>
    <t>Eesti Rahva Muuseum</t>
  </si>
  <si>
    <t>Rahvamaja, Viljandi maakond, Viljandi vald, Heimtali küla, Kääriku</t>
  </si>
  <si>
    <t>Rahvamaja hoone remonttöödega seotud projekteerimistööd</t>
  </si>
  <si>
    <t>Muuseum, Viljandi maakond, Viljandi vald, Heimtali küla, Kääriku/1</t>
  </si>
  <si>
    <t>Muuseumi 2. korruse ahju remonttööd</t>
  </si>
  <si>
    <t>Võru Instituut</t>
  </si>
  <si>
    <t>Kreutzwaldi muuseum, kõrvalmaja, Kreutzwaldi 31, Võru</t>
  </si>
  <si>
    <t>Soojavaheti paigaldamine</t>
  </si>
  <si>
    <t>SA Eesti Kontsert</t>
  </si>
  <si>
    <t>Aida 4, Pärnu</t>
  </si>
  <si>
    <t>saali uste vahetamine tuletõkke usteks</t>
  </si>
  <si>
    <t>SA Kultuurileht</t>
  </si>
  <si>
    <t>Voorimehe 9, Tallinn</t>
  </si>
  <si>
    <t>Voorimehe 9 fasaadide ja akende korrastamine</t>
  </si>
  <si>
    <t>SA Eesti Ajaloomuuseum</t>
  </si>
  <si>
    <t>Maarjamäe loss, Pirita tee 56, Tallinn</t>
  </si>
  <si>
    <t>Lossi akende remonttööd</t>
  </si>
  <si>
    <t>jaan</t>
  </si>
  <si>
    <t>Pirita tee 70/72a</t>
  </si>
  <si>
    <t>tehnosüsteemide remont</t>
  </si>
  <si>
    <t>Suurgildi hoone, Pikk 17, Tallinn</t>
  </si>
  <si>
    <t>Suurgildi fuajee kütte- ja jahutussüsteemi remonttööd</t>
  </si>
  <si>
    <t>Pirita tee 56 // 58 // 60 // 62 // 64 // 66 // 68 // 70 // 72 // 72a // 74 // 76, Tallinn</t>
  </si>
  <si>
    <t>Maarjamäe sissepääsutee munakivitee remonttööd</t>
  </si>
  <si>
    <t>SA Eesti Kunstimuuseum</t>
  </si>
  <si>
    <t>Niguliste muuseum, Niguliste 3, Tallinn</t>
  </si>
  <si>
    <t>Niguliste peasissekäigu katuseplekkide väljavahetus</t>
  </si>
  <si>
    <t>Kadrioru Kunstimuuseum, Weizenbergi 37, Tallinn</t>
  </si>
  <si>
    <t>Külmamasina vahetus</t>
  </si>
  <si>
    <t>Kadrioru lossi välisfassaadi remonttööd</t>
  </si>
  <si>
    <t>SA Eesti Meremuuseum</t>
  </si>
  <si>
    <t>Paks Margareeta, Pikk 70, Tallinn</t>
  </si>
  <si>
    <t>sadevee lekke hüdroisolatsioon</t>
  </si>
  <si>
    <t>muuseumilaev Suur Tõll, Vesilennuki 6/8, Tallinn</t>
  </si>
  <si>
    <t>masinaruumis külastajatele avatud käiguteede renoveerimistööd</t>
  </si>
  <si>
    <t>SA Eesti Vabaõhumuuseum</t>
  </si>
  <si>
    <t>Tööruumid/Šveitsi villa, Vabaõhumuuseumi tee 12, Tallinn</t>
  </si>
  <si>
    <t>Muinsuskaitse all oleva Šveitsi villa remont (projekteerimine) vastavalt muinsuskaitse eritingimustele</t>
  </si>
  <si>
    <t>ekspostistioon, Vabaõhumuuseumi tee 12, Tallinn</t>
  </si>
  <si>
    <t>Liigniiskusega seotud kuivendustööd, II etapp</t>
  </si>
  <si>
    <t>Elektritööd museaalhoonetes</t>
  </si>
  <si>
    <t>Kuie koolimaja katuse väljavahetamine</t>
  </si>
  <si>
    <t>märts</t>
  </si>
  <si>
    <t>SA Hiiumaa Muuseum</t>
  </si>
  <si>
    <t>Kassari ekspositsioonimaja, Hiiumaa muuseum, Kassari küla, Hiiumaa vald</t>
  </si>
  <si>
    <t>Kassari muuseumimaja elektrisüsteemi kaasajastamine</t>
  </si>
  <si>
    <t>R.Tobiase majamuuseum, Hiiu mnt 33, Selja küla, Hiiumaa vald</t>
  </si>
  <si>
    <t>Elamu palkkehandi seisukorra kaardistamine ja tööde kava loomine (sh lubade hankimine) Hiiu maanteelt hoone fassaadile sattuva vee hulga vähendamiseks</t>
  </si>
  <si>
    <t>SA Narva Muuseum</t>
  </si>
  <si>
    <t>Linnuse Lossipark ja Linnuse Põhjaõu, Peterburi mnt 2, Narva</t>
  </si>
  <si>
    <t>jalutusradade remont ja panduste ehitamine</t>
  </si>
  <si>
    <t>kunstigalerii, Vestervalli 21, Narva</t>
  </si>
  <si>
    <t>Kunstigalerii juhtmestiku vahetamise projekteerimine ja väljavahetus</t>
  </si>
  <si>
    <t>Narva linnus (konvendihoone), Peterburi mnt 2, Narva</t>
  </si>
  <si>
    <t>Narva Linnuse Ida ja Lõuna müüride puhastus ja taastamine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</si>
  <si>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</si>
  <si>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</si>
  <si>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</si>
  <si>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</si>
  <si>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</si>
  <si>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</si>
  <si>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eeslinnuse puidust kaitsekäigu avariiremont, pealinnuse terrasside täiendav soojustamine ja hüdroisoleerimine (avariilise olukorra likvideerimine)</t>
  </si>
  <si>
    <t>Haapsalu piiskopilinnus, Lossiplats 3, Haapsalu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</si>
  <si>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</si>
  <si>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</si>
  <si>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</si>
  <si>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SA Saaremaa Muuseum</t>
  </si>
  <si>
    <t>Kontorihoone remonttööd tagatrepi ja tagumise seina vajumise peatamiseks ning ruumide remont.</t>
  </si>
  <si>
    <t>SA Virumaa Muuseumid</t>
  </si>
  <si>
    <t>Rakvere linnus, Rakvere Vallimägi, Rakvere linn</t>
  </si>
  <si>
    <t>Linnuse lõuna-eeshoovi edelatorni vahelae ja puitkatuse rekonstrueerimine</t>
  </si>
  <si>
    <t>Rondeeli ja vahitorni katuslae rekonstrueerimine</t>
  </si>
  <si>
    <t>Lõuna-eeshoovi läänemüüri müürikäiku suunduva trepikäigu varingute avariiremont</t>
  </si>
  <si>
    <t>Lõuna-eeshoovis läänemüüri voodri avariiremont</t>
  </si>
  <si>
    <t>SA A.H. Tammsaare Muuseum Vargamäel</t>
  </si>
  <si>
    <t>Muuseumi õueala</t>
  </si>
  <si>
    <t>Pumbakaevu karakassile uus laudis</t>
  </si>
  <si>
    <t>Elumaja</t>
  </si>
  <si>
    <t>soojust salvestav ahi tööruumidesse</t>
  </si>
  <si>
    <t>SA Endla Teater</t>
  </si>
  <si>
    <t>teatrihoone, Keskväljak 1, Pärnu</t>
  </si>
  <si>
    <t>SA Kuressaare Teater</t>
  </si>
  <si>
    <t>Tallinna 20, Kuressaare</t>
  </si>
  <si>
    <t>Lavaruumi remont</t>
  </si>
  <si>
    <t>SA Sakala Teatrimaja</t>
  </si>
  <si>
    <t>Sakala 3, Tallinn</t>
  </si>
  <si>
    <t>põrandate renoveerimine</t>
  </si>
  <si>
    <t>SA Teater Vanemuine</t>
  </si>
  <si>
    <t>Vanemuise Suur maja, Vanemuise 6, Tartu</t>
  </si>
  <si>
    <t>Māja ümbruse kanalisatsioonikaevude remont ja asfaltkatte vahetus</t>
  </si>
  <si>
    <t>SA Vene Teater</t>
  </si>
  <si>
    <t xml:space="preserve">Teatrihoone, Vabaduse väljak 5, Tallinn </t>
  </si>
  <si>
    <t>Tuletõkkeustele automaatsulgurite paigaldamine I etapp (Päästeameti ettekirjutus, koos juhtimistarkvara ESMI väljavahetamisega)</t>
  </si>
  <si>
    <t>Teatrimaja suure saali, kaminasaali ja kaminasaali trepikoja lühtrite tõstemehhanismide asendamine</t>
  </si>
  <si>
    <t>SA Ugala Teater</t>
  </si>
  <si>
    <t>Vaksali 7, Viljandi</t>
  </si>
  <si>
    <t>välitugimüüride parandus</t>
  </si>
  <si>
    <t>fassaadi remont</t>
  </si>
  <si>
    <t>publiku garderoobi disainistmete katete vahetus</t>
  </si>
  <si>
    <t>SA Jõulumäe Tervisespordikeskus</t>
  </si>
  <si>
    <t>peamaja, Leina küla, Häädemeeste vald</t>
  </si>
  <si>
    <t>peamaja korstende ja katuste osaline remont</t>
  </si>
  <si>
    <t>*</t>
  </si>
  <si>
    <t>SA Tehvandi Spordikeskus</t>
  </si>
  <si>
    <t>Tartumaa Tervisespordikeskus, Uderna küla, Elva vald</t>
  </si>
  <si>
    <t>keskuse kämpingute ja suvemajade renoveerimine</t>
  </si>
  <si>
    <t>keskuse peahoone välisfassaadi remont</t>
  </si>
  <si>
    <t>Tehvandi Spordikeskus, Valga mnt 12, Otepää</t>
  </si>
  <si>
    <t>K-90 hüppemäe remonttööd</t>
  </si>
  <si>
    <t>Kultuuriministeerium</t>
  </si>
  <si>
    <t>valitsemisala remondifond</t>
  </si>
  <si>
    <t>reserv</t>
  </si>
  <si>
    <t>ekspositsioon, Vabaõhumuuseumi tee 12, Tallinn</t>
  </si>
  <si>
    <t>Kultuuriministri 22.12.2023 käskkirja nr 267 "Kultuuriministeeriumi valitsemisala 2024. aasta eelarve kinnitamine" lisa 3</t>
  </si>
  <si>
    <t xml:space="preserve">KINNITATUD </t>
  </si>
  <si>
    <t>"Kultuuriministri 22.12.2023 käskkirja nr 267</t>
  </si>
  <si>
    <t xml:space="preserve">"Kultuuriministeeriumi valitsemisala 2024. aasta </t>
  </si>
  <si>
    <r>
      <t xml:space="preserve">eelarve kinnitamine"  </t>
    </r>
    <r>
      <rPr>
        <b/>
        <sz val="10"/>
        <color theme="1"/>
        <rFont val="Calibri"/>
        <family val="2"/>
        <charset val="186"/>
        <scheme val="minor"/>
      </rPr>
      <t>muutmine"</t>
    </r>
  </si>
  <si>
    <t>Kultuuriministeeriumi valitsemisala 2024. aasta remondifondi vahendite detailne jaotus asutuste ja tööde lõikes.</t>
  </si>
  <si>
    <t xml:space="preserve">Kultuuriministeeriministri 03.04.2024 käskkirjaga: </t>
  </si>
  <si>
    <t>valitsemisala remondifond (2023. aastast üle kantud vahendid)</t>
  </si>
  <si>
    <t>reserv (2023. aastast üle kantud vahendid)</t>
  </si>
  <si>
    <t>juuni</t>
  </si>
  <si>
    <t>näitlejate garderoobide remont</t>
  </si>
  <si>
    <t>museaalhoonete rookatuste remonttööd</t>
  </si>
  <si>
    <t>Lennusadama kaid, Vesilennuki 6/8, Tallinn</t>
  </si>
  <si>
    <t>kaide avariiremont</t>
  </si>
  <si>
    <t>veetorustiku remonttööd</t>
  </si>
  <si>
    <t>Palmse mõis, Palmse küla, Haljala vald</t>
  </si>
  <si>
    <t>Viinavabriku peasissekäigu kohal asuva katuse neelu remont ja kahjustunud seina krohvimine</t>
  </si>
  <si>
    <t>august</t>
  </si>
  <si>
    <t>katuse osaline remont</t>
  </si>
  <si>
    <t>Palamuse O.Lutsu Kihelkonnakoolimuuseum</t>
  </si>
  <si>
    <t>Palamuse kihelkonnakooli hoone, Köstri allee 3/1, Palamuse, Jõgeva vald</t>
  </si>
  <si>
    <t>küttesüsteemi remont</t>
  </si>
  <si>
    <t>okt</t>
  </si>
  <si>
    <t>Kadrioru lossi üleminek kaugküttele</t>
  </si>
  <si>
    <t xml:space="preserve">Kontorihoone, Lossihoov 1/1, Kuressaare </t>
  </si>
  <si>
    <t>kuulipüüdeseinte katmine</t>
  </si>
  <si>
    <t>peamaja majutustubade sanitaarruumide remont</t>
  </si>
  <si>
    <t>lifti remont</t>
  </si>
  <si>
    <t>märts ja okt</t>
  </si>
  <si>
    <t>Viljandi Muuseum</t>
  </si>
  <si>
    <t>Hüpassaare elumaja, Mart Saare majamuuseum, Karjasoo küla, Põhja-Sakala vald</t>
  </si>
  <si>
    <t>katusekatte vahetus</t>
  </si>
  <si>
    <t>nov</t>
  </si>
  <si>
    <t>Püssirohuait, Uus tn 37, Tallinn</t>
  </si>
  <si>
    <t>katusekivide roovituse vahetus</t>
  </si>
  <si>
    <t>dets</t>
  </si>
  <si>
    <t>muuseumihoone, Peetri plats 7/1, Narva</t>
  </si>
  <si>
    <t>energiatarbe vähendamisega seotud remonttööd</t>
  </si>
  <si>
    <t>Narva linnus, Peetri plats 7, Narva</t>
  </si>
  <si>
    <t xml:space="preserve">Põhjahoovi puitkonstruktsioonide erakorralised remonttööd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</si>
</sst>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2" fillId="3" borderId="0" xfId="0" applyFont="1" applyFill="1"/>
    <xf numFmtId="3" fontId="1" fillId="0" borderId="0" xfId="0" applyNumberFormat="1" applyFo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2" fillId="0" borderId="0" xfId="0" applyFont="1" applyFill="1"/>
    <xf numFmtId="3" fontId="2" fillId="0" borderId="0" xfId="0" applyNumberFormat="1" applyFont="1"/>
    <xf numFmtId="3" fontId="2" fillId="0" borderId="3" xfId="0" applyNumberFormat="1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</cellXfs>
  <cellStyles count="2">
    <cellStyle name="Excel Built-in Normal" xfId="1" xr:uid="{DA8B182A-9205-4A47-85A4-6957E2FC8E8D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BFB8-F998-4DAC-AC93-4E18DF865564}">
  <sheetPr filterMode="1">
    <pageSetUpPr fitToPage="1"/>
  </sheetPr>
  <dimension ref="A1:G83"/>
  <sheetViews>
    <sheetView tabSelected="1" workbookViewId="0">
      <selection activeCell="G80" sqref="G80"/>
    </sheetView>
  </sheetViews>
  <sheetFormatPr defaultColWidth="9.08984375" defaultRowHeight="13" x14ac:dyDescent="0.3"/>
  <cols>
    <col min="1" max="1" width="25.36328125" style="1" customWidth="1"/>
    <col min="2" max="3" width="40.36328125" style="1" customWidth="1"/>
    <col min="4" max="4" width="14" style="1" customWidth="1"/>
    <col min="5" max="5" width="6.453125" style="4" customWidth="1"/>
    <col min="6" max="16384" width="9.08984375" style="1"/>
  </cols>
  <sheetData>
    <row r="1" spans="1:6" x14ac:dyDescent="0.3">
      <c r="A1" s="23"/>
      <c r="B1" s="23"/>
      <c r="C1" s="23"/>
      <c r="D1" s="24" t="s">
        <v>130</v>
      </c>
    </row>
    <row r="2" spans="1:6" x14ac:dyDescent="0.3">
      <c r="A2" s="25"/>
      <c r="B2" s="25"/>
      <c r="C2" s="25"/>
      <c r="D2" s="24" t="s">
        <v>135</v>
      </c>
    </row>
    <row r="3" spans="1:6" x14ac:dyDescent="0.3">
      <c r="A3" s="20"/>
      <c r="B3" s="20"/>
      <c r="C3" s="44" t="s">
        <v>131</v>
      </c>
      <c r="D3" s="44"/>
    </row>
    <row r="4" spans="1:6" x14ac:dyDescent="0.3">
      <c r="A4" s="20"/>
      <c r="B4" s="44" t="s">
        <v>132</v>
      </c>
      <c r="C4" s="44"/>
      <c r="D4" s="44"/>
    </row>
    <row r="5" spans="1:6" ht="15" customHeight="1" x14ac:dyDescent="0.3">
      <c r="A5" s="20"/>
      <c r="B5" s="20"/>
      <c r="C5" s="44" t="s">
        <v>133</v>
      </c>
      <c r="D5" s="44"/>
    </row>
    <row r="6" spans="1:6" x14ac:dyDescent="0.3">
      <c r="A6" s="20"/>
      <c r="B6" s="20"/>
      <c r="C6" s="20"/>
      <c r="D6" s="21"/>
    </row>
    <row r="7" spans="1:6" ht="15.5" x14ac:dyDescent="0.35">
      <c r="A7" s="22" t="s">
        <v>129</v>
      </c>
    </row>
    <row r="8" spans="1:6" ht="15.5" x14ac:dyDescent="0.35">
      <c r="A8" s="22" t="s">
        <v>134</v>
      </c>
      <c r="C8" s="2"/>
      <c r="D8" s="3"/>
    </row>
    <row r="9" spans="1:6" ht="13.5" thickBot="1" x14ac:dyDescent="0.35">
      <c r="B9" s="5"/>
      <c r="D9" s="6"/>
    </row>
    <row r="10" spans="1:6" ht="26.5" thickBot="1" x14ac:dyDescent="0.35">
      <c r="A10" s="7" t="s">
        <v>0</v>
      </c>
      <c r="B10" s="8" t="s">
        <v>1</v>
      </c>
      <c r="C10" s="9" t="s">
        <v>2</v>
      </c>
      <c r="D10" s="9" t="s">
        <v>3</v>
      </c>
      <c r="E10" s="4" t="s">
        <v>4</v>
      </c>
      <c r="F10" s="1" t="s">
        <v>5</v>
      </c>
    </row>
    <row r="11" spans="1:6" ht="26" hidden="1" x14ac:dyDescent="0.3">
      <c r="A11" s="10" t="s">
        <v>6</v>
      </c>
      <c r="B11" s="10" t="s">
        <v>7</v>
      </c>
      <c r="C11" s="11" t="s">
        <v>8</v>
      </c>
      <c r="D11" s="12">
        <v>45000</v>
      </c>
    </row>
    <row r="12" spans="1:6" ht="26" hidden="1" x14ac:dyDescent="0.3">
      <c r="A12" s="10" t="s">
        <v>6</v>
      </c>
      <c r="B12" s="13" t="s">
        <v>7</v>
      </c>
      <c r="C12" s="11" t="s">
        <v>9</v>
      </c>
      <c r="D12" s="12">
        <v>30000</v>
      </c>
    </row>
    <row r="13" spans="1:6" hidden="1" x14ac:dyDescent="0.3">
      <c r="A13" s="26" t="s">
        <v>10</v>
      </c>
      <c r="B13" s="27" t="s">
        <v>11</v>
      </c>
      <c r="C13" s="28" t="s">
        <v>12</v>
      </c>
      <c r="D13" s="36">
        <f>90000+1960</f>
        <v>91960</v>
      </c>
      <c r="E13" s="30" t="s">
        <v>13</v>
      </c>
      <c r="F13" s="31" t="s">
        <v>151</v>
      </c>
    </row>
    <row r="14" spans="1:6" hidden="1" x14ac:dyDescent="0.3">
      <c r="A14" s="26" t="s">
        <v>10</v>
      </c>
      <c r="B14" s="27" t="s">
        <v>11</v>
      </c>
      <c r="C14" s="28" t="s">
        <v>14</v>
      </c>
      <c r="D14" s="36">
        <f>60000+12713</f>
        <v>72713</v>
      </c>
      <c r="E14" s="30" t="s">
        <v>13</v>
      </c>
      <c r="F14" s="31" t="s">
        <v>151</v>
      </c>
    </row>
    <row r="15" spans="1:6" hidden="1" x14ac:dyDescent="0.3">
      <c r="A15" s="26" t="s">
        <v>10</v>
      </c>
      <c r="B15" s="27" t="s">
        <v>11</v>
      </c>
      <c r="C15" s="28" t="s">
        <v>15</v>
      </c>
      <c r="D15" s="29">
        <f>25000-14673</f>
        <v>10327</v>
      </c>
      <c r="E15" s="30" t="s">
        <v>13</v>
      </c>
      <c r="F15" s="31" t="s">
        <v>151</v>
      </c>
    </row>
    <row r="16" spans="1:6" ht="26" hidden="1" x14ac:dyDescent="0.3">
      <c r="A16" s="37" t="s">
        <v>16</v>
      </c>
      <c r="B16" s="27" t="s">
        <v>17</v>
      </c>
      <c r="C16" s="28" t="s">
        <v>18</v>
      </c>
      <c r="D16" s="29">
        <f>20000+2300</f>
        <v>22300</v>
      </c>
      <c r="E16" s="30" t="s">
        <v>13</v>
      </c>
      <c r="F16" s="31" t="s">
        <v>151</v>
      </c>
    </row>
    <row r="17" spans="1:6" ht="26" hidden="1" x14ac:dyDescent="0.3">
      <c r="A17" s="26" t="s">
        <v>16</v>
      </c>
      <c r="B17" s="38" t="s">
        <v>19</v>
      </c>
      <c r="C17" s="39" t="s">
        <v>20</v>
      </c>
      <c r="D17" s="40">
        <f>9000-2300</f>
        <v>6700</v>
      </c>
      <c r="E17" s="30" t="s">
        <v>13</v>
      </c>
      <c r="F17" s="31" t="s">
        <v>151</v>
      </c>
    </row>
    <row r="18" spans="1:6" ht="26" hidden="1" x14ac:dyDescent="0.3">
      <c r="A18" s="26" t="s">
        <v>148</v>
      </c>
      <c r="B18" s="38" t="s">
        <v>149</v>
      </c>
      <c r="C18" s="39" t="s">
        <v>150</v>
      </c>
      <c r="D18" s="40">
        <v>87000</v>
      </c>
      <c r="E18" s="30"/>
      <c r="F18" s="31" t="s">
        <v>151</v>
      </c>
    </row>
    <row r="19" spans="1:6" ht="26" hidden="1" x14ac:dyDescent="0.3">
      <c r="A19" s="26" t="s">
        <v>158</v>
      </c>
      <c r="B19" s="38" t="s">
        <v>159</v>
      </c>
      <c r="C19" s="39" t="s">
        <v>160</v>
      </c>
      <c r="D19" s="40">
        <v>60915</v>
      </c>
      <c r="E19" s="30"/>
      <c r="F19" s="31" t="s">
        <v>161</v>
      </c>
    </row>
    <row r="20" spans="1:6" ht="26" hidden="1" x14ac:dyDescent="0.3">
      <c r="A20" s="26" t="s">
        <v>21</v>
      </c>
      <c r="B20" s="27" t="s">
        <v>22</v>
      </c>
      <c r="C20" s="28" t="s">
        <v>23</v>
      </c>
      <c r="D20" s="29">
        <v>8000</v>
      </c>
      <c r="E20" s="30"/>
      <c r="F20" s="31"/>
    </row>
    <row r="21" spans="1:6" hidden="1" x14ac:dyDescent="0.3">
      <c r="A21" s="26" t="s">
        <v>24</v>
      </c>
      <c r="B21" s="27" t="s">
        <v>25</v>
      </c>
      <c r="C21" s="28" t="s">
        <v>26</v>
      </c>
      <c r="D21" s="29">
        <v>40000</v>
      </c>
      <c r="E21" s="30" t="s">
        <v>13</v>
      </c>
      <c r="F21" s="31"/>
    </row>
    <row r="22" spans="1:6" hidden="1" x14ac:dyDescent="0.3">
      <c r="A22" s="26" t="s">
        <v>27</v>
      </c>
      <c r="B22" s="27" t="s">
        <v>28</v>
      </c>
      <c r="C22" s="28" t="s">
        <v>29</v>
      </c>
      <c r="D22" s="29">
        <v>64000</v>
      </c>
      <c r="E22" s="30"/>
      <c r="F22" s="31"/>
    </row>
    <row r="23" spans="1:6" hidden="1" x14ac:dyDescent="0.3">
      <c r="A23" s="26" t="s">
        <v>30</v>
      </c>
      <c r="B23" s="27" t="s">
        <v>31</v>
      </c>
      <c r="C23" s="28" t="s">
        <v>32</v>
      </c>
      <c r="D23" s="29">
        <v>73700</v>
      </c>
      <c r="E23" s="30" t="s">
        <v>13</v>
      </c>
      <c r="F23" s="31" t="s">
        <v>33</v>
      </c>
    </row>
    <row r="24" spans="1:6" hidden="1" x14ac:dyDescent="0.3">
      <c r="A24" s="26" t="s">
        <v>30</v>
      </c>
      <c r="B24" s="27" t="s">
        <v>34</v>
      </c>
      <c r="C24" s="28" t="s">
        <v>35</v>
      </c>
      <c r="D24" s="29">
        <v>11000</v>
      </c>
      <c r="E24" s="30" t="s">
        <v>13</v>
      </c>
      <c r="F24" s="31" t="s">
        <v>33</v>
      </c>
    </row>
    <row r="25" spans="1:6" ht="26" hidden="1" x14ac:dyDescent="0.3">
      <c r="A25" s="26" t="s">
        <v>30</v>
      </c>
      <c r="B25" s="27" t="s">
        <v>36</v>
      </c>
      <c r="C25" s="28" t="s">
        <v>37</v>
      </c>
      <c r="D25" s="29">
        <v>11500</v>
      </c>
      <c r="E25" s="30" t="s">
        <v>13</v>
      </c>
      <c r="F25" s="31" t="s">
        <v>33</v>
      </c>
    </row>
    <row r="26" spans="1:6" ht="26" hidden="1" x14ac:dyDescent="0.3">
      <c r="A26" s="26" t="s">
        <v>30</v>
      </c>
      <c r="B26" s="27" t="s">
        <v>38</v>
      </c>
      <c r="C26" s="28" t="s">
        <v>39</v>
      </c>
      <c r="D26" s="29">
        <v>16900</v>
      </c>
      <c r="E26" s="30" t="s">
        <v>13</v>
      </c>
      <c r="F26" s="31" t="s">
        <v>33</v>
      </c>
    </row>
    <row r="27" spans="1:6" ht="26" hidden="1" x14ac:dyDescent="0.3">
      <c r="A27" s="42" t="s">
        <v>40</v>
      </c>
      <c r="B27" s="43" t="s">
        <v>41</v>
      </c>
      <c r="C27" s="15" t="s">
        <v>42</v>
      </c>
      <c r="D27" s="16">
        <f>11000-3120</f>
        <v>7880</v>
      </c>
      <c r="E27" s="17" t="s">
        <v>13</v>
      </c>
      <c r="F27" s="18" t="s">
        <v>164</v>
      </c>
    </row>
    <row r="28" spans="1:6" hidden="1" x14ac:dyDescent="0.3">
      <c r="A28" s="42" t="s">
        <v>40</v>
      </c>
      <c r="B28" s="43" t="s">
        <v>43</v>
      </c>
      <c r="C28" s="15" t="s">
        <v>44</v>
      </c>
      <c r="D28" s="16">
        <f>35300+1700</f>
        <v>37000</v>
      </c>
      <c r="E28" s="17" t="s">
        <v>13</v>
      </c>
      <c r="F28" s="18" t="s">
        <v>164</v>
      </c>
    </row>
    <row r="29" spans="1:6" hidden="1" x14ac:dyDescent="0.3">
      <c r="A29" s="42" t="s">
        <v>40</v>
      </c>
      <c r="B29" s="43" t="s">
        <v>43</v>
      </c>
      <c r="C29" s="15" t="s">
        <v>45</v>
      </c>
      <c r="D29" s="16">
        <f>10700+1420</f>
        <v>12120</v>
      </c>
      <c r="E29" s="17" t="s">
        <v>13</v>
      </c>
      <c r="F29" s="18" t="s">
        <v>164</v>
      </c>
    </row>
    <row r="30" spans="1:6" hidden="1" x14ac:dyDescent="0.3">
      <c r="A30" s="35" t="s">
        <v>40</v>
      </c>
      <c r="B30" s="27" t="s">
        <v>43</v>
      </c>
      <c r="C30" s="28" t="s">
        <v>152</v>
      </c>
      <c r="D30" s="29">
        <v>95000</v>
      </c>
      <c r="E30" s="30" t="s">
        <v>13</v>
      </c>
      <c r="F30" s="31" t="s">
        <v>151</v>
      </c>
    </row>
    <row r="31" spans="1:6" hidden="1" x14ac:dyDescent="0.3">
      <c r="A31" s="35" t="s">
        <v>46</v>
      </c>
      <c r="B31" s="27" t="s">
        <v>47</v>
      </c>
      <c r="C31" s="28" t="s">
        <v>48</v>
      </c>
      <c r="D31" s="29">
        <v>20000</v>
      </c>
      <c r="E31" s="30" t="s">
        <v>13</v>
      </c>
      <c r="F31" s="31"/>
    </row>
    <row r="32" spans="1:6" ht="26" hidden="1" x14ac:dyDescent="0.3">
      <c r="A32" s="26" t="s">
        <v>46</v>
      </c>
      <c r="B32" s="28" t="s">
        <v>49</v>
      </c>
      <c r="C32" s="28" t="s">
        <v>50</v>
      </c>
      <c r="D32" s="29">
        <f>30000-1000</f>
        <v>29000</v>
      </c>
      <c r="E32" s="30" t="s">
        <v>13</v>
      </c>
      <c r="F32" s="31" t="s">
        <v>161</v>
      </c>
    </row>
    <row r="33" spans="1:6" hidden="1" x14ac:dyDescent="0.3">
      <c r="A33" s="26" t="s">
        <v>46</v>
      </c>
      <c r="B33" s="28" t="s">
        <v>141</v>
      </c>
      <c r="C33" s="28" t="s">
        <v>142</v>
      </c>
      <c r="D33" s="29">
        <v>7475</v>
      </c>
      <c r="E33" s="30" t="s">
        <v>13</v>
      </c>
      <c r="F33" s="31" t="s">
        <v>138</v>
      </c>
    </row>
    <row r="34" spans="1:6" hidden="1" x14ac:dyDescent="0.3">
      <c r="A34" s="26" t="s">
        <v>46</v>
      </c>
      <c r="B34" s="28" t="s">
        <v>162</v>
      </c>
      <c r="C34" s="28" t="s">
        <v>163</v>
      </c>
      <c r="D34" s="29">
        <v>1000</v>
      </c>
      <c r="E34" s="30" t="s">
        <v>13</v>
      </c>
      <c r="F34" s="31" t="s">
        <v>161</v>
      </c>
    </row>
    <row r="35" spans="1:6" ht="39" hidden="1" x14ac:dyDescent="0.3">
      <c r="A35" s="26" t="s">
        <v>51</v>
      </c>
      <c r="B35" s="27" t="s">
        <v>52</v>
      </c>
      <c r="C35" s="28" t="s">
        <v>53</v>
      </c>
      <c r="D35" s="29">
        <f>70000-26000</f>
        <v>44000</v>
      </c>
      <c r="E35" s="30" t="s">
        <v>13</v>
      </c>
      <c r="F35" s="31" t="s">
        <v>151</v>
      </c>
    </row>
    <row r="36" spans="1:6" hidden="1" x14ac:dyDescent="0.3">
      <c r="A36" s="26" t="s">
        <v>51</v>
      </c>
      <c r="B36" s="27" t="s">
        <v>54</v>
      </c>
      <c r="C36" s="28" t="s">
        <v>55</v>
      </c>
      <c r="D36" s="29">
        <f>30000-15000</f>
        <v>15000</v>
      </c>
      <c r="E36" s="30" t="s">
        <v>13</v>
      </c>
      <c r="F36" s="31" t="s">
        <v>138</v>
      </c>
    </row>
    <row r="37" spans="1:6" hidden="1" x14ac:dyDescent="0.3">
      <c r="A37" s="26" t="s">
        <v>51</v>
      </c>
      <c r="B37" s="27" t="s">
        <v>54</v>
      </c>
      <c r="C37" s="28" t="s">
        <v>140</v>
      </c>
      <c r="D37" s="29">
        <v>15000</v>
      </c>
      <c r="E37" s="30" t="s">
        <v>13</v>
      </c>
      <c r="F37" s="31" t="s">
        <v>138</v>
      </c>
    </row>
    <row r="38" spans="1:6" hidden="1" x14ac:dyDescent="0.3">
      <c r="A38" s="26" t="s">
        <v>51</v>
      </c>
      <c r="B38" s="27" t="s">
        <v>54</v>
      </c>
      <c r="C38" s="28" t="s">
        <v>56</v>
      </c>
      <c r="D38" s="29">
        <v>24000</v>
      </c>
      <c r="E38" s="30" t="s">
        <v>13</v>
      </c>
      <c r="F38" s="31"/>
    </row>
    <row r="39" spans="1:6" hidden="1" x14ac:dyDescent="0.3">
      <c r="A39" s="26" t="s">
        <v>51</v>
      </c>
      <c r="B39" s="27" t="s">
        <v>128</v>
      </c>
      <c r="C39" s="28" t="s">
        <v>57</v>
      </c>
      <c r="D39" s="29">
        <f>30000+26000</f>
        <v>56000</v>
      </c>
      <c r="E39" s="30" t="s">
        <v>13</v>
      </c>
      <c r="F39" s="31" t="s">
        <v>157</v>
      </c>
    </row>
    <row r="40" spans="1:6" ht="26" hidden="1" x14ac:dyDescent="0.3">
      <c r="A40" s="26" t="s">
        <v>59</v>
      </c>
      <c r="B40" s="27" t="s">
        <v>60</v>
      </c>
      <c r="C40" s="28" t="s">
        <v>61</v>
      </c>
      <c r="D40" s="29">
        <v>10000</v>
      </c>
      <c r="E40" s="30" t="s">
        <v>13</v>
      </c>
      <c r="F40" s="31"/>
    </row>
    <row r="41" spans="1:6" ht="52" hidden="1" x14ac:dyDescent="0.3">
      <c r="A41" s="26" t="s">
        <v>59</v>
      </c>
      <c r="B41" s="27" t="s">
        <v>62</v>
      </c>
      <c r="C41" s="28" t="s">
        <v>63</v>
      </c>
      <c r="D41" s="29">
        <v>6000</v>
      </c>
      <c r="E41" s="30" t="s">
        <v>13</v>
      </c>
      <c r="F41" s="31"/>
    </row>
    <row r="42" spans="1:6" ht="26" x14ac:dyDescent="0.3">
      <c r="A42" s="14" t="s">
        <v>64</v>
      </c>
      <c r="B42" s="43" t="s">
        <v>65</v>
      </c>
      <c r="C42" s="15" t="s">
        <v>66</v>
      </c>
      <c r="D42" s="16">
        <f>59200-22580</f>
        <v>36620</v>
      </c>
      <c r="E42" s="17" t="s">
        <v>13</v>
      </c>
      <c r="F42" s="18" t="s">
        <v>164</v>
      </c>
    </row>
    <row r="43" spans="1:6" ht="26" x14ac:dyDescent="0.3">
      <c r="A43" s="26" t="s">
        <v>64</v>
      </c>
      <c r="B43" s="27" t="s">
        <v>67</v>
      </c>
      <c r="C43" s="28" t="s">
        <v>68</v>
      </c>
      <c r="D43" s="29">
        <v>85000</v>
      </c>
      <c r="E43" s="30" t="s">
        <v>13</v>
      </c>
      <c r="F43" s="31"/>
    </row>
    <row r="44" spans="1:6" ht="26" x14ac:dyDescent="0.3">
      <c r="A44" s="26" t="s">
        <v>64</v>
      </c>
      <c r="B44" s="27" t="s">
        <v>69</v>
      </c>
      <c r="C44" s="28" t="s">
        <v>70</v>
      </c>
      <c r="D44" s="29">
        <v>12800</v>
      </c>
      <c r="E44" s="30" t="s">
        <v>13</v>
      </c>
      <c r="F44" s="31"/>
    </row>
    <row r="45" spans="1:6" ht="26" x14ac:dyDescent="0.3">
      <c r="A45" s="26" t="s">
        <v>64</v>
      </c>
      <c r="B45" s="27" t="s">
        <v>69</v>
      </c>
      <c r="C45" s="28" t="s">
        <v>147</v>
      </c>
      <c r="D45" s="29">
        <v>6076</v>
      </c>
      <c r="E45" s="30" t="s">
        <v>13</v>
      </c>
      <c r="F45" s="31" t="s">
        <v>146</v>
      </c>
    </row>
    <row r="46" spans="1:6" x14ac:dyDescent="0.3">
      <c r="A46" s="14" t="s">
        <v>64</v>
      </c>
      <c r="B46" s="43" t="s">
        <v>165</v>
      </c>
      <c r="C46" s="15" t="s">
        <v>166</v>
      </c>
      <c r="D46" s="16">
        <v>2406</v>
      </c>
      <c r="E46" s="17"/>
      <c r="F46" s="18" t="s">
        <v>164</v>
      </c>
    </row>
    <row r="47" spans="1:6" ht="26" x14ac:dyDescent="0.3">
      <c r="A47" s="14" t="s">
        <v>64</v>
      </c>
      <c r="B47" s="43" t="s">
        <v>167</v>
      </c>
      <c r="C47" s="15" t="s">
        <v>168</v>
      </c>
      <c r="D47" s="16">
        <v>5895</v>
      </c>
      <c r="E47" s="17"/>
      <c r="F47" s="18" t="s">
        <v>164</v>
      </c>
    </row>
    <row r="48" spans="1:6" ht="26" hidden="1" x14ac:dyDescent="0.3">
      <c r="A48" s="26" t="s">
        <v>71</v>
      </c>
      <c r="B48" s="27" t="s">
        <v>72</v>
      </c>
      <c r="C48" s="28" t="s">
        <v>73</v>
      </c>
      <c r="D48" s="29">
        <v>7500</v>
      </c>
      <c r="E48" s="30" t="s">
        <v>13</v>
      </c>
      <c r="F48" s="31" t="s">
        <v>58</v>
      </c>
    </row>
    <row r="49" spans="1:6" ht="26" hidden="1" x14ac:dyDescent="0.3">
      <c r="A49" s="26" t="s">
        <v>71</v>
      </c>
      <c r="B49" s="27" t="s">
        <v>72</v>
      </c>
      <c r="C49" s="28" t="s">
        <v>74</v>
      </c>
      <c r="D49" s="29">
        <v>4500</v>
      </c>
      <c r="E49" s="30" t="s">
        <v>13</v>
      </c>
      <c r="F49" s="31" t="s">
        <v>58</v>
      </c>
    </row>
    <row r="50" spans="1:6" ht="26" hidden="1" x14ac:dyDescent="0.3">
      <c r="A50" s="26" t="s">
        <v>71</v>
      </c>
      <c r="B50" s="27" t="s">
        <v>75</v>
      </c>
      <c r="C50" s="28" t="s">
        <v>76</v>
      </c>
      <c r="D50" s="29">
        <v>13000</v>
      </c>
      <c r="E50" s="30" t="s">
        <v>13</v>
      </c>
      <c r="F50" s="31" t="s">
        <v>58</v>
      </c>
    </row>
    <row r="51" spans="1:6" ht="52" hidden="1" x14ac:dyDescent="0.3">
      <c r="A51" s="26" t="s">
        <v>71</v>
      </c>
      <c r="B51" s="27" t="s">
        <v>78</v>
      </c>
      <c r="C51" s="28" t="s">
        <v>77</v>
      </c>
      <c r="D51" s="29">
        <v>24000</v>
      </c>
      <c r="E51" s="30" t="s">
        <v>13</v>
      </c>
      <c r="F51" s="31" t="s">
        <v>58</v>
      </c>
    </row>
    <row r="52" spans="1:6" ht="39" hidden="1" x14ac:dyDescent="0.3">
      <c r="A52" s="26" t="s">
        <v>71</v>
      </c>
      <c r="B52" s="27" t="s">
        <v>78</v>
      </c>
      <c r="C52" s="28" t="s">
        <v>79</v>
      </c>
      <c r="D52" s="29">
        <v>15000</v>
      </c>
      <c r="E52" s="30" t="s">
        <v>13</v>
      </c>
      <c r="F52" s="31" t="s">
        <v>58</v>
      </c>
    </row>
    <row r="53" spans="1:6" ht="26" hidden="1" x14ac:dyDescent="0.3">
      <c r="A53" s="26" t="s">
        <v>71</v>
      </c>
      <c r="B53" s="27" t="s">
        <v>80</v>
      </c>
      <c r="C53" s="28" t="s">
        <v>81</v>
      </c>
      <c r="D53" s="29">
        <v>3996</v>
      </c>
      <c r="E53" s="30" t="s">
        <v>13</v>
      </c>
      <c r="F53" s="31" t="s">
        <v>58</v>
      </c>
    </row>
    <row r="54" spans="1:6" ht="26" hidden="1" x14ac:dyDescent="0.3">
      <c r="A54" s="26" t="s">
        <v>82</v>
      </c>
      <c r="B54" s="27" t="s">
        <v>153</v>
      </c>
      <c r="C54" s="28" t="s">
        <v>83</v>
      </c>
      <c r="D54" s="29">
        <f>20760+100000</f>
        <v>120760</v>
      </c>
      <c r="E54" s="30" t="s">
        <v>13</v>
      </c>
      <c r="F54" s="31" t="s">
        <v>151</v>
      </c>
    </row>
    <row r="55" spans="1:6" ht="26" hidden="1" x14ac:dyDescent="0.3">
      <c r="A55" s="26" t="s">
        <v>84</v>
      </c>
      <c r="B55" s="27" t="s">
        <v>85</v>
      </c>
      <c r="C55" s="28" t="s">
        <v>86</v>
      </c>
      <c r="D55" s="41">
        <v>58000</v>
      </c>
      <c r="E55" s="30" t="s">
        <v>13</v>
      </c>
      <c r="F55" s="31"/>
    </row>
    <row r="56" spans="1:6" hidden="1" x14ac:dyDescent="0.3">
      <c r="A56" s="26" t="s">
        <v>84</v>
      </c>
      <c r="B56" s="27" t="s">
        <v>85</v>
      </c>
      <c r="C56" s="28" t="s">
        <v>87</v>
      </c>
      <c r="D56" s="33">
        <v>21400</v>
      </c>
      <c r="E56" s="30" t="s">
        <v>13</v>
      </c>
      <c r="F56" s="31"/>
    </row>
    <row r="57" spans="1:6" ht="26" hidden="1" x14ac:dyDescent="0.3">
      <c r="A57" s="26" t="s">
        <v>84</v>
      </c>
      <c r="B57" s="27" t="s">
        <v>85</v>
      </c>
      <c r="C57" s="28" t="s">
        <v>88</v>
      </c>
      <c r="D57" s="33">
        <v>4200</v>
      </c>
      <c r="E57" s="30" t="s">
        <v>13</v>
      </c>
      <c r="F57" s="31"/>
    </row>
    <row r="58" spans="1:6" hidden="1" x14ac:dyDescent="0.3">
      <c r="A58" s="26" t="s">
        <v>84</v>
      </c>
      <c r="B58" s="27" t="s">
        <v>85</v>
      </c>
      <c r="C58" s="28" t="s">
        <v>89</v>
      </c>
      <c r="D58" s="33">
        <v>28100</v>
      </c>
      <c r="E58" s="30" t="s">
        <v>13</v>
      </c>
      <c r="F58" s="31"/>
    </row>
    <row r="59" spans="1:6" ht="26" hidden="1" x14ac:dyDescent="0.3">
      <c r="A59" s="26" t="s">
        <v>84</v>
      </c>
      <c r="B59" s="27" t="s">
        <v>144</v>
      </c>
      <c r="C59" s="28" t="s">
        <v>145</v>
      </c>
      <c r="D59" s="33">
        <v>6300</v>
      </c>
      <c r="E59" s="30" t="s">
        <v>13</v>
      </c>
      <c r="F59" s="31" t="s">
        <v>138</v>
      </c>
    </row>
    <row r="60" spans="1:6" ht="26" hidden="1" x14ac:dyDescent="0.3">
      <c r="A60" s="26" t="s">
        <v>90</v>
      </c>
      <c r="B60" s="27" t="s">
        <v>91</v>
      </c>
      <c r="C60" s="28" t="s">
        <v>92</v>
      </c>
      <c r="D60" s="33">
        <v>1500</v>
      </c>
      <c r="E60" s="30"/>
      <c r="F60" s="31"/>
    </row>
    <row r="61" spans="1:6" ht="26" hidden="1" x14ac:dyDescent="0.3">
      <c r="A61" s="26" t="s">
        <v>90</v>
      </c>
      <c r="B61" s="27" t="s">
        <v>93</v>
      </c>
      <c r="C61" s="28" t="s">
        <v>94</v>
      </c>
      <c r="D61" s="33">
        <v>6000</v>
      </c>
      <c r="E61" s="30"/>
      <c r="F61" s="31"/>
    </row>
    <row r="62" spans="1:6" hidden="1" x14ac:dyDescent="0.3">
      <c r="A62" s="26" t="s">
        <v>95</v>
      </c>
      <c r="B62" s="27" t="s">
        <v>96</v>
      </c>
      <c r="C62" s="28" t="s">
        <v>139</v>
      </c>
      <c r="D62" s="29">
        <v>40000</v>
      </c>
      <c r="E62" s="30"/>
      <c r="F62" s="31" t="s">
        <v>138</v>
      </c>
    </row>
    <row r="63" spans="1:6" hidden="1" x14ac:dyDescent="0.3">
      <c r="A63" s="26" t="s">
        <v>97</v>
      </c>
      <c r="B63" s="27" t="s">
        <v>98</v>
      </c>
      <c r="C63" s="28" t="s">
        <v>99</v>
      </c>
      <c r="D63" s="29">
        <v>80000</v>
      </c>
      <c r="E63" s="30"/>
      <c r="F63" s="31"/>
    </row>
    <row r="64" spans="1:6" hidden="1" x14ac:dyDescent="0.3">
      <c r="A64" s="26" t="s">
        <v>100</v>
      </c>
      <c r="B64" s="27" t="s">
        <v>101</v>
      </c>
      <c r="C64" s="28" t="s">
        <v>102</v>
      </c>
      <c r="D64" s="29">
        <f>7000-3260</f>
        <v>3740</v>
      </c>
      <c r="E64" s="30"/>
      <c r="F64" s="31" t="s">
        <v>157</v>
      </c>
    </row>
    <row r="65" spans="1:7" hidden="1" x14ac:dyDescent="0.3">
      <c r="A65" s="26" t="s">
        <v>100</v>
      </c>
      <c r="B65" s="27" t="s">
        <v>101</v>
      </c>
      <c r="C65" s="28" t="s">
        <v>143</v>
      </c>
      <c r="D65" s="29">
        <v>3205</v>
      </c>
      <c r="E65" s="30"/>
      <c r="F65" s="31" t="s">
        <v>138</v>
      </c>
    </row>
    <row r="66" spans="1:7" hidden="1" x14ac:dyDescent="0.3">
      <c r="A66" s="26" t="s">
        <v>100</v>
      </c>
      <c r="B66" s="27" t="s">
        <v>101</v>
      </c>
      <c r="C66" s="28" t="s">
        <v>156</v>
      </c>
      <c r="D66" s="29">
        <v>3260</v>
      </c>
      <c r="E66" s="30"/>
      <c r="F66" s="31" t="s">
        <v>151</v>
      </c>
    </row>
    <row r="67" spans="1:7" ht="26" hidden="1" x14ac:dyDescent="0.3">
      <c r="A67" s="26" t="s">
        <v>103</v>
      </c>
      <c r="B67" s="27" t="s">
        <v>104</v>
      </c>
      <c r="C67" s="28" t="s">
        <v>105</v>
      </c>
      <c r="D67" s="29">
        <v>55000</v>
      </c>
      <c r="E67" s="30" t="s">
        <v>13</v>
      </c>
      <c r="F67" s="31"/>
    </row>
    <row r="68" spans="1:7" ht="39" hidden="1" x14ac:dyDescent="0.3">
      <c r="A68" s="26" t="s">
        <v>106</v>
      </c>
      <c r="B68" s="27" t="s">
        <v>107</v>
      </c>
      <c r="C68" s="34" t="s">
        <v>108</v>
      </c>
      <c r="D68" s="29">
        <v>30000</v>
      </c>
      <c r="E68" s="30"/>
      <c r="F68" s="31"/>
    </row>
    <row r="69" spans="1:7" ht="26" hidden="1" x14ac:dyDescent="0.3">
      <c r="A69" s="26" t="s">
        <v>106</v>
      </c>
      <c r="B69" s="27" t="s">
        <v>107</v>
      </c>
      <c r="C69" s="34" t="s">
        <v>109</v>
      </c>
      <c r="D69" s="29">
        <v>30000</v>
      </c>
      <c r="E69" s="30"/>
      <c r="F69" s="31"/>
    </row>
    <row r="70" spans="1:7" hidden="1" x14ac:dyDescent="0.3">
      <c r="A70" s="26" t="s">
        <v>110</v>
      </c>
      <c r="B70" s="27" t="s">
        <v>111</v>
      </c>
      <c r="C70" s="28" t="s">
        <v>112</v>
      </c>
      <c r="D70" s="29">
        <v>12224</v>
      </c>
      <c r="E70" s="30"/>
      <c r="F70" s="31"/>
    </row>
    <row r="71" spans="1:7" hidden="1" x14ac:dyDescent="0.3">
      <c r="A71" s="26" t="s">
        <v>110</v>
      </c>
      <c r="B71" s="27" t="s">
        <v>111</v>
      </c>
      <c r="C71" s="28" t="s">
        <v>113</v>
      </c>
      <c r="D71" s="29">
        <v>6500</v>
      </c>
      <c r="E71" s="30"/>
      <c r="F71" s="31"/>
    </row>
    <row r="72" spans="1:7" hidden="1" x14ac:dyDescent="0.3">
      <c r="A72" s="26" t="s">
        <v>110</v>
      </c>
      <c r="B72" s="27" t="s">
        <v>111</v>
      </c>
      <c r="C72" s="28" t="s">
        <v>114</v>
      </c>
      <c r="D72" s="29">
        <v>11276</v>
      </c>
      <c r="E72" s="30"/>
      <c r="F72" s="31"/>
    </row>
    <row r="73" spans="1:7" ht="26" hidden="1" x14ac:dyDescent="0.3">
      <c r="A73" s="26" t="s">
        <v>115</v>
      </c>
      <c r="B73" s="27" t="s">
        <v>116</v>
      </c>
      <c r="C73" s="28" t="s">
        <v>117</v>
      </c>
      <c r="D73" s="29">
        <v>45000</v>
      </c>
      <c r="E73" s="30" t="s">
        <v>118</v>
      </c>
      <c r="F73" s="31"/>
    </row>
    <row r="74" spans="1:7" ht="26" hidden="1" x14ac:dyDescent="0.3">
      <c r="A74" s="26" t="s">
        <v>115</v>
      </c>
      <c r="B74" s="27" t="s">
        <v>116</v>
      </c>
      <c r="C74" s="28" t="s">
        <v>155</v>
      </c>
      <c r="D74" s="29">
        <v>85000</v>
      </c>
      <c r="E74" s="30" t="s">
        <v>118</v>
      </c>
      <c r="F74" s="31" t="s">
        <v>151</v>
      </c>
    </row>
    <row r="75" spans="1:7" ht="26" hidden="1" x14ac:dyDescent="0.3">
      <c r="A75" s="26" t="s">
        <v>119</v>
      </c>
      <c r="B75" s="27" t="s">
        <v>120</v>
      </c>
      <c r="C75" s="28" t="s">
        <v>121</v>
      </c>
      <c r="D75" s="29">
        <v>20000</v>
      </c>
      <c r="E75" s="30" t="s">
        <v>118</v>
      </c>
      <c r="F75" s="31" t="s">
        <v>58</v>
      </c>
    </row>
    <row r="76" spans="1:7" ht="26" hidden="1" x14ac:dyDescent="0.3">
      <c r="A76" s="26" t="s">
        <v>119</v>
      </c>
      <c r="B76" s="27" t="s">
        <v>120</v>
      </c>
      <c r="C76" s="28" t="s">
        <v>122</v>
      </c>
      <c r="D76" s="29">
        <v>24000</v>
      </c>
      <c r="E76" s="30" t="s">
        <v>118</v>
      </c>
      <c r="F76" s="31" t="s">
        <v>58</v>
      </c>
    </row>
    <row r="77" spans="1:7" ht="26" hidden="1" x14ac:dyDescent="0.3">
      <c r="A77" s="26" t="s">
        <v>119</v>
      </c>
      <c r="B77" s="27" t="s">
        <v>120</v>
      </c>
      <c r="C77" s="28" t="s">
        <v>154</v>
      </c>
      <c r="D77" s="29">
        <v>62000</v>
      </c>
      <c r="E77" s="30" t="s">
        <v>118</v>
      </c>
      <c r="F77" s="31" t="s">
        <v>151</v>
      </c>
    </row>
    <row r="78" spans="1:7" hidden="1" x14ac:dyDescent="0.3">
      <c r="A78" s="26" t="s">
        <v>119</v>
      </c>
      <c r="B78" s="27" t="s">
        <v>123</v>
      </c>
      <c r="C78" s="28" t="s">
        <v>124</v>
      </c>
      <c r="D78" s="29">
        <v>40000</v>
      </c>
      <c r="E78" s="30" t="s">
        <v>118</v>
      </c>
      <c r="F78" s="31" t="s">
        <v>58</v>
      </c>
    </row>
    <row r="79" spans="1:7" hidden="1" x14ac:dyDescent="0.3">
      <c r="A79" s="26" t="s">
        <v>125</v>
      </c>
      <c r="B79" s="26" t="s">
        <v>126</v>
      </c>
      <c r="C79" s="35" t="s">
        <v>127</v>
      </c>
      <c r="D79" s="29">
        <f>2944+500000-429000-60915+14279</f>
        <v>27308</v>
      </c>
      <c r="E79" s="30"/>
      <c r="F79" s="31"/>
    </row>
    <row r="80" spans="1:7" hidden="1" x14ac:dyDescent="0.3">
      <c r="D80" s="19">
        <f>SUM(D11:D79)</f>
        <v>2073056</v>
      </c>
      <c r="G80" s="32"/>
    </row>
    <row r="82" spans="1:6" ht="26" x14ac:dyDescent="0.3">
      <c r="A82" s="26" t="s">
        <v>125</v>
      </c>
      <c r="B82" s="26" t="s">
        <v>136</v>
      </c>
      <c r="C82" s="35" t="s">
        <v>137</v>
      </c>
      <c r="D82" s="29">
        <f>218311-16980-6076</f>
        <v>195255</v>
      </c>
      <c r="E82" s="30"/>
      <c r="F82" s="31"/>
    </row>
    <row r="83" spans="1:6" x14ac:dyDescent="0.3">
      <c r="D83" s="19">
        <f>D80+D82</f>
        <v>2268311</v>
      </c>
    </row>
  </sheetData>
  <autoFilter ref="A10:F80" xr:uid="{4730BFB8-F998-4DAC-AC93-4E18DF865564}">
    <filterColumn colId="0">
      <filters>
        <filter val="SA Narva Muuseum"/>
      </filters>
    </filterColumn>
  </autoFilter>
  <mergeCells count="3">
    <mergeCell ref="C3:D3"/>
    <mergeCell ref="B4:D4"/>
    <mergeCell ref="C5:D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Monika Kuntsel</cp:lastModifiedBy>
  <cp:lastPrinted>2024-08-30T08:38:43Z</cp:lastPrinted>
  <dcterms:created xsi:type="dcterms:W3CDTF">2024-03-22T09:08:11Z</dcterms:created>
  <dcterms:modified xsi:type="dcterms:W3CDTF">2024-12-27T08:56:04Z</dcterms:modified>
</cp:coreProperties>
</file>