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O:\Sotsiaalteenused\Erihoolekande disain (ISTE projekt)\1_Projekti üldinfo\projekti alus_TAT\2026_10_TAT eelarve_SK_2027-2028\"/>
    </mc:Choice>
  </mc:AlternateContent>
  <xr:revisionPtr revIDLastSave="0" documentId="13_ncr:1_{D3BF0C08-BD2F-44EC-A794-AD71CAC28104}" xr6:coauthVersionLast="47" xr6:coauthVersionMax="47" xr10:uidLastSave="{00000000-0000-0000-0000-000000000000}"/>
  <bookViews>
    <workbookView xWindow="36852" yWindow="156" windowWidth="16968" windowHeight="16572" xr2:uid="{3E7E3F7C-4E9D-4CFE-9141-D84A7516B706}"/>
  </bookViews>
  <sheets>
    <sheet name="TAT eelarve" sheetId="1" r:id="rId1"/>
  </sheets>
  <externalReferences>
    <externalReference r:id="rId2"/>
  </externalReferences>
  <definedNames>
    <definedName name="Alkoholi_liigtarvitamise_riskitaseme_alanemine" localSheetId="0">#REF!</definedName>
    <definedName name="Alkoholi_liigtarvitamise_riskitaseme_alanemine">#REF!</definedName>
    <definedName name="Elukohaomavalitsusüksus">[1]SISENDTABEL!$AC$17:$AC$230</definedName>
    <definedName name="ISTE">#REF!</definedName>
    <definedName name="Jah_Ei" localSheetId="0">#REF!</definedName>
    <definedName name="Jah_Ei">#REF!</definedName>
    <definedName name="Tekst6" localSheetId="0">'TAT eelarve'!#REF!</definedName>
    <definedName name="Õppimine_ja_osalemine_kursustel_tegevusega_liitumisel" localSheetId="0">#REF!</definedName>
    <definedName name="Õppimine_ja_osalemine_kursustel_tegevusega_liitumise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2" i="1" l="1"/>
  <c r="G22" i="1"/>
  <c r="I25" i="1"/>
  <c r="H25" i="1"/>
  <c r="G25" i="1"/>
  <c r="F25" i="1"/>
  <c r="E25" i="1"/>
  <c r="D25" i="1"/>
  <c r="C25" i="1"/>
  <c r="J25" i="1" s="1"/>
  <c r="I23" i="1"/>
  <c r="H23" i="1"/>
  <c r="G23" i="1"/>
  <c r="F23" i="1"/>
  <c r="F24" i="1" s="1"/>
  <c r="I34" i="1" s="1"/>
  <c r="E23" i="1"/>
  <c r="E24" i="1" s="1"/>
  <c r="G34" i="1" s="1"/>
  <c r="D23" i="1"/>
  <c r="D24" i="1" s="1"/>
  <c r="E34" i="1" s="1"/>
  <c r="C23" i="1"/>
  <c r="C24" i="1" s="1"/>
  <c r="J22" i="1"/>
  <c r="J21" i="1"/>
  <c r="I20" i="1"/>
  <c r="H20" i="1"/>
  <c r="G20" i="1"/>
  <c r="F20" i="1"/>
  <c r="E20" i="1"/>
  <c r="D20" i="1"/>
  <c r="C20" i="1"/>
  <c r="J19" i="1"/>
  <c r="J18" i="1"/>
  <c r="J17" i="1"/>
  <c r="I17" i="1"/>
  <c r="I16" i="1" s="1"/>
  <c r="I24" i="1" s="1"/>
  <c r="O34" i="1" s="1"/>
  <c r="H17" i="1"/>
  <c r="G17" i="1"/>
  <c r="F17" i="1"/>
  <c r="E17" i="1"/>
  <c r="D17" i="1"/>
  <c r="C17" i="1"/>
  <c r="F16" i="1"/>
  <c r="E16" i="1"/>
  <c r="D16" i="1"/>
  <c r="C16" i="1"/>
  <c r="H16" i="1" l="1"/>
  <c r="H24" i="1" s="1"/>
  <c r="M34" i="1" s="1"/>
  <c r="M37" i="1" s="1"/>
  <c r="N37" i="1" s="1"/>
  <c r="J16" i="1"/>
  <c r="J20" i="1"/>
  <c r="G16" i="1"/>
  <c r="G24" i="1" s="1"/>
  <c r="K34" i="1" s="1"/>
  <c r="E37" i="1"/>
  <c r="F37" i="1" s="1"/>
  <c r="E36" i="1"/>
  <c r="E35" i="1" s="1"/>
  <c r="F35" i="1" s="1"/>
  <c r="C34" i="1"/>
  <c r="G36" i="1"/>
  <c r="G37" i="1"/>
  <c r="H37" i="1" s="1"/>
  <c r="I37" i="1"/>
  <c r="J37" i="1" s="1"/>
  <c r="I36" i="1"/>
  <c r="I35" i="1" s="1"/>
  <c r="J35" i="1" s="1"/>
  <c r="O36" i="1"/>
  <c r="O37" i="1"/>
  <c r="P37" i="1" s="1"/>
  <c r="J23" i="1"/>
  <c r="M36" i="1" l="1"/>
  <c r="M35" i="1" s="1"/>
  <c r="N35" i="1" s="1"/>
  <c r="K37" i="1"/>
  <c r="L37" i="1" s="1"/>
  <c r="K36" i="1"/>
  <c r="K35" i="1" s="1"/>
  <c r="L35" i="1" s="1"/>
  <c r="C36" i="1"/>
  <c r="Q34" i="1"/>
  <c r="C37" i="1"/>
  <c r="Q37" i="1" s="1"/>
  <c r="O35" i="1"/>
  <c r="P35" i="1" s="1"/>
  <c r="G35" i="1"/>
  <c r="H35" i="1" s="1"/>
  <c r="J24" i="1"/>
  <c r="C27" i="1" s="1"/>
  <c r="C26" i="1" s="1"/>
  <c r="D26" i="1" s="1"/>
  <c r="E26" i="1" s="1"/>
  <c r="F26" i="1" s="1"/>
  <c r="G26" i="1" s="1"/>
  <c r="H26" i="1" s="1"/>
  <c r="I26" i="1" s="1"/>
  <c r="C35" i="1" l="1"/>
  <c r="Q36" i="1"/>
  <c r="D35" i="1" l="1"/>
  <c r="Q35" i="1"/>
</calcChain>
</file>

<file path=xl/sharedStrings.xml><?xml version="1.0" encoding="utf-8"?>
<sst xmlns="http://schemas.openxmlformats.org/spreadsheetml/2006/main" count="67" uniqueCount="48">
  <si>
    <t>Lisa</t>
  </si>
  <si>
    <t>TAT nimi: Sotsiaalkaitse ja pikaajalise hoolduse kättesaadavus</t>
  </si>
  <si>
    <t>TAT elluviija: Sotsiaalkindlustusamet</t>
  </si>
  <si>
    <t>Rea nr</t>
  </si>
  <si>
    <t>Kulukoht</t>
  </si>
  <si>
    <t>Aasta</t>
  </si>
  <si>
    <t>Abikõlblik kulu (tegelik)</t>
  </si>
  <si>
    <t>Abikõlblik kulu
(tegelik)</t>
  </si>
  <si>
    <t xml:space="preserve">Abikõlblik kulu </t>
  </si>
  <si>
    <t>Kokku</t>
  </si>
  <si>
    <t>1</t>
  </si>
  <si>
    <t>TAT otsesed kulud</t>
  </si>
  <si>
    <t>1.1</t>
  </si>
  <si>
    <t>Kaitstud töötamise teenuse väljaarendamine ja osutamine</t>
  </si>
  <si>
    <t>1.1.1</t>
  </si>
  <si>
    <t>Otsene personalikulu</t>
  </si>
  <si>
    <t>1.1.2</t>
  </si>
  <si>
    <t>1.2</t>
  </si>
  <si>
    <t>Integreeritud, isikukeskse ja paindliku erihoolekandeteenuste süsteemi katsetamine</t>
  </si>
  <si>
    <t>1.2.1</t>
  </si>
  <si>
    <t>1.2.2</t>
  </si>
  <si>
    <t>Teenuse piloteerimine ja arendamine</t>
  </si>
  <si>
    <t>2</t>
  </si>
  <si>
    <t>Kaudsed kulud</t>
  </si>
  <si>
    <t>3</t>
  </si>
  <si>
    <t>Kokku (rida 1 + rida 2)</t>
  </si>
  <si>
    <t>4</t>
  </si>
  <si>
    <t>Otsesed personalikulud kokku</t>
  </si>
  <si>
    <t>5</t>
  </si>
  <si>
    <t>Jaotamata eelarve</t>
  </si>
  <si>
    <t>6</t>
  </si>
  <si>
    <t>TAT finantsplaan</t>
  </si>
  <si>
    <t>Finantsallikate jaotus</t>
  </si>
  <si>
    <t>Summa</t>
  </si>
  <si>
    <t>Osakaal (%)</t>
  </si>
  <si>
    <t xml:space="preserve">Kokku </t>
  </si>
  <si>
    <t>TAT eelarve kokku aastate kaupa (rida 2 + rida 3)</t>
  </si>
  <si>
    <t>Toetus kokku (rida 2.1 + rida 2.2)</t>
  </si>
  <si>
    <t>2.1</t>
  </si>
  <si>
    <t>sh ESF+i osalus (kuni 70%)</t>
  </si>
  <si>
    <t>2.2</t>
  </si>
  <si>
    <t>sh riiklik kaasfinantseering</t>
  </si>
  <si>
    <t xml:space="preserve">Omafinantseering </t>
  </si>
  <si>
    <t>TAT abikõlblikkuse periood: 01.03.2022–31.03.2028</t>
  </si>
  <si>
    <t>Sotsiaalkaitseministri 18. septembri 2022. a käskkirjaga nr 118 „Sotsiaalkaitse ja pikaajalise hoolduse kättesaadavus“ kinnitatud toetuse andmise tingimuste</t>
  </si>
  <si>
    <t>(Muudetud sõnastuses)</t>
  </si>
  <si>
    <t>Abikõlblik kulu  (tegelik)</t>
  </si>
  <si>
    <t>Eelarve kokku (2022–2028)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</si>
</sst>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r_-;\-* #,##0.00\ _k_r_-;_-* &quot;-&quot;??\ _k_r_-;_-@_-"/>
    <numFmt numFmtId="165" formatCode="_-* #,##0\ _€_-;\-* #,##0\ _€_-;_-* &quot;-&quot;??\ _€_-;_-@_-"/>
  </numFmts>
  <fonts count="17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color rgb="FFFF0000"/>
      <name val="Arial"/>
      <family val="2"/>
      <charset val="186"/>
    </font>
    <font>
      <b/>
      <sz val="10"/>
      <name val="Arial"/>
      <family val="2"/>
      <charset val="186"/>
    </font>
    <font>
      <sz val="10"/>
      <color theme="1"/>
      <name val="Arial"/>
      <family val="2"/>
      <charset val="186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B0F0"/>
      <name val="Arial"/>
      <family val="2"/>
      <charset val="186"/>
    </font>
    <font>
      <sz val="10"/>
      <color rgb="FF00B0F0"/>
      <name val="Arial"/>
      <family val="2"/>
      <charset val="186"/>
    </font>
    <font>
      <b/>
      <i/>
      <sz val="10"/>
      <name val="Arial"/>
      <family val="2"/>
      <charset val="186"/>
    </font>
    <font>
      <b/>
      <sz val="10"/>
      <color theme="1"/>
      <name val="Arial"/>
      <family val="2"/>
      <charset val="186"/>
    </font>
    <font>
      <b/>
      <sz val="10"/>
      <color rgb="FF00B050"/>
      <name val="Arial"/>
      <family val="2"/>
      <charset val="186"/>
    </font>
    <font>
      <sz val="10"/>
      <color rgb="FF00B050"/>
      <name val="Arial"/>
      <family val="2"/>
      <charset val="186"/>
    </font>
    <font>
      <sz val="10"/>
      <color rgb="FF00B0F0"/>
      <name val="Arial"/>
      <family val="2"/>
    </font>
    <font>
      <i/>
      <sz val="10"/>
      <name val="Arial"/>
      <family val="2"/>
      <charset val="186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lightDown">
        <bgColor theme="0" tint="-4.9989318521683403E-2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5" fillId="0" borderId="0"/>
  </cellStyleXfs>
  <cellXfs count="139">
    <xf numFmtId="0" fontId="0" fillId="0" borderId="0" xfId="0"/>
    <xf numFmtId="0" fontId="1" fillId="0" borderId="0" xfId="1"/>
    <xf numFmtId="0" fontId="1" fillId="0" borderId="0" xfId="1" applyAlignment="1">
      <alignment wrapText="1"/>
    </xf>
    <xf numFmtId="3" fontId="1" fillId="0" borderId="0" xfId="1" applyNumberFormat="1" applyAlignment="1">
      <alignment horizontal="right"/>
    </xf>
    <xf numFmtId="3" fontId="2" fillId="0" borderId="0" xfId="1" applyNumberFormat="1" applyFont="1" applyAlignment="1">
      <alignment horizontal="right"/>
    </xf>
    <xf numFmtId="3" fontId="1" fillId="0" borderId="0" xfId="0" applyNumberFormat="1" applyFont="1" applyAlignment="1">
      <alignment horizontal="right"/>
    </xf>
    <xf numFmtId="3" fontId="3" fillId="0" borderId="0" xfId="1" applyNumberFormat="1" applyFont="1" applyAlignment="1">
      <alignment horizontal="right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5" fillId="0" borderId="0" xfId="1" applyFont="1" applyAlignment="1">
      <alignment wrapText="1"/>
    </xf>
    <xf numFmtId="0" fontId="1" fillId="0" borderId="0" xfId="1" applyAlignment="1">
      <alignment horizontal="left"/>
    </xf>
    <xf numFmtId="0" fontId="1" fillId="0" borderId="0" xfId="1" applyAlignment="1">
      <alignment vertical="top"/>
    </xf>
    <xf numFmtId="0" fontId="2" fillId="0" borderId="0" xfId="1" applyFont="1"/>
    <xf numFmtId="3" fontId="5" fillId="0" borderId="0" xfId="1" applyNumberFormat="1" applyFont="1" applyAlignment="1">
      <alignment horizontal="right"/>
    </xf>
    <xf numFmtId="0" fontId="6" fillId="0" borderId="1" xfId="2" applyNumberFormat="1" applyFont="1" applyFill="1" applyBorder="1" applyAlignment="1">
      <alignment horizontal="center"/>
    </xf>
    <xf numFmtId="0" fontId="6" fillId="0" borderId="2" xfId="2" applyNumberFormat="1" applyFont="1" applyBorder="1" applyAlignment="1">
      <alignment horizontal="center"/>
    </xf>
    <xf numFmtId="0" fontId="6" fillId="0" borderId="1" xfId="2" applyNumberFormat="1" applyFont="1" applyBorder="1" applyAlignment="1">
      <alignment horizontal="center"/>
    </xf>
    <xf numFmtId="0" fontId="3" fillId="0" borderId="0" xfId="2" applyNumberFormat="1" applyFont="1" applyFill="1" applyBorder="1" applyAlignment="1">
      <alignment horizontal="center"/>
    </xf>
    <xf numFmtId="0" fontId="7" fillId="0" borderId="0" xfId="2" applyNumberFormat="1" applyFont="1" applyFill="1" applyBorder="1" applyAlignment="1">
      <alignment horizontal="center"/>
    </xf>
    <xf numFmtId="0" fontId="3" fillId="0" borderId="0" xfId="1" applyFont="1"/>
    <xf numFmtId="3" fontId="6" fillId="0" borderId="3" xfId="1" applyNumberFormat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/>
    </xf>
    <xf numFmtId="3" fontId="3" fillId="0" borderId="0" xfId="1" applyNumberFormat="1" applyFont="1" applyAlignment="1">
      <alignment horizontal="center" vertical="top" wrapText="1"/>
    </xf>
    <xf numFmtId="0" fontId="3" fillId="0" borderId="0" xfId="1" applyFont="1" applyAlignment="1">
      <alignment horizontal="center" vertical="top" wrapText="1"/>
    </xf>
    <xf numFmtId="0" fontId="7" fillId="0" borderId="0" xfId="1" applyFont="1" applyAlignment="1">
      <alignment horizontal="center" vertical="top" wrapText="1"/>
    </xf>
    <xf numFmtId="0" fontId="1" fillId="0" borderId="1" xfId="1" applyBorder="1" applyAlignment="1">
      <alignment horizontal="center" vertical="top"/>
    </xf>
    <xf numFmtId="3" fontId="5" fillId="0" borderId="1" xfId="1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/>
    </xf>
    <xf numFmtId="0" fontId="5" fillId="0" borderId="1" xfId="1" applyFont="1" applyBorder="1" applyAlignment="1">
      <alignment horizontal="center" vertical="top"/>
    </xf>
    <xf numFmtId="0" fontId="1" fillId="0" borderId="1" xfId="1" applyBorder="1" applyAlignment="1">
      <alignment horizontal="center"/>
    </xf>
    <xf numFmtId="3" fontId="1" fillId="0" borderId="0" xfId="1" applyNumberFormat="1" applyAlignment="1">
      <alignment horizontal="center" vertical="top" wrapText="1"/>
    </xf>
    <xf numFmtId="0" fontId="4" fillId="0" borderId="0" xfId="0" applyFont="1" applyAlignment="1">
      <alignment horizontal="center"/>
    </xf>
    <xf numFmtId="0" fontId="1" fillId="0" borderId="0" xfId="1" applyAlignment="1">
      <alignment horizontal="center" vertical="top"/>
    </xf>
    <xf numFmtId="0" fontId="8" fillId="0" borderId="0" xfId="1" applyFont="1" applyAlignment="1">
      <alignment horizontal="center" vertical="top"/>
    </xf>
    <xf numFmtId="49" fontId="3" fillId="2" borderId="1" xfId="1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4" fontId="6" fillId="0" borderId="3" xfId="1" applyNumberFormat="1" applyFont="1" applyBorder="1" applyAlignment="1">
      <alignment vertical="center"/>
    </xf>
    <xf numFmtId="4" fontId="6" fillId="2" borderId="4" xfId="1" applyNumberFormat="1" applyFont="1" applyFill="1" applyBorder="1" applyAlignment="1">
      <alignment vertical="center"/>
    </xf>
    <xf numFmtId="4" fontId="6" fillId="2" borderId="1" xfId="1" applyNumberFormat="1" applyFont="1" applyFill="1" applyBorder="1" applyAlignment="1">
      <alignment vertical="center"/>
    </xf>
    <xf numFmtId="4" fontId="3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0" fontId="1" fillId="0" borderId="0" xfId="1" applyAlignment="1">
      <alignment vertical="center"/>
    </xf>
    <xf numFmtId="49" fontId="3" fillId="2" borderId="5" xfId="1" applyNumberFormat="1" applyFont="1" applyFill="1" applyBorder="1" applyAlignment="1">
      <alignment vertical="center"/>
    </xf>
    <xf numFmtId="0" fontId="3" fillId="2" borderId="5" xfId="0" applyFont="1" applyFill="1" applyBorder="1" applyAlignment="1">
      <alignment vertical="top" wrapText="1"/>
    </xf>
    <xf numFmtId="4" fontId="6" fillId="0" borderId="1" xfId="1" applyNumberFormat="1" applyFont="1" applyBorder="1" applyAlignment="1">
      <alignment vertical="center"/>
    </xf>
    <xf numFmtId="4" fontId="6" fillId="2" borderId="2" xfId="1" applyNumberFormat="1" applyFont="1" applyFill="1" applyBorder="1" applyAlignment="1">
      <alignment vertical="center"/>
    </xf>
    <xf numFmtId="4" fontId="6" fillId="0" borderId="0" xfId="1" applyNumberFormat="1" applyFont="1" applyAlignment="1">
      <alignment vertical="center"/>
    </xf>
    <xf numFmtId="49" fontId="1" fillId="0" borderId="1" xfId="1" applyNumberForma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" fontId="5" fillId="0" borderId="1" xfId="1" applyNumberFormat="1" applyFont="1" applyBorder="1" applyAlignment="1">
      <alignment vertical="center"/>
    </xf>
    <xf numFmtId="4" fontId="1" fillId="0" borderId="1" xfId="1" applyNumberFormat="1" applyBorder="1" applyAlignment="1">
      <alignment vertical="center"/>
    </xf>
    <xf numFmtId="4" fontId="5" fillId="0" borderId="2" xfId="1" applyNumberFormat="1" applyFont="1" applyBorder="1" applyAlignment="1">
      <alignment vertical="center"/>
    </xf>
    <xf numFmtId="4" fontId="1" fillId="0" borderId="0" xfId="1" applyNumberFormat="1" applyAlignment="1">
      <alignment vertical="center"/>
    </xf>
    <xf numFmtId="4" fontId="8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4" fontId="5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49" fontId="3" fillId="0" borderId="1" xfId="1" applyNumberFormat="1" applyFont="1" applyBorder="1" applyAlignment="1">
      <alignment vertical="center"/>
    </xf>
    <xf numFmtId="0" fontId="10" fillId="0" borderId="1" xfId="0" applyFont="1" applyBorder="1" applyAlignment="1">
      <alignment wrapText="1"/>
    </xf>
    <xf numFmtId="4" fontId="6" fillId="0" borderId="2" xfId="1" applyNumberFormat="1" applyFont="1" applyBorder="1" applyAlignment="1">
      <alignment vertical="center"/>
    </xf>
    <xf numFmtId="4" fontId="11" fillId="0" borderId="0" xfId="1" applyNumberFormat="1" applyFont="1" applyAlignment="1">
      <alignment vertical="center"/>
    </xf>
    <xf numFmtId="0" fontId="1" fillId="0" borderId="1" xfId="1" applyBorder="1" applyAlignment="1">
      <alignment vertical="center"/>
    </xf>
    <xf numFmtId="49" fontId="1" fillId="0" borderId="5" xfId="1" applyNumberFormat="1" applyBorder="1" applyAlignment="1">
      <alignment vertical="center"/>
    </xf>
    <xf numFmtId="0" fontId="1" fillId="0" borderId="5" xfId="1" applyBorder="1" applyAlignment="1">
      <alignment vertical="center" wrapText="1"/>
    </xf>
    <xf numFmtId="4" fontId="5" fillId="0" borderId="5" xfId="1" applyNumberFormat="1" applyFont="1" applyBorder="1" applyAlignment="1">
      <alignment vertical="center"/>
    </xf>
    <xf numFmtId="4" fontId="5" fillId="0" borderId="6" xfId="1" applyNumberFormat="1" applyFont="1" applyBorder="1" applyAlignment="1">
      <alignment vertical="center"/>
    </xf>
    <xf numFmtId="0" fontId="1" fillId="0" borderId="0" xfId="1" applyAlignment="1">
      <alignment vertical="center" wrapText="1"/>
    </xf>
    <xf numFmtId="4" fontId="12" fillId="0" borderId="0" xfId="1" applyNumberFormat="1" applyFont="1" applyAlignment="1">
      <alignment vertical="center"/>
    </xf>
    <xf numFmtId="0" fontId="1" fillId="0" borderId="1" xfId="1" applyBorder="1" applyAlignment="1">
      <alignment vertical="center" wrapText="1"/>
    </xf>
    <xf numFmtId="4" fontId="5" fillId="0" borderId="1" xfId="0" applyNumberFormat="1" applyFont="1" applyBorder="1"/>
    <xf numFmtId="4" fontId="13" fillId="0" borderId="0" xfId="0" applyNumberFormat="1" applyFont="1"/>
    <xf numFmtId="0" fontId="3" fillId="0" borderId="1" xfId="1" applyFont="1" applyBorder="1" applyAlignment="1">
      <alignment vertical="center" wrapText="1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 wrapText="1"/>
    </xf>
    <xf numFmtId="0" fontId="3" fillId="2" borderId="1" xfId="1" applyFont="1" applyFill="1" applyBorder="1" applyAlignment="1">
      <alignment vertical="center" wrapText="1"/>
    </xf>
    <xf numFmtId="0" fontId="14" fillId="2" borderId="0" xfId="1" applyFont="1" applyFill="1" applyAlignment="1">
      <alignment vertical="center"/>
    </xf>
    <xf numFmtId="0" fontId="3" fillId="0" borderId="2" xfId="1" applyFont="1" applyBorder="1" applyAlignment="1">
      <alignment vertical="center" wrapText="1"/>
    </xf>
    <xf numFmtId="4" fontId="1" fillId="3" borderId="1" xfId="1" applyNumberFormat="1" applyFill="1" applyBorder="1" applyAlignment="1">
      <alignment vertical="center"/>
    </xf>
    <xf numFmtId="0" fontId="3" fillId="0" borderId="2" xfId="1" applyFont="1" applyBorder="1" applyAlignment="1">
      <alignment vertical="top" wrapText="1"/>
    </xf>
    <xf numFmtId="4" fontId="3" fillId="0" borderId="2" xfId="1" applyNumberFormat="1" applyFont="1" applyBorder="1" applyAlignment="1">
      <alignment vertical="center"/>
    </xf>
    <xf numFmtId="0" fontId="15" fillId="0" borderId="0" xfId="0" applyFont="1"/>
    <xf numFmtId="0" fontId="3" fillId="0" borderId="0" xfId="1" applyFont="1" applyAlignment="1">
      <alignment vertical="top" wrapText="1"/>
    </xf>
    <xf numFmtId="3" fontId="3" fillId="0" borderId="0" xfId="1" applyNumberFormat="1" applyFont="1" applyAlignment="1">
      <alignment vertical="center"/>
    </xf>
    <xf numFmtId="3" fontId="1" fillId="0" borderId="0" xfId="1" applyNumberFormat="1" applyAlignment="1">
      <alignment vertical="center"/>
    </xf>
    <xf numFmtId="3" fontId="1" fillId="0" borderId="0" xfId="1" applyNumberFormat="1" applyAlignment="1">
      <alignment vertical="top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wrapText="1"/>
    </xf>
    <xf numFmtId="165" fontId="3" fillId="0" borderId="0" xfId="1" applyNumberFormat="1" applyFont="1" applyAlignment="1">
      <alignment vertical="center"/>
    </xf>
    <xf numFmtId="0" fontId="1" fillId="0" borderId="0" xfId="1" applyAlignment="1">
      <alignment horizontal="left" vertical="top"/>
    </xf>
    <xf numFmtId="0" fontId="3" fillId="0" borderId="1" xfId="1" applyFont="1" applyBorder="1" applyAlignment="1">
      <alignment horizontal="center" vertical="top" wrapText="1"/>
    </xf>
    <xf numFmtId="3" fontId="1" fillId="0" borderId="0" xfId="1" applyNumberFormat="1" applyAlignment="1">
      <alignment horizontal="center" vertical="top"/>
    </xf>
    <xf numFmtId="0" fontId="3" fillId="0" borderId="0" xfId="1" applyFont="1" applyAlignment="1">
      <alignment vertical="top"/>
    </xf>
    <xf numFmtId="0" fontId="3" fillId="0" borderId="1" xfId="1" applyFont="1" applyBorder="1" applyAlignment="1">
      <alignment horizontal="left" vertical="top"/>
    </xf>
    <xf numFmtId="0" fontId="3" fillId="0" borderId="1" xfId="1" applyFont="1" applyBorder="1" applyAlignment="1">
      <alignment vertical="top" wrapText="1" shrinkToFit="1"/>
    </xf>
    <xf numFmtId="4" fontId="3" fillId="2" borderId="1" xfId="1" applyNumberFormat="1" applyFont="1" applyFill="1" applyBorder="1" applyAlignment="1">
      <alignment vertical="top"/>
    </xf>
    <xf numFmtId="4" fontId="3" fillId="3" borderId="1" xfId="1" applyNumberFormat="1" applyFont="1" applyFill="1" applyBorder="1" applyAlignment="1">
      <alignment vertical="top"/>
    </xf>
    <xf numFmtId="4" fontId="3" fillId="0" borderId="1" xfId="1" applyNumberFormat="1" applyFont="1" applyBorder="1" applyAlignment="1">
      <alignment vertical="top"/>
    </xf>
    <xf numFmtId="4" fontId="3" fillId="0" borderId="0" xfId="1" applyNumberFormat="1" applyFont="1" applyAlignment="1">
      <alignment vertical="top"/>
    </xf>
    <xf numFmtId="4" fontId="1" fillId="0" borderId="0" xfId="1" applyNumberFormat="1" applyAlignment="1">
      <alignment vertical="top"/>
    </xf>
    <xf numFmtId="0" fontId="3" fillId="0" borderId="1" xfId="1" applyFont="1" applyBorder="1" applyAlignment="1">
      <alignment vertical="top" wrapText="1"/>
    </xf>
    <xf numFmtId="3" fontId="3" fillId="0" borderId="1" xfId="1" applyNumberFormat="1" applyFont="1" applyBorder="1" applyAlignment="1">
      <alignment vertical="top"/>
    </xf>
    <xf numFmtId="4" fontId="3" fillId="0" borderId="0" xfId="1" applyNumberFormat="1" applyFont="1"/>
    <xf numFmtId="3" fontId="3" fillId="0" borderId="0" xfId="1" applyNumberFormat="1" applyFont="1" applyAlignment="1">
      <alignment vertical="top"/>
    </xf>
    <xf numFmtId="49" fontId="1" fillId="0" borderId="1" xfId="1" applyNumberFormat="1" applyBorder="1" applyAlignment="1">
      <alignment horizontal="left" vertical="top"/>
    </xf>
    <xf numFmtId="0" fontId="1" fillId="0" borderId="1" xfId="1" applyBorder="1" applyAlignment="1">
      <alignment vertical="top" wrapText="1" shrinkToFit="1"/>
    </xf>
    <xf numFmtId="4" fontId="1" fillId="2" borderId="1" xfId="1" applyNumberFormat="1" applyFill="1" applyBorder="1" applyAlignment="1">
      <alignment vertical="top"/>
    </xf>
    <xf numFmtId="3" fontId="1" fillId="0" borderId="1" xfId="1" applyNumberFormat="1" applyBorder="1" applyAlignment="1">
      <alignment vertical="top"/>
    </xf>
    <xf numFmtId="4" fontId="1" fillId="0" borderId="1" xfId="1" applyNumberFormat="1" applyBorder="1" applyAlignment="1">
      <alignment vertical="top"/>
    </xf>
    <xf numFmtId="0" fontId="1" fillId="2" borderId="1" xfId="0" applyFont="1" applyFill="1" applyBorder="1" applyAlignment="1">
      <alignment horizontal="left" vertical="top" wrapText="1"/>
    </xf>
    <xf numFmtId="3" fontId="1" fillId="0" borderId="1" xfId="1" applyNumberFormat="1" applyBorder="1" applyAlignment="1">
      <alignment horizontal="right" vertical="center"/>
    </xf>
    <xf numFmtId="3" fontId="3" fillId="0" borderId="1" xfId="1" applyNumberFormat="1" applyFont="1" applyBorder="1" applyAlignment="1">
      <alignment horizontal="right" vertical="center"/>
    </xf>
    <xf numFmtId="0" fontId="3" fillId="0" borderId="0" xfId="1" applyFont="1" applyAlignment="1">
      <alignment horizontal="left" vertical="top"/>
    </xf>
    <xf numFmtId="3" fontId="3" fillId="0" borderId="0" xfId="1" applyNumberFormat="1" applyFont="1" applyAlignment="1">
      <alignment horizontal="right" vertical="center"/>
    </xf>
    <xf numFmtId="4" fontId="1" fillId="0" borderId="0" xfId="1" applyNumberFormat="1" applyAlignment="1">
      <alignment horizontal="right"/>
    </xf>
    <xf numFmtId="4" fontId="2" fillId="0" borderId="0" xfId="1" applyNumberFormat="1" applyFont="1"/>
    <xf numFmtId="4" fontId="6" fillId="0" borderId="0" xfId="1" applyNumberFormat="1" applyFont="1" applyAlignment="1">
      <alignment horizontal="right"/>
    </xf>
    <xf numFmtId="4" fontId="5" fillId="0" borderId="1" xfId="3" applyNumberFormat="1" applyBorder="1"/>
    <xf numFmtId="4" fontId="1" fillId="0" borderId="0" xfId="1" applyNumberFormat="1" applyAlignment="1">
      <alignment horizontal="right" vertical="center"/>
    </xf>
    <xf numFmtId="4" fontId="3" fillId="0" borderId="0" xfId="1" applyNumberFormat="1" applyFont="1" applyAlignment="1">
      <alignment horizontal="right" vertical="center"/>
    </xf>
    <xf numFmtId="4" fontId="5" fillId="0" borderId="0" xfId="1" applyNumberFormat="1" applyFont="1" applyAlignment="1">
      <alignment horizontal="right" vertical="center"/>
    </xf>
    <xf numFmtId="4" fontId="16" fillId="0" borderId="0" xfId="1" applyNumberFormat="1" applyFont="1"/>
    <xf numFmtId="0" fontId="1" fillId="0" borderId="9" xfId="1" applyBorder="1" applyAlignment="1">
      <alignment horizontal="center" wrapText="1"/>
    </xf>
    <xf numFmtId="3" fontId="1" fillId="0" borderId="0" xfId="1" applyNumberFormat="1" applyAlignment="1">
      <alignment horizontal="right"/>
    </xf>
    <xf numFmtId="3" fontId="1" fillId="0" borderId="0" xfId="1" applyNumberFormat="1" applyAlignment="1">
      <alignment horizontal="right" wrapText="1"/>
    </xf>
    <xf numFmtId="0" fontId="4" fillId="0" borderId="0" xfId="0" applyFont="1" applyAlignment="1">
      <alignment horizontal="right" vertical="center"/>
    </xf>
    <xf numFmtId="49" fontId="3" fillId="0" borderId="1" xfId="1" applyNumberFormat="1" applyFont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top" wrapText="1"/>
    </xf>
    <xf numFmtId="3" fontId="6" fillId="0" borderId="1" xfId="1" applyNumberFormat="1" applyFont="1" applyBorder="1" applyAlignment="1">
      <alignment horizontal="center"/>
    </xf>
    <xf numFmtId="0" fontId="3" fillId="0" borderId="2" xfId="2" applyNumberFormat="1" applyFont="1" applyFill="1" applyBorder="1" applyAlignment="1">
      <alignment horizontal="center" vertical="top"/>
    </xf>
    <xf numFmtId="0" fontId="3" fillId="0" borderId="8" xfId="2" applyNumberFormat="1" applyFont="1" applyFill="1" applyBorder="1" applyAlignment="1">
      <alignment horizontal="center" vertical="top"/>
    </xf>
    <xf numFmtId="0" fontId="3" fillId="0" borderId="1" xfId="2" applyNumberFormat="1" applyFont="1" applyBorder="1" applyAlignment="1">
      <alignment horizontal="center" vertical="top"/>
    </xf>
    <xf numFmtId="4" fontId="1" fillId="3" borderId="2" xfId="1" applyNumberFormat="1" applyFill="1" applyBorder="1" applyAlignment="1">
      <alignment horizontal="center" vertical="center"/>
    </xf>
    <xf numFmtId="4" fontId="1" fillId="3" borderId="7" xfId="1" applyNumberFormat="1" applyFill="1" applyBorder="1" applyAlignment="1">
      <alignment horizontal="center" vertical="center"/>
    </xf>
    <xf numFmtId="4" fontId="1" fillId="3" borderId="8" xfId="1" applyNumberFormat="1" applyFill="1" applyBorder="1" applyAlignment="1">
      <alignment horizontal="center" vertical="center"/>
    </xf>
    <xf numFmtId="0" fontId="3" fillId="0" borderId="2" xfId="2" applyNumberFormat="1" applyFont="1" applyBorder="1" applyAlignment="1">
      <alignment horizontal="center" vertical="top"/>
    </xf>
    <xf numFmtId="0" fontId="3" fillId="0" borderId="8" xfId="2" applyNumberFormat="1" applyFont="1" applyBorder="1" applyAlignment="1">
      <alignment horizontal="center" vertical="top"/>
    </xf>
    <xf numFmtId="4" fontId="5" fillId="4" borderId="1" xfId="0" applyNumberFormat="1" applyFont="1" applyFill="1" applyBorder="1"/>
  </cellXfs>
  <cellStyles count="4">
    <cellStyle name="Koma 2" xfId="2" xr:uid="{67DBB9C4-AB09-4CE2-9C1D-6674DA26E7D3}"/>
    <cellStyle name="Normaallaad" xfId="0" builtinId="0"/>
    <cellStyle name="Normaallaad 2" xfId="1" xr:uid="{1CA97301-FE7B-4B82-A6C4-AA53DB82ED95}"/>
    <cellStyle name="Normaallaad 3 2" xfId="3" xr:uid="{FBD333F2-57BA-4557-9347-60A7B1C724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tsiaalministeerium.ee\dfs\ESF%20(Terry,%20Regina,%20Andres)\2014%20+%20(Terry%20ja%20Andres)\TAT-T&#246;&#246;turul%20osalemist%20toetavad%20hoolekandeteenused%20(Terry)\TAT-tegevused\seire%20teemad\kinnitatud%20seire%20vormid\Seire_vormi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F"/>
      <sheetName val="ANDMED"/>
      <sheetName val="SISENDTABEL"/>
      <sheetName val="LAIENDATUD_SISENDTABEL"/>
    </sheetNames>
    <sheetDataSet>
      <sheetData sheetId="0"/>
      <sheetData sheetId="1"/>
      <sheetData sheetId="2">
        <row r="17">
          <cell r="AC17" t="str">
            <v>Abja vald</v>
          </cell>
        </row>
        <row r="18">
          <cell r="AC18" t="str">
            <v>Aegviidu vald</v>
          </cell>
        </row>
        <row r="19">
          <cell r="AC19" t="str">
            <v>Ahja vald</v>
          </cell>
        </row>
        <row r="20">
          <cell r="AC20" t="str">
            <v>Alajõe vald</v>
          </cell>
        </row>
        <row r="21">
          <cell r="AC21" t="str">
            <v>Alatskivi vald</v>
          </cell>
        </row>
        <row r="22">
          <cell r="AC22" t="str">
            <v>Albu vald</v>
          </cell>
        </row>
        <row r="23">
          <cell r="AC23" t="str">
            <v>Ambla vald</v>
          </cell>
        </row>
        <row r="24">
          <cell r="AC24" t="str">
            <v>Anija vald</v>
          </cell>
        </row>
        <row r="25">
          <cell r="AC25" t="str">
            <v>Antsla vald</v>
          </cell>
        </row>
        <row r="26">
          <cell r="AC26" t="str">
            <v>Are vald</v>
          </cell>
        </row>
        <row r="27">
          <cell r="AC27" t="str">
            <v>Aseri vald</v>
          </cell>
        </row>
        <row r="28">
          <cell r="AC28" t="str">
            <v>Audru vald</v>
          </cell>
        </row>
        <row r="29">
          <cell r="AC29" t="str">
            <v>Avinurme vald</v>
          </cell>
        </row>
        <row r="30">
          <cell r="AC30" t="str">
            <v>Elva linn</v>
          </cell>
        </row>
        <row r="31">
          <cell r="AC31" t="str">
            <v>Emmaste vald</v>
          </cell>
        </row>
        <row r="32">
          <cell r="AC32" t="str">
            <v>Haanja vald</v>
          </cell>
        </row>
        <row r="33">
          <cell r="AC33" t="str">
            <v>Haapsalu linn</v>
          </cell>
        </row>
        <row r="34">
          <cell r="AC34" t="str">
            <v>Haaslava vald</v>
          </cell>
        </row>
        <row r="35">
          <cell r="AC35" t="str">
            <v>Halinga vald</v>
          </cell>
        </row>
        <row r="36">
          <cell r="AC36" t="str">
            <v>Haljala vald</v>
          </cell>
        </row>
        <row r="37">
          <cell r="AC37" t="str">
            <v>Halliste vald</v>
          </cell>
        </row>
        <row r="38">
          <cell r="AC38" t="str">
            <v>Hanila vald</v>
          </cell>
        </row>
        <row r="39">
          <cell r="AC39" t="str">
            <v>Harku vald</v>
          </cell>
        </row>
        <row r="40">
          <cell r="AC40" t="str">
            <v>Helme vald</v>
          </cell>
        </row>
        <row r="41">
          <cell r="AC41" t="str">
            <v>Hiiu vald</v>
          </cell>
        </row>
        <row r="42">
          <cell r="AC42" t="str">
            <v>Hummuli vald</v>
          </cell>
        </row>
        <row r="43">
          <cell r="AC43" t="str">
            <v>Häädemeeste vald</v>
          </cell>
        </row>
        <row r="44">
          <cell r="AC44" t="str">
            <v>Iisaku vald</v>
          </cell>
        </row>
        <row r="45">
          <cell r="AC45" t="str">
            <v>Illuka vald</v>
          </cell>
        </row>
        <row r="46">
          <cell r="AC46" t="str">
            <v>Imavere vald</v>
          </cell>
        </row>
        <row r="47">
          <cell r="AC47" t="str">
            <v>Juuru vald</v>
          </cell>
        </row>
        <row r="48">
          <cell r="AC48" t="str">
            <v>Jõelähtme vald</v>
          </cell>
        </row>
        <row r="49">
          <cell r="AC49" t="str">
            <v>Jõgeva linn</v>
          </cell>
        </row>
        <row r="50">
          <cell r="AC50" t="str">
            <v>Jõgeva vald</v>
          </cell>
        </row>
        <row r="51">
          <cell r="AC51" t="str">
            <v>Jõhvi vald</v>
          </cell>
        </row>
        <row r="52">
          <cell r="AC52" t="str">
            <v>Järva-Jaani vald</v>
          </cell>
        </row>
        <row r="53">
          <cell r="AC53" t="str">
            <v>Järvakandi vald</v>
          </cell>
        </row>
        <row r="54">
          <cell r="AC54" t="str">
            <v>Kadrina vald</v>
          </cell>
        </row>
        <row r="55">
          <cell r="AC55" t="str">
            <v>Kaiu vald</v>
          </cell>
        </row>
        <row r="56">
          <cell r="AC56" t="str">
            <v>Kallaste linn</v>
          </cell>
        </row>
        <row r="57">
          <cell r="AC57" t="str">
            <v>Kambja vald</v>
          </cell>
        </row>
        <row r="58">
          <cell r="AC58" t="str">
            <v>Kanepi vald</v>
          </cell>
        </row>
        <row r="59">
          <cell r="AC59" t="str">
            <v>Kareda vald</v>
          </cell>
        </row>
        <row r="60">
          <cell r="AC60" t="str">
            <v>Karksi vald</v>
          </cell>
        </row>
        <row r="61">
          <cell r="AC61" t="str">
            <v>Karula vald</v>
          </cell>
        </row>
        <row r="62">
          <cell r="AC62" t="str">
            <v>Kasepää vald</v>
          </cell>
        </row>
        <row r="63">
          <cell r="AC63" t="str">
            <v>Kehtna vald</v>
          </cell>
        </row>
        <row r="64">
          <cell r="AC64" t="str">
            <v>Keila linn</v>
          </cell>
        </row>
        <row r="65">
          <cell r="AC65" t="str">
            <v>Keila vald</v>
          </cell>
        </row>
        <row r="66">
          <cell r="AC66" t="str">
            <v>Kernu vald</v>
          </cell>
        </row>
        <row r="67">
          <cell r="AC67" t="str">
            <v>Kihelkonna vald</v>
          </cell>
        </row>
        <row r="68">
          <cell r="AC68" t="str">
            <v>Kihnu vald</v>
          </cell>
        </row>
        <row r="69">
          <cell r="AC69" t="str">
            <v>Kiili vald</v>
          </cell>
        </row>
        <row r="70">
          <cell r="AC70" t="str">
            <v>Kiviõli linn</v>
          </cell>
        </row>
        <row r="71">
          <cell r="AC71" t="str">
            <v>Koeru vald</v>
          </cell>
        </row>
        <row r="72">
          <cell r="AC72" t="str">
            <v>Kohila vald</v>
          </cell>
        </row>
        <row r="73">
          <cell r="AC73" t="str">
            <v>Kohtla vald</v>
          </cell>
        </row>
        <row r="74">
          <cell r="AC74" t="str">
            <v>Kohtla-Järve linn</v>
          </cell>
        </row>
        <row r="75">
          <cell r="AC75" t="str">
            <v>Kohtla-Nõmme vald</v>
          </cell>
        </row>
        <row r="76">
          <cell r="AC76" t="str">
            <v>Koigi vald</v>
          </cell>
        </row>
        <row r="77">
          <cell r="AC77" t="str">
            <v>Kolga-Jaani vald</v>
          </cell>
        </row>
        <row r="78">
          <cell r="AC78" t="str">
            <v>Konguta vald</v>
          </cell>
        </row>
        <row r="79">
          <cell r="AC79" t="str">
            <v>Koonga vald</v>
          </cell>
        </row>
        <row r="80">
          <cell r="AC80" t="str">
            <v>Kose vald</v>
          </cell>
        </row>
        <row r="81">
          <cell r="AC81" t="str">
            <v>Kullamaa vald</v>
          </cell>
        </row>
        <row r="82">
          <cell r="AC82" t="str">
            <v>Kunda linn</v>
          </cell>
        </row>
        <row r="83">
          <cell r="AC83" t="str">
            <v>Kuressaare linn</v>
          </cell>
        </row>
        <row r="84">
          <cell r="AC84" t="str">
            <v>Kuusalu vald</v>
          </cell>
        </row>
        <row r="85">
          <cell r="AC85" t="str">
            <v>Kõlleste vald</v>
          </cell>
        </row>
        <row r="86">
          <cell r="AC86" t="str">
            <v>Kõo vald</v>
          </cell>
        </row>
        <row r="87">
          <cell r="AC87" t="str">
            <v>Kõpu vald</v>
          </cell>
        </row>
        <row r="88">
          <cell r="AC88" t="str">
            <v>Käina vald</v>
          </cell>
        </row>
        <row r="89">
          <cell r="AC89" t="str">
            <v>Käru vald</v>
          </cell>
        </row>
        <row r="90">
          <cell r="AC90" t="str">
            <v>Laekvere vald</v>
          </cell>
        </row>
        <row r="91">
          <cell r="AC91" t="str">
            <v>Laeva vald</v>
          </cell>
        </row>
        <row r="92">
          <cell r="AC92" t="str">
            <v>Laheda vald</v>
          </cell>
        </row>
        <row r="93">
          <cell r="AC93" t="str">
            <v>Laimjala vald</v>
          </cell>
        </row>
        <row r="94">
          <cell r="AC94" t="str">
            <v>Lasva vald</v>
          </cell>
        </row>
        <row r="95">
          <cell r="AC95" t="str">
            <v>Leisi vald</v>
          </cell>
        </row>
        <row r="96">
          <cell r="AC96" t="str">
            <v>Lihula vald</v>
          </cell>
        </row>
        <row r="97">
          <cell r="AC97" t="str">
            <v>Lohusuu vald</v>
          </cell>
        </row>
        <row r="98">
          <cell r="AC98" t="str">
            <v>Loksa linn</v>
          </cell>
        </row>
        <row r="99">
          <cell r="AC99" t="str">
            <v>Luunja vald</v>
          </cell>
        </row>
        <row r="100">
          <cell r="AC100" t="str">
            <v>Lääne-Nigula vald</v>
          </cell>
        </row>
        <row r="101">
          <cell r="AC101" t="str">
            <v>Lääne-Saare vald</v>
          </cell>
        </row>
        <row r="102">
          <cell r="AC102" t="str">
            <v>Lüganuse vald</v>
          </cell>
        </row>
        <row r="103">
          <cell r="AC103" t="str">
            <v>Maardu linn</v>
          </cell>
        </row>
        <row r="104">
          <cell r="AC104" t="str">
            <v>Martna vald</v>
          </cell>
        </row>
        <row r="105">
          <cell r="AC105" t="str">
            <v>Meeksi vald</v>
          </cell>
        </row>
        <row r="106">
          <cell r="AC106" t="str">
            <v>Meremäe vald</v>
          </cell>
        </row>
        <row r="107">
          <cell r="AC107" t="str">
            <v>Mikitamäe vald</v>
          </cell>
        </row>
        <row r="108">
          <cell r="AC108" t="str">
            <v>Misso vald</v>
          </cell>
        </row>
        <row r="109">
          <cell r="AC109" t="str">
            <v>Mooste vald</v>
          </cell>
        </row>
        <row r="110">
          <cell r="AC110" t="str">
            <v>Muhu vald</v>
          </cell>
        </row>
        <row r="111">
          <cell r="AC111" t="str">
            <v>Mustjala vald</v>
          </cell>
        </row>
        <row r="112">
          <cell r="AC112" t="str">
            <v>Mustvee linn</v>
          </cell>
        </row>
        <row r="113">
          <cell r="AC113" t="str">
            <v>Mõisaküla linn</v>
          </cell>
        </row>
        <row r="114">
          <cell r="AC114" t="str">
            <v>Mõniste vald</v>
          </cell>
        </row>
        <row r="115">
          <cell r="AC115" t="str">
            <v>Mäetaguse vald</v>
          </cell>
        </row>
        <row r="116">
          <cell r="AC116" t="str">
            <v>Mäksa vald</v>
          </cell>
        </row>
        <row r="117">
          <cell r="AC117" t="str">
            <v>Märjamaa vald</v>
          </cell>
        </row>
        <row r="118">
          <cell r="AC118" t="str">
            <v>Narva linn</v>
          </cell>
        </row>
        <row r="119">
          <cell r="AC119" t="str">
            <v>Narva-Jõesuu linn</v>
          </cell>
        </row>
        <row r="120">
          <cell r="AC120" t="str">
            <v>Nissi vald</v>
          </cell>
        </row>
        <row r="121">
          <cell r="AC121" t="str">
            <v>Noarootsi vald</v>
          </cell>
        </row>
        <row r="122">
          <cell r="AC122" t="str">
            <v>Nõo vald</v>
          </cell>
        </row>
        <row r="123">
          <cell r="AC123" t="str">
            <v>Nõva vald</v>
          </cell>
        </row>
        <row r="124">
          <cell r="AC124" t="str">
            <v>Orava vald</v>
          </cell>
        </row>
        <row r="125">
          <cell r="AC125" t="str">
            <v>Orissaare vald</v>
          </cell>
        </row>
        <row r="126">
          <cell r="AC126" t="str">
            <v>Otepää vald</v>
          </cell>
        </row>
        <row r="127">
          <cell r="AC127" t="str">
            <v>Padise vald</v>
          </cell>
        </row>
        <row r="128">
          <cell r="AC128" t="str">
            <v>Paide linn</v>
          </cell>
        </row>
        <row r="129">
          <cell r="AC129" t="str">
            <v>Paide vald</v>
          </cell>
        </row>
        <row r="130">
          <cell r="AC130" t="str">
            <v>Paikuse vald</v>
          </cell>
        </row>
        <row r="131">
          <cell r="AC131" t="str">
            <v>Pajusi vald</v>
          </cell>
        </row>
        <row r="132">
          <cell r="AC132" t="str">
            <v>Pala vald</v>
          </cell>
        </row>
        <row r="133">
          <cell r="AC133" t="str">
            <v>Palamuse vald</v>
          </cell>
        </row>
        <row r="134">
          <cell r="AC134" t="str">
            <v>Paldiski linn</v>
          </cell>
        </row>
        <row r="135">
          <cell r="AC135" t="str">
            <v>Palupera vald</v>
          </cell>
        </row>
        <row r="136">
          <cell r="AC136" t="str">
            <v>Peipsiääre vald</v>
          </cell>
        </row>
        <row r="137">
          <cell r="AC137" t="str">
            <v>Pihtla vald</v>
          </cell>
        </row>
        <row r="138">
          <cell r="AC138" t="str">
            <v>Piirissaare vald</v>
          </cell>
        </row>
        <row r="139">
          <cell r="AC139" t="str">
            <v>Puhja vald</v>
          </cell>
        </row>
        <row r="140">
          <cell r="AC140" t="str">
            <v>Puka vald</v>
          </cell>
        </row>
        <row r="141">
          <cell r="AC141" t="str">
            <v>Puurmani vald</v>
          </cell>
        </row>
        <row r="142">
          <cell r="AC142" t="str">
            <v>Põdrala vald</v>
          </cell>
        </row>
        <row r="143">
          <cell r="AC143" t="str">
            <v>Põltsamaa linn</v>
          </cell>
        </row>
        <row r="144">
          <cell r="AC144" t="str">
            <v>Põltsamaa vald</v>
          </cell>
        </row>
        <row r="145">
          <cell r="AC145" t="str">
            <v>Põlva linn</v>
          </cell>
        </row>
        <row r="146">
          <cell r="AC146" t="str">
            <v>Põlva vald</v>
          </cell>
        </row>
        <row r="147">
          <cell r="AC147" t="str">
            <v>Pärnu linn</v>
          </cell>
        </row>
        <row r="148">
          <cell r="AC148" t="str">
            <v>Pöide vald</v>
          </cell>
        </row>
        <row r="149">
          <cell r="AC149" t="str">
            <v>Pühalepa vald</v>
          </cell>
        </row>
        <row r="150">
          <cell r="AC150" t="str">
            <v>Raasiku vald</v>
          </cell>
        </row>
        <row r="151">
          <cell r="AC151" t="str">
            <v>Rae vald</v>
          </cell>
        </row>
        <row r="152">
          <cell r="AC152" t="str">
            <v>Raikküla vald</v>
          </cell>
        </row>
        <row r="153">
          <cell r="AC153" t="str">
            <v>Rakke vald</v>
          </cell>
        </row>
        <row r="154">
          <cell r="AC154" t="str">
            <v>Rakvere linn</v>
          </cell>
        </row>
        <row r="155">
          <cell r="AC155" t="str">
            <v>Rakvere vald</v>
          </cell>
        </row>
        <row r="156">
          <cell r="AC156" t="str">
            <v>Rannu vald</v>
          </cell>
        </row>
        <row r="157">
          <cell r="AC157" t="str">
            <v>Rapla vald</v>
          </cell>
        </row>
        <row r="158">
          <cell r="AC158" t="str">
            <v>Ridala vald</v>
          </cell>
        </row>
        <row r="159">
          <cell r="AC159" t="str">
            <v>Roosna-Alliku vald</v>
          </cell>
        </row>
        <row r="160">
          <cell r="AC160" t="str">
            <v>Ruhnu vald</v>
          </cell>
        </row>
        <row r="161">
          <cell r="AC161" t="str">
            <v>Rõngu vald</v>
          </cell>
        </row>
        <row r="162">
          <cell r="AC162" t="str">
            <v>Rõuge vald</v>
          </cell>
        </row>
        <row r="163">
          <cell r="AC163" t="str">
            <v>Rägavere vald</v>
          </cell>
        </row>
        <row r="164">
          <cell r="AC164" t="str">
            <v>Räpina vald</v>
          </cell>
        </row>
        <row r="165">
          <cell r="AC165" t="str">
            <v>Saarde vald</v>
          </cell>
        </row>
        <row r="166">
          <cell r="AC166" t="str">
            <v>Saare vald</v>
          </cell>
        </row>
        <row r="167">
          <cell r="AC167" t="str">
            <v>Saku vald</v>
          </cell>
        </row>
        <row r="168">
          <cell r="AC168" t="str">
            <v>Salme vald</v>
          </cell>
        </row>
        <row r="169">
          <cell r="AC169" t="str">
            <v>Sangaste vald</v>
          </cell>
        </row>
        <row r="170">
          <cell r="AC170" t="str">
            <v>Saue linn</v>
          </cell>
        </row>
        <row r="171">
          <cell r="AC171" t="str">
            <v>Saue vald</v>
          </cell>
        </row>
        <row r="172">
          <cell r="AC172" t="str">
            <v>Sauga vald</v>
          </cell>
        </row>
        <row r="173">
          <cell r="AC173" t="str">
            <v>Sillamäe linn</v>
          </cell>
        </row>
        <row r="174">
          <cell r="AC174" t="str">
            <v>Sindi linn</v>
          </cell>
        </row>
        <row r="175">
          <cell r="AC175" t="str">
            <v>Sonda vald</v>
          </cell>
        </row>
        <row r="176">
          <cell r="AC176" t="str">
            <v>Surju vald</v>
          </cell>
        </row>
        <row r="177">
          <cell r="AC177" t="str">
            <v>Suure-Jaani vald</v>
          </cell>
        </row>
        <row r="178">
          <cell r="AC178" t="str">
            <v>Sõmerpalu vald</v>
          </cell>
        </row>
        <row r="179">
          <cell r="AC179" t="str">
            <v>Sõmeru vald</v>
          </cell>
        </row>
        <row r="180">
          <cell r="AC180" t="str">
            <v>Tabivere vald</v>
          </cell>
        </row>
        <row r="181">
          <cell r="AC181" t="str">
            <v>Taheva vald</v>
          </cell>
        </row>
        <row r="182">
          <cell r="AC182" t="str">
            <v>Tahkuranna vald</v>
          </cell>
        </row>
        <row r="183">
          <cell r="AC183" t="str">
            <v>Tallinn</v>
          </cell>
        </row>
        <row r="184">
          <cell r="AC184" t="str">
            <v>Tamsalu vald</v>
          </cell>
        </row>
        <row r="185">
          <cell r="AC185" t="str">
            <v>Tapa vald</v>
          </cell>
        </row>
        <row r="186">
          <cell r="AC186" t="str">
            <v>Tartu linn</v>
          </cell>
        </row>
        <row r="187">
          <cell r="AC187" t="str">
            <v>Tartu vald</v>
          </cell>
        </row>
        <row r="188">
          <cell r="AC188" t="str">
            <v>Tarvastu vald</v>
          </cell>
        </row>
        <row r="189">
          <cell r="AC189" t="str">
            <v>Toila vald</v>
          </cell>
        </row>
        <row r="190">
          <cell r="AC190" t="str">
            <v>Tootsi vald</v>
          </cell>
        </row>
        <row r="191">
          <cell r="AC191" t="str">
            <v>Torgu vald</v>
          </cell>
        </row>
        <row r="192">
          <cell r="AC192" t="str">
            <v>Tori vald</v>
          </cell>
        </row>
        <row r="193">
          <cell r="AC193" t="str">
            <v>Torma vald</v>
          </cell>
        </row>
        <row r="194">
          <cell r="AC194" t="str">
            <v>Tudulinna vald</v>
          </cell>
        </row>
        <row r="195">
          <cell r="AC195" t="str">
            <v>Tõlliste vald</v>
          </cell>
        </row>
        <row r="196">
          <cell r="AC196" t="str">
            <v>Tõrva linn</v>
          </cell>
        </row>
        <row r="197">
          <cell r="AC197" t="str">
            <v>Tõstamaa vald</v>
          </cell>
        </row>
        <row r="198">
          <cell r="AC198" t="str">
            <v>Tähtvere vald</v>
          </cell>
        </row>
        <row r="199">
          <cell r="AC199" t="str">
            <v>Türi vald</v>
          </cell>
        </row>
        <row r="200">
          <cell r="AC200" t="str">
            <v>Urvaste vald</v>
          </cell>
        </row>
        <row r="201">
          <cell r="AC201" t="str">
            <v>Vaivara vald</v>
          </cell>
        </row>
        <row r="202">
          <cell r="AC202" t="str">
            <v>Valga linn</v>
          </cell>
        </row>
        <row r="203">
          <cell r="AC203" t="str">
            <v>Valgjärve vald</v>
          </cell>
        </row>
        <row r="204">
          <cell r="AC204" t="str">
            <v>Valjala vald</v>
          </cell>
        </row>
        <row r="205">
          <cell r="AC205" t="str">
            <v>Vara vald</v>
          </cell>
        </row>
        <row r="206">
          <cell r="AC206" t="str">
            <v>Varbla vald</v>
          </cell>
        </row>
        <row r="207">
          <cell r="AC207" t="str">
            <v>Varstu vald</v>
          </cell>
        </row>
        <row r="208">
          <cell r="AC208" t="str">
            <v>Vasalemma vald</v>
          </cell>
        </row>
        <row r="209">
          <cell r="AC209" t="str">
            <v>Vastse-Kuuste vald</v>
          </cell>
        </row>
        <row r="210">
          <cell r="AC210" t="str">
            <v>Vastseliina vald</v>
          </cell>
        </row>
        <row r="211">
          <cell r="AC211" t="str">
            <v>Veriora vald</v>
          </cell>
        </row>
        <row r="212">
          <cell r="AC212" t="str">
            <v>Vigala vald</v>
          </cell>
        </row>
        <row r="213">
          <cell r="AC213" t="str">
            <v>Vihula vald</v>
          </cell>
        </row>
        <row r="214">
          <cell r="AC214" t="str">
            <v>Viimsi vald</v>
          </cell>
        </row>
        <row r="215">
          <cell r="AC215" t="str">
            <v>Viljandi linn</v>
          </cell>
        </row>
        <row r="216">
          <cell r="AC216" t="str">
            <v>Viljandi vald</v>
          </cell>
        </row>
        <row r="217">
          <cell r="AC217" t="str">
            <v>Vinni vald</v>
          </cell>
        </row>
        <row r="218">
          <cell r="AC218" t="str">
            <v>Viru-Nigula vald</v>
          </cell>
        </row>
        <row r="219">
          <cell r="AC219" t="str">
            <v>Vormsi vald</v>
          </cell>
        </row>
        <row r="220">
          <cell r="AC220" t="str">
            <v>Võhma linn</v>
          </cell>
        </row>
        <row r="221">
          <cell r="AC221" t="str">
            <v>Võnnu vald</v>
          </cell>
        </row>
        <row r="222">
          <cell r="AC222" t="str">
            <v>Võru linn</v>
          </cell>
        </row>
        <row r="223">
          <cell r="AC223" t="str">
            <v>Võru vald</v>
          </cell>
        </row>
        <row r="224">
          <cell r="AC224" t="str">
            <v>Väike-Maarja vald</v>
          </cell>
        </row>
        <row r="225">
          <cell r="AC225" t="str">
            <v>Vändra vald</v>
          </cell>
        </row>
        <row r="226">
          <cell r="AC226" t="str">
            <v>Vändra vald (alev)</v>
          </cell>
        </row>
        <row r="227">
          <cell r="AC227" t="str">
            <v>Värska vald</v>
          </cell>
        </row>
        <row r="228">
          <cell r="AC228" t="str">
            <v>Väätsa vald</v>
          </cell>
        </row>
        <row r="229">
          <cell r="AC229" t="str">
            <v>Õru vald</v>
          </cell>
        </row>
        <row r="230">
          <cell r="AC230" t="str">
            <v>Ülenurme vald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7C1E9-2BED-4267-9C77-85E67BF71F29}">
  <sheetPr>
    <pageSetUpPr fitToPage="1"/>
  </sheetPr>
  <dimension ref="A1:BH45"/>
  <sheetViews>
    <sheetView tabSelected="1" zoomScale="70" zoomScaleNormal="70" zoomScalePageLayoutView="73" workbookViewId="0">
      <selection activeCell="H16" sqref="H16"/>
    </sheetView>
  </sheetViews>
  <sheetFormatPr defaultColWidth="9.453125" defaultRowHeight="12.5" x14ac:dyDescent="0.25"/>
  <cols>
    <col min="1" max="1" width="7.54296875" style="1" customWidth="1"/>
    <col min="2" max="2" width="34" style="2" customWidth="1"/>
    <col min="3" max="8" width="13.7265625" style="3" bestFit="1" customWidth="1"/>
    <col min="9" max="9" width="13.54296875" style="3" customWidth="1"/>
    <col min="10" max="10" width="14.453125" style="3" customWidth="1"/>
    <col min="11" max="11" width="13.26953125" style="4" customWidth="1"/>
    <col min="12" max="12" width="14.81640625" style="3" customWidth="1"/>
    <col min="13" max="13" width="12.1796875" style="3" customWidth="1"/>
    <col min="14" max="14" width="10.7265625" style="3" customWidth="1"/>
    <col min="15" max="15" width="12.7265625" style="3" customWidth="1"/>
    <col min="16" max="16" width="10.7265625" style="3" bestFit="1" customWidth="1"/>
    <col min="17" max="17" width="16.453125" style="3" customWidth="1"/>
    <col min="18" max="18" width="5" style="3" customWidth="1"/>
    <col min="19" max="19" width="14.453125" style="3" customWidth="1"/>
    <col min="20" max="20" width="21.453125" style="3" customWidth="1"/>
    <col min="21" max="23" width="13.54296875" style="3" customWidth="1"/>
    <col min="24" max="24" width="14" style="1" customWidth="1"/>
    <col min="25" max="25" width="9" style="1" customWidth="1"/>
    <col min="26" max="26" width="15.54296875" style="1" customWidth="1"/>
    <col min="27" max="16384" width="9.453125" style="1"/>
  </cols>
  <sheetData>
    <row r="1" spans="1:60" ht="22.5" customHeight="1" x14ac:dyDescent="0.25">
      <c r="G1" s="124"/>
      <c r="H1" s="124"/>
      <c r="I1" s="124"/>
    </row>
    <row r="2" spans="1:60" ht="13" customHeight="1" x14ac:dyDescent="0.25">
      <c r="G2" s="125" t="s">
        <v>44</v>
      </c>
      <c r="H2" s="125"/>
      <c r="I2" s="125"/>
    </row>
    <row r="3" spans="1:60" ht="27.65" customHeight="1" x14ac:dyDescent="0.3">
      <c r="C3" s="5"/>
      <c r="D3" s="5"/>
      <c r="F3" s="6"/>
      <c r="G3" s="125"/>
      <c r="H3" s="125"/>
      <c r="I3" s="125"/>
      <c r="T3" s="1"/>
      <c r="U3" s="6"/>
      <c r="V3" s="6"/>
      <c r="W3" s="6"/>
    </row>
    <row r="4" spans="1:60" ht="13" x14ac:dyDescent="0.3">
      <c r="A4" s="7"/>
      <c r="C4" s="5"/>
      <c r="D4" s="5"/>
      <c r="G4" s="125"/>
      <c r="H4" s="125"/>
      <c r="I4" s="125"/>
      <c r="T4" s="1"/>
    </row>
    <row r="5" spans="1:60" ht="13" x14ac:dyDescent="0.3">
      <c r="A5" s="7"/>
      <c r="I5" s="3" t="s">
        <v>0</v>
      </c>
      <c r="T5" s="1"/>
    </row>
    <row r="6" spans="1:60" ht="14.5" customHeight="1" x14ac:dyDescent="0.3">
      <c r="A6" s="7"/>
      <c r="I6" s="3" t="s">
        <v>45</v>
      </c>
      <c r="T6" s="1"/>
    </row>
    <row r="7" spans="1:60" ht="13" x14ac:dyDescent="0.3">
      <c r="A7" s="7"/>
      <c r="G7" s="126"/>
      <c r="H7" s="126"/>
      <c r="I7" s="126"/>
      <c r="T7" s="1"/>
    </row>
    <row r="8" spans="1:60" x14ac:dyDescent="0.25">
      <c r="A8" s="8" t="s">
        <v>43</v>
      </c>
      <c r="B8" s="9"/>
      <c r="C8" s="1"/>
      <c r="T8" s="1"/>
    </row>
    <row r="9" spans="1:60" x14ac:dyDescent="0.25">
      <c r="A9" s="10" t="s">
        <v>1</v>
      </c>
      <c r="C9" s="1"/>
      <c r="T9" s="1"/>
    </row>
    <row r="10" spans="1:60" x14ac:dyDescent="0.25">
      <c r="A10" s="11" t="s">
        <v>2</v>
      </c>
      <c r="C10" s="1"/>
      <c r="D10" s="1"/>
      <c r="E10" s="1"/>
      <c r="F10" s="1"/>
      <c r="G10" s="1"/>
      <c r="H10" s="1"/>
      <c r="I10" s="1"/>
      <c r="J10" s="1"/>
      <c r="K10" s="1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60" ht="15" customHeight="1" x14ac:dyDescent="0.25">
      <c r="A11" s="10"/>
      <c r="C11" s="13"/>
      <c r="D11" s="13"/>
      <c r="E11" s="13"/>
      <c r="F11" s="13"/>
      <c r="G11" s="13"/>
      <c r="H11" s="13"/>
      <c r="I11" s="13"/>
      <c r="J11" s="1"/>
      <c r="K11" s="12"/>
    </row>
    <row r="12" spans="1:60" ht="13" x14ac:dyDescent="0.3">
      <c r="A12" s="127" t="s">
        <v>3</v>
      </c>
      <c r="B12" s="128" t="s">
        <v>4</v>
      </c>
      <c r="C12" s="129" t="s">
        <v>5</v>
      </c>
      <c r="D12" s="129"/>
      <c r="E12" s="129"/>
      <c r="F12" s="129"/>
      <c r="G12" s="129"/>
      <c r="H12" s="129"/>
      <c r="I12" s="129"/>
      <c r="J12" s="1"/>
      <c r="K12" s="12"/>
      <c r="L12" s="1"/>
      <c r="M12" s="1"/>
      <c r="N12" s="1"/>
      <c r="O12" s="1"/>
      <c r="P12" s="1"/>
      <c r="Q12" s="1"/>
      <c r="R12" s="1"/>
      <c r="S12" s="1"/>
    </row>
    <row r="13" spans="1:60" s="19" customFormat="1" ht="27" customHeight="1" x14ac:dyDescent="0.3">
      <c r="A13" s="127"/>
      <c r="B13" s="128"/>
      <c r="C13" s="14">
        <v>2022</v>
      </c>
      <c r="D13" s="14">
        <v>2023</v>
      </c>
      <c r="E13" s="14">
        <v>2024</v>
      </c>
      <c r="F13" s="14">
        <v>2025</v>
      </c>
      <c r="G13" s="15">
        <v>2026</v>
      </c>
      <c r="H13" s="15">
        <v>2027</v>
      </c>
      <c r="I13" s="16">
        <v>2028</v>
      </c>
      <c r="J13" s="13"/>
      <c r="K13" s="1"/>
      <c r="L13" s="12"/>
      <c r="M13" s="12"/>
      <c r="N13" s="12"/>
      <c r="O13" s="17"/>
      <c r="P13" s="17"/>
      <c r="Q13" s="17"/>
      <c r="R13" s="18"/>
      <c r="S13" s="18"/>
      <c r="T13" s="18"/>
    </row>
    <row r="14" spans="1:60" s="19" customFormat="1" ht="26" x14ac:dyDescent="0.3">
      <c r="A14" s="127"/>
      <c r="B14" s="128"/>
      <c r="C14" s="20" t="s">
        <v>6</v>
      </c>
      <c r="D14" s="20" t="s">
        <v>6</v>
      </c>
      <c r="E14" s="21" t="s">
        <v>7</v>
      </c>
      <c r="F14" s="21" t="s">
        <v>46</v>
      </c>
      <c r="G14" s="22" t="s">
        <v>8</v>
      </c>
      <c r="H14" s="21" t="s">
        <v>8</v>
      </c>
      <c r="I14" s="21" t="s">
        <v>8</v>
      </c>
      <c r="J14" s="23" t="s">
        <v>9</v>
      </c>
      <c r="K14" s="123"/>
      <c r="L14" s="12"/>
      <c r="M14" s="12"/>
      <c r="N14" s="12"/>
      <c r="O14" s="24"/>
      <c r="P14" s="24"/>
      <c r="Q14" s="25"/>
      <c r="R14" s="26"/>
      <c r="S14" s="26"/>
      <c r="T14" s="26"/>
    </row>
    <row r="15" spans="1:60" s="34" customFormat="1" ht="13.5" customHeight="1" x14ac:dyDescent="0.3">
      <c r="A15" s="27">
        <v>1</v>
      </c>
      <c r="B15" s="27">
        <v>2</v>
      </c>
      <c r="C15" s="28">
        <v>3</v>
      </c>
      <c r="D15" s="29">
        <v>4</v>
      </c>
      <c r="E15" s="30">
        <v>5</v>
      </c>
      <c r="F15" s="28">
        <v>6</v>
      </c>
      <c r="G15" s="29">
        <v>7</v>
      </c>
      <c r="H15" s="30">
        <v>8</v>
      </c>
      <c r="I15" s="30">
        <v>8</v>
      </c>
      <c r="J15" s="31">
        <v>9</v>
      </c>
      <c r="K15" s="123"/>
      <c r="L15" s="12"/>
      <c r="M15" s="12"/>
      <c r="N15" s="12"/>
      <c r="O15" s="32"/>
      <c r="P15" s="33"/>
      <c r="R15" s="35"/>
      <c r="S15" s="35"/>
      <c r="T15" s="35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</row>
    <row r="16" spans="1:60" s="43" customFormat="1" ht="13" x14ac:dyDescent="0.3">
      <c r="A16" s="36" t="s">
        <v>10</v>
      </c>
      <c r="B16" s="37" t="s">
        <v>11</v>
      </c>
      <c r="C16" s="38">
        <f t="shared" ref="C16:J16" si="0">C17+C20</f>
        <v>1603160.41</v>
      </c>
      <c r="D16" s="38">
        <f t="shared" si="0"/>
        <v>4925807.42</v>
      </c>
      <c r="E16" s="38">
        <f t="shared" si="0"/>
        <v>4416041.49</v>
      </c>
      <c r="F16" s="38">
        <f t="shared" si="0"/>
        <v>4093379.43</v>
      </c>
      <c r="G16" s="39">
        <f t="shared" si="0"/>
        <v>3870123.85</v>
      </c>
      <c r="H16" s="40">
        <f t="shared" si="0"/>
        <v>3451088.3000000003</v>
      </c>
      <c r="I16" s="40">
        <f t="shared" si="0"/>
        <v>62775.35</v>
      </c>
      <c r="J16" s="40">
        <f t="shared" si="0"/>
        <v>22422376.25</v>
      </c>
      <c r="K16" s="115"/>
      <c r="L16" s="116"/>
      <c r="M16" s="12"/>
      <c r="N16" s="12"/>
      <c r="O16" s="41"/>
      <c r="P16" s="41"/>
      <c r="Q16" s="41"/>
      <c r="R16" s="42"/>
      <c r="S16" s="42"/>
      <c r="T16" s="42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</row>
    <row r="17" spans="1:60" s="43" customFormat="1" ht="25.4" customHeight="1" x14ac:dyDescent="0.3">
      <c r="A17" s="44" t="s">
        <v>12</v>
      </c>
      <c r="B17" s="45" t="s">
        <v>13</v>
      </c>
      <c r="C17" s="46">
        <f t="shared" ref="C17:J17" si="1">C18+C19</f>
        <v>1603160.41</v>
      </c>
      <c r="D17" s="46">
        <f t="shared" si="1"/>
        <v>1269654.7400000002</v>
      </c>
      <c r="E17" s="46">
        <f t="shared" si="1"/>
        <v>9967.16</v>
      </c>
      <c r="F17" s="46">
        <f t="shared" si="1"/>
        <v>0</v>
      </c>
      <c r="G17" s="47">
        <f t="shared" si="1"/>
        <v>0</v>
      </c>
      <c r="H17" s="40">
        <f t="shared" si="1"/>
        <v>0</v>
      </c>
      <c r="I17" s="40">
        <f t="shared" si="1"/>
        <v>0</v>
      </c>
      <c r="J17" s="40">
        <f t="shared" si="1"/>
        <v>2882782.3099999996</v>
      </c>
      <c r="K17" s="115"/>
      <c r="L17" s="116"/>
      <c r="M17" s="48"/>
      <c r="N17" s="48"/>
      <c r="O17" s="41"/>
      <c r="P17" s="41"/>
      <c r="Q17" s="41"/>
      <c r="R17" s="42"/>
      <c r="S17" s="42"/>
      <c r="T17" s="42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</row>
    <row r="18" spans="1:60" s="56" customFormat="1" ht="13" x14ac:dyDescent="0.3">
      <c r="A18" s="49" t="s">
        <v>14</v>
      </c>
      <c r="B18" s="50" t="s">
        <v>15</v>
      </c>
      <c r="C18" s="51">
        <v>73634.44</v>
      </c>
      <c r="D18" s="52">
        <v>92220.62</v>
      </c>
      <c r="E18" s="51">
        <v>9949.68</v>
      </c>
      <c r="F18" s="51">
        <v>0</v>
      </c>
      <c r="G18" s="53">
        <v>0</v>
      </c>
      <c r="H18" s="51">
        <v>0</v>
      </c>
      <c r="I18" s="51">
        <v>0</v>
      </c>
      <c r="J18" s="52">
        <f>SUM(C18:I18)</f>
        <v>175804.74</v>
      </c>
      <c r="K18" s="115"/>
      <c r="L18" s="116"/>
      <c r="M18" s="54"/>
      <c r="N18" s="54"/>
      <c r="O18" s="54"/>
      <c r="P18" s="48"/>
      <c r="Q18" s="54"/>
      <c r="R18" s="55"/>
      <c r="S18" s="55"/>
      <c r="T18" s="55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</row>
    <row r="19" spans="1:60" s="58" customFormat="1" ht="25" x14ac:dyDescent="0.3">
      <c r="A19" s="49" t="s">
        <v>16</v>
      </c>
      <c r="B19" s="50" t="s">
        <v>13</v>
      </c>
      <c r="C19" s="51">
        <v>1529525.97</v>
      </c>
      <c r="D19" s="51">
        <v>1177434.1200000001</v>
      </c>
      <c r="E19" s="51">
        <v>17.48</v>
      </c>
      <c r="F19" s="51">
        <v>0</v>
      </c>
      <c r="G19" s="53">
        <v>0</v>
      </c>
      <c r="H19" s="51">
        <v>0</v>
      </c>
      <c r="I19" s="51">
        <v>0</v>
      </c>
      <c r="J19" s="52">
        <f>SUM(C19:I19)</f>
        <v>2706977.57</v>
      </c>
      <c r="K19" s="115"/>
      <c r="L19" s="116"/>
      <c r="M19" s="54"/>
      <c r="N19" s="54"/>
      <c r="O19" s="54"/>
      <c r="P19" s="57"/>
      <c r="Q19" s="54"/>
      <c r="R19" s="55"/>
      <c r="S19" s="55"/>
      <c r="T19" s="55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</row>
    <row r="20" spans="1:60" s="63" customFormat="1" ht="39" x14ac:dyDescent="0.3">
      <c r="A20" s="59" t="s">
        <v>17</v>
      </c>
      <c r="B20" s="60" t="s">
        <v>18</v>
      </c>
      <c r="C20" s="46">
        <f t="shared" ref="C20:J20" si="2">SUM(C21:C22)</f>
        <v>0</v>
      </c>
      <c r="D20" s="46">
        <f t="shared" si="2"/>
        <v>3656152.6799999997</v>
      </c>
      <c r="E20" s="46">
        <f t="shared" si="2"/>
        <v>4406074.33</v>
      </c>
      <c r="F20" s="46">
        <f t="shared" si="2"/>
        <v>4093379.43</v>
      </c>
      <c r="G20" s="61">
        <f t="shared" si="2"/>
        <v>3870123.85</v>
      </c>
      <c r="H20" s="46">
        <f t="shared" si="2"/>
        <v>3451088.3000000003</v>
      </c>
      <c r="I20" s="46">
        <f t="shared" si="2"/>
        <v>62775.35</v>
      </c>
      <c r="J20" s="46">
        <f t="shared" si="2"/>
        <v>19539593.940000001</v>
      </c>
      <c r="K20" s="117"/>
      <c r="L20" s="116"/>
      <c r="M20" s="12"/>
      <c r="N20" s="12"/>
      <c r="O20" s="41"/>
      <c r="P20" s="62"/>
      <c r="Q20" s="62"/>
      <c r="R20" s="42"/>
      <c r="S20" s="42"/>
      <c r="T20" s="42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</row>
    <row r="21" spans="1:60" s="43" customFormat="1" ht="13" x14ac:dyDescent="0.3">
      <c r="A21" s="64" t="s">
        <v>19</v>
      </c>
      <c r="B21" s="65" t="s">
        <v>15</v>
      </c>
      <c r="C21" s="66">
        <v>0</v>
      </c>
      <c r="D21" s="66">
        <v>166787.13</v>
      </c>
      <c r="E21" s="66">
        <v>157722.88</v>
      </c>
      <c r="F21" s="118">
        <v>183219.90000000002</v>
      </c>
      <c r="G21" s="67">
        <v>209126.68</v>
      </c>
      <c r="H21" s="51">
        <v>144378.56</v>
      </c>
      <c r="I21" s="71">
        <v>28765.33</v>
      </c>
      <c r="J21" s="52">
        <f>SUM(C21:I21)</f>
        <v>890000.4800000001</v>
      </c>
      <c r="K21" s="119"/>
      <c r="L21" s="116"/>
      <c r="M21" s="68"/>
      <c r="N21" s="68"/>
      <c r="O21" s="54"/>
      <c r="P21" s="69"/>
      <c r="Q21" s="69"/>
      <c r="R21" s="55"/>
      <c r="S21" s="55"/>
      <c r="T21" s="55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</row>
    <row r="22" spans="1:60" s="43" customFormat="1" ht="14.25" customHeight="1" x14ac:dyDescent="0.3">
      <c r="A22" s="49" t="s">
        <v>20</v>
      </c>
      <c r="B22" s="70" t="s">
        <v>21</v>
      </c>
      <c r="C22" s="51">
        <v>0</v>
      </c>
      <c r="D22" s="51">
        <v>3489365.55</v>
      </c>
      <c r="E22" s="51">
        <v>4248351.45</v>
      </c>
      <c r="F22" s="118">
        <v>3910159.5300000003</v>
      </c>
      <c r="G22" s="138">
        <f>4130997.17-470000</f>
        <v>3660997.17</v>
      </c>
      <c r="H22" s="138">
        <f>2836709.74+470000</f>
        <v>3306709.74</v>
      </c>
      <c r="I22" s="71">
        <v>34010.019999999997</v>
      </c>
      <c r="J22" s="52">
        <f>SUM(C22:I22)</f>
        <v>18649593.460000001</v>
      </c>
      <c r="K22" s="119"/>
      <c r="L22" s="116"/>
      <c r="M22" s="68"/>
      <c r="N22" s="68"/>
      <c r="O22" s="54"/>
      <c r="P22" s="69"/>
      <c r="Q22" s="69"/>
      <c r="R22" s="72"/>
      <c r="S22" s="72"/>
      <c r="T22" s="72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</row>
    <row r="23" spans="1:60" s="56" customFormat="1" ht="13" x14ac:dyDescent="0.3">
      <c r="A23" s="59" t="s">
        <v>22</v>
      </c>
      <c r="B23" s="73" t="s">
        <v>23</v>
      </c>
      <c r="C23" s="46">
        <f t="shared" ref="C23:I23" si="3">C25*0.15</f>
        <v>11045.165999999999</v>
      </c>
      <c r="D23" s="46">
        <f t="shared" si="3"/>
        <v>38851.162499999999</v>
      </c>
      <c r="E23" s="46">
        <f t="shared" si="3"/>
        <v>25150.883999999998</v>
      </c>
      <c r="F23" s="46">
        <f t="shared" si="3"/>
        <v>27482.985000000004</v>
      </c>
      <c r="G23" s="61">
        <f t="shared" si="3"/>
        <v>31369.001999999997</v>
      </c>
      <c r="H23" s="46">
        <f t="shared" si="3"/>
        <v>21656.784</v>
      </c>
      <c r="I23" s="46">
        <f t="shared" si="3"/>
        <v>4314.7995000000001</v>
      </c>
      <c r="J23" s="46">
        <f>SUM(C23:I23)</f>
        <v>159870.78299999997</v>
      </c>
      <c r="K23" s="120"/>
      <c r="L23" s="116"/>
      <c r="M23" s="75"/>
      <c r="N23" s="75"/>
      <c r="O23" s="41"/>
      <c r="P23" s="41"/>
      <c r="Q23" s="41"/>
      <c r="R23" s="42"/>
      <c r="S23" s="42"/>
      <c r="T23" s="42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</row>
    <row r="24" spans="1:60" s="77" customFormat="1" ht="13" x14ac:dyDescent="0.3">
      <c r="A24" s="36" t="s">
        <v>24</v>
      </c>
      <c r="B24" s="76" t="s">
        <v>25</v>
      </c>
      <c r="C24" s="46">
        <f t="shared" ref="C24:I24" si="4">C23+C16</f>
        <v>1614205.5759999999</v>
      </c>
      <c r="D24" s="46">
        <f t="shared" si="4"/>
        <v>4964658.5824999996</v>
      </c>
      <c r="E24" s="46">
        <f t="shared" si="4"/>
        <v>4441192.3739999998</v>
      </c>
      <c r="F24" s="46">
        <f>F23+F16</f>
        <v>4120862.415</v>
      </c>
      <c r="G24" s="61">
        <f t="shared" si="4"/>
        <v>3901492.852</v>
      </c>
      <c r="H24" s="46">
        <f t="shared" si="4"/>
        <v>3472745.0840000003</v>
      </c>
      <c r="I24" s="46">
        <f t="shared" si="4"/>
        <v>67090.1495</v>
      </c>
      <c r="J24" s="46">
        <f>SUM(C24:I24)</f>
        <v>22582247.032999996</v>
      </c>
      <c r="K24" s="121"/>
      <c r="L24" s="122"/>
      <c r="M24" s="75"/>
      <c r="N24" s="75"/>
      <c r="O24" s="41"/>
      <c r="P24" s="41"/>
      <c r="Q24" s="41"/>
      <c r="R24" s="41"/>
      <c r="S24" s="41"/>
      <c r="T24" s="41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</row>
    <row r="25" spans="1:60" s="56" customFormat="1" ht="13" x14ac:dyDescent="0.3">
      <c r="A25" s="59" t="s">
        <v>26</v>
      </c>
      <c r="B25" s="78" t="s">
        <v>27</v>
      </c>
      <c r="C25" s="46">
        <f t="shared" ref="C25:I25" si="5">C18+C21</f>
        <v>73634.44</v>
      </c>
      <c r="D25" s="46">
        <f t="shared" si="5"/>
        <v>259007.75</v>
      </c>
      <c r="E25" s="46">
        <f t="shared" si="5"/>
        <v>167672.56</v>
      </c>
      <c r="F25" s="46">
        <f t="shared" si="5"/>
        <v>183219.90000000002</v>
      </c>
      <c r="G25" s="61">
        <f t="shared" si="5"/>
        <v>209126.68</v>
      </c>
      <c r="H25" s="46">
        <f t="shared" si="5"/>
        <v>144378.56</v>
      </c>
      <c r="I25" s="46">
        <f t="shared" si="5"/>
        <v>28765.33</v>
      </c>
      <c r="J25" s="46">
        <f>SUM(C25:I25)</f>
        <v>1065805.2200000002</v>
      </c>
      <c r="K25" s="120"/>
      <c r="L25" s="116"/>
      <c r="M25" s="75"/>
      <c r="N25" s="75"/>
      <c r="O25" s="41"/>
      <c r="P25" s="41"/>
      <c r="Q25" s="41"/>
      <c r="R25" s="41"/>
      <c r="S25" s="41"/>
      <c r="T25" s="41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</row>
    <row r="26" spans="1:60" s="56" customFormat="1" ht="14.25" customHeight="1" x14ac:dyDescent="0.3">
      <c r="A26" s="59" t="s">
        <v>28</v>
      </c>
      <c r="B26" s="78" t="s">
        <v>29</v>
      </c>
      <c r="C26" s="46">
        <f>SUM(C27-C24)</f>
        <v>20968041.456999995</v>
      </c>
      <c r="D26" s="46">
        <f t="shared" ref="D26:I26" si="6">SUM(C26-D24)</f>
        <v>16003382.874499995</v>
      </c>
      <c r="E26" s="46">
        <f t="shared" si="6"/>
        <v>11562190.500499995</v>
      </c>
      <c r="F26" s="46">
        <f t="shared" si="6"/>
        <v>7441328.0854999954</v>
      </c>
      <c r="G26" s="61">
        <f t="shared" si="6"/>
        <v>3539835.2334999954</v>
      </c>
      <c r="H26" s="61">
        <f t="shared" si="6"/>
        <v>67090.149499995168</v>
      </c>
      <c r="I26" s="61">
        <f t="shared" si="6"/>
        <v>-4.8312358558177948E-9</v>
      </c>
      <c r="J26" s="79"/>
      <c r="K26" s="74"/>
      <c r="L26" s="75"/>
      <c r="M26" s="75"/>
      <c r="N26" s="75"/>
      <c r="O26" s="41"/>
      <c r="P26" s="41"/>
      <c r="Q26" s="41"/>
      <c r="R26" s="42"/>
      <c r="S26" s="42"/>
      <c r="T26" s="42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</row>
    <row r="27" spans="1:60" s="43" customFormat="1" ht="14.25" customHeight="1" x14ac:dyDescent="0.35">
      <c r="A27" s="59" t="s">
        <v>30</v>
      </c>
      <c r="B27" s="80" t="s">
        <v>47</v>
      </c>
      <c r="C27" s="81">
        <f>J24</f>
        <v>22582247.032999996</v>
      </c>
      <c r="D27" s="133"/>
      <c r="E27" s="134"/>
      <c r="F27" s="134"/>
      <c r="G27" s="134"/>
      <c r="H27" s="134"/>
      <c r="I27" s="135"/>
      <c r="J27" s="74"/>
      <c r="K27" s="82"/>
      <c r="L27" s="41"/>
      <c r="M27" s="41"/>
      <c r="N27" s="41"/>
      <c r="O27" s="54"/>
      <c r="P27" s="54"/>
      <c r="Q27" s="54"/>
      <c r="R27" s="54"/>
      <c r="S27" s="54"/>
      <c r="T27" s="3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</row>
    <row r="28" spans="1:60" s="43" customFormat="1" ht="13" x14ac:dyDescent="0.3">
      <c r="A28" s="74"/>
      <c r="B28" s="83"/>
      <c r="C28" s="84"/>
      <c r="D28" s="85"/>
      <c r="E28" s="85"/>
      <c r="I28" s="54"/>
      <c r="J28" s="54"/>
      <c r="K28" s="54"/>
      <c r="L28" s="56"/>
      <c r="M28" s="56"/>
      <c r="N28" s="56"/>
      <c r="O28" s="54"/>
      <c r="P28" s="54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</row>
    <row r="29" spans="1:60" ht="13" x14ac:dyDescent="0.3">
      <c r="B29" s="1"/>
      <c r="C29" s="86"/>
      <c r="D29" s="86"/>
      <c r="E29" s="86"/>
      <c r="F29" s="1"/>
      <c r="G29" s="1"/>
      <c r="H29" s="1"/>
      <c r="I29" s="54"/>
      <c r="J29" s="54"/>
      <c r="K29" s="54"/>
      <c r="L29" s="54"/>
      <c r="M29" s="54"/>
      <c r="N29" s="54"/>
      <c r="O29" s="1"/>
      <c r="P29" s="1"/>
      <c r="Q29" s="1"/>
      <c r="R29" s="19"/>
      <c r="S29" s="34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</row>
    <row r="30" spans="1:60" ht="24" customHeight="1" x14ac:dyDescent="0.3">
      <c r="A30" s="87" t="s">
        <v>31</v>
      </c>
      <c r="B30" s="88"/>
      <c r="L30" s="54"/>
      <c r="M30" s="54"/>
      <c r="N30" s="54"/>
      <c r="S30" s="89"/>
      <c r="T30" s="34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</row>
    <row r="31" spans="1:60" ht="13.4" customHeight="1" x14ac:dyDescent="0.3">
      <c r="A31" s="10"/>
      <c r="S31" s="84"/>
      <c r="T31" s="89"/>
      <c r="V31" s="1"/>
      <c r="W31" s="1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</row>
    <row r="32" spans="1:60" s="34" customFormat="1" ht="12.75" customHeight="1" x14ac:dyDescent="0.3">
      <c r="A32" s="90"/>
      <c r="B32" s="91" t="s">
        <v>5</v>
      </c>
      <c r="C32" s="136">
        <v>2022</v>
      </c>
      <c r="D32" s="137"/>
      <c r="E32" s="136">
        <v>2023</v>
      </c>
      <c r="F32" s="137"/>
      <c r="G32" s="130">
        <v>2024</v>
      </c>
      <c r="H32" s="131"/>
      <c r="I32" s="130">
        <v>2025</v>
      </c>
      <c r="J32" s="131"/>
      <c r="K32" s="130">
        <v>2026</v>
      </c>
      <c r="L32" s="131"/>
      <c r="M32" s="130">
        <v>2027</v>
      </c>
      <c r="N32" s="131"/>
      <c r="O32" s="130">
        <v>2028</v>
      </c>
      <c r="P32" s="131"/>
      <c r="Q32" s="132"/>
      <c r="R32" s="132"/>
      <c r="S32" s="19"/>
      <c r="T32" s="84"/>
      <c r="V32" s="92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</row>
    <row r="33" spans="1:58" s="34" customFormat="1" ht="14.25" customHeight="1" x14ac:dyDescent="0.3">
      <c r="A33" s="91" t="s">
        <v>3</v>
      </c>
      <c r="B33" s="91" t="s">
        <v>32</v>
      </c>
      <c r="C33" s="91" t="s">
        <v>33</v>
      </c>
      <c r="D33" s="91" t="s">
        <v>34</v>
      </c>
      <c r="E33" s="91" t="s">
        <v>33</v>
      </c>
      <c r="F33" s="91" t="s">
        <v>34</v>
      </c>
      <c r="G33" s="91" t="s">
        <v>33</v>
      </c>
      <c r="H33" s="91" t="s">
        <v>34</v>
      </c>
      <c r="I33" s="91" t="s">
        <v>33</v>
      </c>
      <c r="J33" s="91" t="s">
        <v>34</v>
      </c>
      <c r="K33" s="91" t="s">
        <v>33</v>
      </c>
      <c r="L33" s="91" t="s">
        <v>34</v>
      </c>
      <c r="M33" s="91" t="s">
        <v>33</v>
      </c>
      <c r="N33" s="91" t="s">
        <v>34</v>
      </c>
      <c r="O33" s="91" t="s">
        <v>33</v>
      </c>
      <c r="P33" s="91" t="s">
        <v>34</v>
      </c>
      <c r="Q33" s="91" t="s">
        <v>35</v>
      </c>
      <c r="R33" s="91"/>
      <c r="S33" s="19"/>
      <c r="T33" s="19"/>
      <c r="U33" s="93"/>
      <c r="V33" s="93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</row>
    <row r="34" spans="1:58" s="11" customFormat="1" ht="14.25" customHeight="1" x14ac:dyDescent="0.3">
      <c r="A34" s="94">
        <v>1</v>
      </c>
      <c r="B34" s="95" t="s">
        <v>36</v>
      </c>
      <c r="C34" s="96">
        <f>C24</f>
        <v>1614205.5759999999</v>
      </c>
      <c r="D34" s="97"/>
      <c r="E34" s="96">
        <f>D24</f>
        <v>4964658.5824999996</v>
      </c>
      <c r="F34" s="97"/>
      <c r="G34" s="98">
        <f>E24</f>
        <v>4441192.3739999998</v>
      </c>
      <c r="H34" s="97"/>
      <c r="I34" s="98">
        <f>F24</f>
        <v>4120862.415</v>
      </c>
      <c r="J34" s="97"/>
      <c r="K34" s="98">
        <f>G24</f>
        <v>3901492.852</v>
      </c>
      <c r="L34" s="97"/>
      <c r="M34" s="98">
        <f>H24</f>
        <v>3472745.0840000003</v>
      </c>
      <c r="N34" s="97"/>
      <c r="O34" s="98">
        <f>I24</f>
        <v>67090.1495</v>
      </c>
      <c r="P34" s="97"/>
      <c r="Q34" s="98">
        <f>SUM(C34,E34,G34,I34,K34,M34,O34)</f>
        <v>22582247.032999996</v>
      </c>
      <c r="R34" s="97"/>
      <c r="S34" s="19"/>
      <c r="T34" s="19"/>
      <c r="U34" s="99"/>
      <c r="V34" s="100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</row>
    <row r="35" spans="1:58" s="11" customFormat="1" ht="13.5" customHeight="1" x14ac:dyDescent="0.3">
      <c r="A35" s="94">
        <v>2</v>
      </c>
      <c r="B35" s="101" t="s">
        <v>37</v>
      </c>
      <c r="C35" s="96">
        <f>C36+C37</f>
        <v>1614205.5759999999</v>
      </c>
      <c r="D35" s="102">
        <f>C35/C34*100</f>
        <v>100</v>
      </c>
      <c r="E35" s="96">
        <f>E36+E37</f>
        <v>4964658.5824999996</v>
      </c>
      <c r="F35" s="102">
        <f>E35/E34*100</f>
        <v>100</v>
      </c>
      <c r="G35" s="96">
        <f>G36+G37</f>
        <v>4441192.3739999998</v>
      </c>
      <c r="H35" s="102">
        <f>G35/G34*100</f>
        <v>100</v>
      </c>
      <c r="I35" s="98">
        <f>I36+I37</f>
        <v>4120862.415</v>
      </c>
      <c r="J35" s="102">
        <f>I35/I34*100</f>
        <v>100</v>
      </c>
      <c r="K35" s="98">
        <f>K36+K37</f>
        <v>3901492.852</v>
      </c>
      <c r="L35" s="102">
        <f>K35/K34*100</f>
        <v>100</v>
      </c>
      <c r="M35" s="98">
        <f>M36+M37</f>
        <v>3472745.0840000003</v>
      </c>
      <c r="N35" s="102">
        <f>M35/M34*100</f>
        <v>100</v>
      </c>
      <c r="O35" s="98">
        <f>O36+O37</f>
        <v>67090.1495</v>
      </c>
      <c r="P35" s="102">
        <f>O35/O34*100</f>
        <v>100</v>
      </c>
      <c r="Q35" s="98">
        <f>SUM(C35,E35,G35,I35,K35,M35,O35)</f>
        <v>22582247.032999996</v>
      </c>
      <c r="R35" s="102">
        <v>100</v>
      </c>
      <c r="S35" s="100"/>
      <c r="T35" s="103"/>
      <c r="U35" s="99"/>
      <c r="V35" s="104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</row>
    <row r="36" spans="1:58" s="11" customFormat="1" ht="15" customHeight="1" x14ac:dyDescent="0.3">
      <c r="A36" s="105" t="s">
        <v>38</v>
      </c>
      <c r="B36" s="106" t="s">
        <v>39</v>
      </c>
      <c r="C36" s="107">
        <f>C34*70/100</f>
        <v>1129943.9031999998</v>
      </c>
      <c r="D36" s="108">
        <v>70</v>
      </c>
      <c r="E36" s="107">
        <f>E34*70/100</f>
        <v>3475261.0077499999</v>
      </c>
      <c r="F36" s="108">
        <v>70</v>
      </c>
      <c r="G36" s="107">
        <f>G34*70/100</f>
        <v>3108834.6617999999</v>
      </c>
      <c r="H36" s="108">
        <v>70</v>
      </c>
      <c r="I36" s="109">
        <f>I34*70/100</f>
        <v>2884603.6905</v>
      </c>
      <c r="J36" s="108">
        <v>70</v>
      </c>
      <c r="K36" s="109">
        <f>K34*70/100</f>
        <v>2731044.9964000001</v>
      </c>
      <c r="L36" s="108">
        <v>70</v>
      </c>
      <c r="M36" s="109">
        <f>M34*70/100</f>
        <v>2430921.5588000002</v>
      </c>
      <c r="N36" s="108">
        <v>70</v>
      </c>
      <c r="O36" s="109">
        <f>O34*70/100</f>
        <v>46963.104650000001</v>
      </c>
      <c r="P36" s="108">
        <v>70</v>
      </c>
      <c r="Q36" s="98">
        <f>SUM(C36,E36,G36,I36,K36,M36,O36)</f>
        <v>15807572.9231</v>
      </c>
      <c r="R36" s="108">
        <v>70</v>
      </c>
      <c r="S36" s="100"/>
      <c r="T36" s="103"/>
      <c r="U36" s="99"/>
      <c r="V36" s="86"/>
    </row>
    <row r="37" spans="1:58" s="11" customFormat="1" ht="18" customHeight="1" x14ac:dyDescent="0.3">
      <c r="A37" s="105" t="s">
        <v>40</v>
      </c>
      <c r="B37" s="110" t="s">
        <v>41</v>
      </c>
      <c r="C37" s="107">
        <f>C34*30/100</f>
        <v>484261.67279999994</v>
      </c>
      <c r="D37" s="111">
        <v>30</v>
      </c>
      <c r="E37" s="107">
        <f>E34*30/100</f>
        <v>1489397.5747499999</v>
      </c>
      <c r="F37" s="108">
        <f>E37/E34*100</f>
        <v>30</v>
      </c>
      <c r="G37" s="107">
        <f>G34*30/100</f>
        <v>1332357.7122</v>
      </c>
      <c r="H37" s="108">
        <f>G37/G34*100</f>
        <v>30</v>
      </c>
      <c r="I37" s="109">
        <f>I34*30/100</f>
        <v>1236258.7245</v>
      </c>
      <c r="J37" s="108">
        <f>I37/I34*100</f>
        <v>30</v>
      </c>
      <c r="K37" s="109">
        <f>K34*30/100</f>
        <v>1170447.8556000001</v>
      </c>
      <c r="L37" s="108">
        <f>K37/K34*100</f>
        <v>30.000000000000004</v>
      </c>
      <c r="M37" s="109">
        <f>M34*30/100</f>
        <v>1041823.5252000001</v>
      </c>
      <c r="N37" s="108">
        <f>M37/M34*100</f>
        <v>30.000000000000004</v>
      </c>
      <c r="O37" s="109">
        <f>O34*30/100</f>
        <v>20127.044849999998</v>
      </c>
      <c r="P37" s="108">
        <f>O37/O34*100</f>
        <v>30</v>
      </c>
      <c r="Q37" s="98">
        <f>SUM(C37,E37,G37,I37,K37,M37,O37)</f>
        <v>6774674.1099000005</v>
      </c>
      <c r="R37" s="108">
        <v>30</v>
      </c>
      <c r="S37" s="100"/>
      <c r="T37" s="103"/>
      <c r="U37" s="99"/>
      <c r="V37" s="86"/>
    </row>
    <row r="38" spans="1:58" s="11" customFormat="1" ht="23.15" customHeight="1" x14ac:dyDescent="0.3">
      <c r="A38" s="94">
        <v>3</v>
      </c>
      <c r="B38" s="101" t="s">
        <v>42</v>
      </c>
      <c r="C38" s="102">
        <v>0</v>
      </c>
      <c r="D38" s="112">
        <v>0</v>
      </c>
      <c r="E38" s="102">
        <v>0</v>
      </c>
      <c r="F38" s="102">
        <v>0</v>
      </c>
      <c r="G38" s="102">
        <v>0</v>
      </c>
      <c r="H38" s="102">
        <v>0</v>
      </c>
      <c r="I38" s="102">
        <v>0</v>
      </c>
      <c r="J38" s="102">
        <v>0</v>
      </c>
      <c r="K38" s="102">
        <v>0</v>
      </c>
      <c r="L38" s="102">
        <v>0</v>
      </c>
      <c r="M38" s="102">
        <v>0</v>
      </c>
      <c r="N38" s="102">
        <v>0</v>
      </c>
      <c r="O38" s="102">
        <v>0</v>
      </c>
      <c r="P38" s="102">
        <v>0</v>
      </c>
      <c r="Q38" s="102">
        <v>0</v>
      </c>
      <c r="R38" s="102">
        <v>0</v>
      </c>
      <c r="S38" s="19"/>
      <c r="T38" s="19"/>
      <c r="U38" s="104"/>
      <c r="V38" s="104"/>
    </row>
    <row r="39" spans="1:58" s="11" customFormat="1" ht="18" customHeight="1" x14ac:dyDescent="0.3">
      <c r="A39" s="113"/>
      <c r="B39" s="83"/>
      <c r="C39" s="104"/>
      <c r="D39" s="11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9"/>
      <c r="T39" s="19"/>
      <c r="U39" s="104"/>
      <c r="V39" s="104"/>
    </row>
    <row r="40" spans="1:58" s="11" customFormat="1" ht="13" x14ac:dyDescent="0.3">
      <c r="A40" s="113"/>
      <c r="B40" s="83"/>
      <c r="C40" s="104"/>
      <c r="D40" s="114"/>
      <c r="E40" s="104"/>
      <c r="F40" s="104"/>
      <c r="G40" s="104"/>
      <c r="H40" s="104"/>
      <c r="I40" s="3"/>
      <c r="J40" s="3"/>
      <c r="K40" s="4"/>
      <c r="L40" s="3"/>
      <c r="M40" s="3"/>
      <c r="N40" s="3"/>
      <c r="O40" s="3"/>
      <c r="P40" s="3"/>
      <c r="Q40" s="3"/>
      <c r="R40" s="3"/>
      <c r="S40" s="56"/>
      <c r="T40" s="19"/>
      <c r="U40" s="104"/>
      <c r="V40" s="104"/>
    </row>
    <row r="41" spans="1:58" ht="13" x14ac:dyDescent="0.25">
      <c r="B41" s="1"/>
      <c r="C41" s="1"/>
      <c r="D41" s="1"/>
      <c r="E41" s="1"/>
      <c r="F41" s="1"/>
      <c r="G41" s="1"/>
      <c r="H41" s="1"/>
      <c r="S41" s="54"/>
      <c r="T41" s="56"/>
      <c r="U41" s="1"/>
      <c r="V41" s="1"/>
      <c r="W41" s="1"/>
    </row>
    <row r="42" spans="1:58" x14ac:dyDescent="0.25">
      <c r="B42" s="1"/>
      <c r="C42" s="1"/>
      <c r="D42" s="1"/>
      <c r="E42" s="1"/>
      <c r="F42" s="1"/>
      <c r="G42" s="1"/>
      <c r="H42" s="1"/>
      <c r="S42" s="54"/>
      <c r="T42" s="54"/>
      <c r="U42" s="1"/>
      <c r="V42" s="1"/>
      <c r="W42" s="1"/>
    </row>
    <row r="43" spans="1:58" x14ac:dyDescent="0.25">
      <c r="B43" s="1"/>
      <c r="C43" s="1"/>
      <c r="D43" s="1"/>
      <c r="E43" s="1"/>
      <c r="F43" s="1"/>
      <c r="G43" s="1"/>
      <c r="H43" s="1"/>
      <c r="T43" s="54"/>
      <c r="U43" s="1"/>
      <c r="V43" s="1"/>
      <c r="W43" s="1"/>
    </row>
    <row r="44" spans="1:58" x14ac:dyDescent="0.25">
      <c r="B44" s="1"/>
      <c r="C44" s="1"/>
      <c r="E44" s="1"/>
      <c r="F44" s="1"/>
      <c r="G44" s="1"/>
      <c r="H44" s="1"/>
      <c r="U44" s="1"/>
      <c r="V44" s="1"/>
      <c r="W44" s="1"/>
    </row>
    <row r="45" spans="1:58" x14ac:dyDescent="0.25">
      <c r="B45" s="1"/>
      <c r="C45" s="1"/>
      <c r="E45" s="1"/>
      <c r="F45" s="1"/>
      <c r="G45" s="1"/>
      <c r="H45" s="1"/>
      <c r="U45" s="1"/>
      <c r="V45" s="1"/>
      <c r="W45" s="1"/>
    </row>
  </sheetData>
  <mergeCells count="15">
    <mergeCell ref="M32:N32"/>
    <mergeCell ref="O32:P32"/>
    <mergeCell ref="Q32:R32"/>
    <mergeCell ref="D27:I27"/>
    <mergeCell ref="C32:D32"/>
    <mergeCell ref="E32:F32"/>
    <mergeCell ref="G32:H32"/>
    <mergeCell ref="I32:J32"/>
    <mergeCell ref="K32:L32"/>
    <mergeCell ref="G1:I1"/>
    <mergeCell ref="G2:I4"/>
    <mergeCell ref="G7:I7"/>
    <mergeCell ref="A12:A14"/>
    <mergeCell ref="B12:B14"/>
    <mergeCell ref="C12:I12"/>
  </mergeCells>
  <pageMargins left="0.7" right="0.7" top="0.75" bottom="0.75" header="0.3" footer="0.3"/>
  <pageSetup scale="2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TAT eelarve</vt:lpstr>
    </vt:vector>
  </TitlesOfParts>
  <Company>TEHIK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Viktooria Iljin</dc:creator>
  <cp:lastModifiedBy>Anu Hall</cp:lastModifiedBy>
  <dcterms:created xsi:type="dcterms:W3CDTF">2025-11-06T14:46:39Z</dcterms:created>
  <dcterms:modified xsi:type="dcterms:W3CDTF">2026-10-29T11:47:21Z</dcterms:modified>
</cp:coreProperties>
</file>