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.sharepoint.com/sites/FIO_KUM/Shared Documents/VÄLISVAHENDID/SF_2021-2027/TAT_kobarTAT_KUM_INSA/tegevuskava ja eelarve/2026/LÕPLIKUD/"/>
    </mc:Choice>
  </mc:AlternateContent>
  <xr:revisionPtr revIDLastSave="2" documentId="8_{749B2BA8-9CA5-4EBC-A5F7-75724325715E}" xr6:coauthVersionLast="47" xr6:coauthVersionMax="47" xr10:uidLastSave="{178F1A29-98D6-48A6-922D-34186342D76C}"/>
  <bookViews>
    <workbookView xWindow="-120" yWindow="-120" windowWidth="29040" windowHeight="15720" xr2:uid="{00000000-000D-0000-FFFF-FFFF00000000}"/>
  </bookViews>
  <sheets>
    <sheet name="Eelarve 2026 tegevuskava järgi" sheetId="9" r:id="rId1"/>
  </sheets>
  <definedNames>
    <definedName name="_xlnm._FilterDatabase" localSheetId="0" hidden="1">'Eelarve 2026 tegevuskava järgi'!#REF!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9" l="1"/>
  <c r="K43" i="9"/>
  <c r="L43" i="9"/>
  <c r="M43" i="9"/>
  <c r="I43" i="9"/>
  <c r="F14" i="9"/>
  <c r="F18" i="9" s="1"/>
  <c r="G14" i="9"/>
  <c r="H14" i="9"/>
  <c r="H18" i="9" s="1"/>
  <c r="I14" i="9"/>
  <c r="J14" i="9"/>
  <c r="K14" i="9"/>
  <c r="L14" i="9"/>
  <c r="M14" i="9"/>
  <c r="G42" i="9"/>
  <c r="H42" i="9"/>
  <c r="F30" i="9"/>
  <c r="G30" i="9"/>
  <c r="H30" i="9"/>
  <c r="I30" i="9"/>
  <c r="J30" i="9"/>
  <c r="K30" i="9"/>
  <c r="L30" i="9"/>
  <c r="F31" i="9"/>
  <c r="G31" i="9"/>
  <c r="H31" i="9"/>
  <c r="I31" i="9"/>
  <c r="J31" i="9"/>
  <c r="K31" i="9"/>
  <c r="L31" i="9"/>
  <c r="F32" i="9"/>
  <c r="G32" i="9"/>
  <c r="H32" i="9"/>
  <c r="I32" i="9"/>
  <c r="J32" i="9"/>
  <c r="K32" i="9"/>
  <c r="L32" i="9"/>
  <c r="M15" i="9"/>
  <c r="M17" i="9"/>
  <c r="M42" i="9" l="1"/>
  <c r="K18" i="9"/>
  <c r="K19" i="9" s="1"/>
  <c r="K28" i="9" s="1"/>
  <c r="J18" i="9"/>
  <c r="J19" i="9" s="1"/>
  <c r="J28" i="9" s="1"/>
  <c r="I18" i="9"/>
  <c r="I19" i="9" s="1"/>
  <c r="I28" i="9" s="1"/>
  <c r="G18" i="9"/>
  <c r="G19" i="9" s="1"/>
  <c r="G28" i="9" s="1"/>
  <c r="I13" i="9"/>
  <c r="M18" i="9"/>
  <c r="M19" i="9" s="1"/>
  <c r="F13" i="9"/>
  <c r="F19" i="9"/>
  <c r="F28" i="9" s="1"/>
  <c r="H13" i="9"/>
  <c r="H19" i="9"/>
  <c r="H28" i="9" s="1"/>
  <c r="L18" i="9"/>
  <c r="L13" i="9" s="1"/>
  <c r="J13" i="9" l="1"/>
  <c r="K13" i="9"/>
  <c r="G13" i="9"/>
  <c r="L19" i="9"/>
  <c r="L28" i="9" s="1"/>
  <c r="M13" i="9"/>
</calcChain>
</file>

<file path=xl/sharedStrings.xml><?xml version="1.0" encoding="utf-8"?>
<sst xmlns="http://schemas.openxmlformats.org/spreadsheetml/2006/main" count="80" uniqueCount="65">
  <si>
    <r>
      <t>Toetatava tegevuse eelarve kulukohtade kaupa</t>
    </r>
    <r>
      <rPr>
        <b/>
        <sz val="10"/>
        <rFont val="Calibri"/>
        <family val="2"/>
        <charset val="186"/>
      </rPr>
      <t>¹</t>
    </r>
  </si>
  <si>
    <t>kinnitatud kultuuriministri käskkirjaga</t>
  </si>
  <si>
    <t>Toetatava tegevuse abikõlblikkuse periood:  01.01.2023−31.10.2029</t>
  </si>
  <si>
    <t>Elluviija: Kultuuriministeerium</t>
  </si>
  <si>
    <t>Projekti nimi: Andmevahetuslahenduse (sealhulgas infoplatvormi) edasiarendus ja rakendamine</t>
  </si>
  <si>
    <t>Osa 1: Tegevuste eelarve kulukohtade kaupa</t>
  </si>
  <si>
    <t>Aasta</t>
  </si>
  <si>
    <t>Kokku</t>
  </si>
  <si>
    <t>Tegevuste tulemus</t>
  </si>
  <si>
    <t>Tegevuste väljund</t>
  </si>
  <si>
    <t>Tegevuse nr TAT-is</t>
  </si>
  <si>
    <t>Rea nr</t>
  </si>
  <si>
    <t>Projekti tegevused ja kindlaksmääratud kulukohad</t>
  </si>
  <si>
    <t>Abikõlblik kulu² (EUR)</t>
  </si>
  <si>
    <t>Abikõlblik kulu (EUR)</t>
  </si>
  <si>
    <t xml:space="preserve">Arendatud ja rakendatud andmevahetuslahendus, sealhulgas infoplatvorm. Eestisse elama asunud uussisserändajad on automaatselt suunatud osalema kohanemisprogrammis „Settle in Estonia“. Lisaks on edasi arendatud vajaduspõhine infoplatvorm nii uussisserändajatele kui ka kohanemisprogrammi sidusrühmale. </t>
  </si>
  <si>
    <t>1.</t>
  </si>
  <si>
    <t xml:space="preserve">Toetatava tegevuse kulud </t>
  </si>
  <si>
    <t>1.1</t>
  </si>
  <si>
    <t>Otsesed kulud</t>
  </si>
  <si>
    <t>Andmevahetus-lahendus on arendatud ja rakendatud</t>
  </si>
  <si>
    <t>3.2.5.1.1</t>
  </si>
  <si>
    <t>1.1.1</t>
  </si>
  <si>
    <t>Andmevahetuslahenduse edasiarendamine. Edasiarenduste käigus tehakse andmevahetuslahenduse rakendamiseks vajalikud arendused. Muu hulgas luuakse koolitusmoodulisse infotehnoloogiline lahendus, mis tagab B1-taseme eesti keele õppe kursuse korraldamise valmisoleku ning videomaterjalide haldamise võimekuse. (Partnerlusleping SMITiga kehtib kuni 31.12.2026)</t>
  </si>
  <si>
    <t xml:space="preserve">3.2.5.2.1 </t>
  </si>
  <si>
    <t>1.1.2</t>
  </si>
  <si>
    <t>Sündmusteenuse “Eestis kohanemine“ arendamine ja rakendamine (partner INSA)</t>
  </si>
  <si>
    <t>Horisontaalne kulu</t>
  </si>
  <si>
    <t>1.1.4</t>
  </si>
  <si>
    <t>Otsesed personalikulud</t>
  </si>
  <si>
    <t>1.2</t>
  </si>
  <si>
    <t>Kaudsed kulud</t>
  </si>
  <si>
    <t>3</t>
  </si>
  <si>
    <t xml:space="preserve">Eelarve kokku </t>
  </si>
  <si>
    <t>5</t>
  </si>
  <si>
    <t>Eelarve kokku (2023-2029)</t>
  </si>
  <si>
    <t>6</t>
  </si>
  <si>
    <t xml:space="preserve">ERF tüüpi kulud kokku </t>
  </si>
  <si>
    <t>7</t>
  </si>
  <si>
    <t>ERF tüüpi kulude osakaal tegevuste kogumaksumusest (%)</t>
  </si>
  <si>
    <t>Osa 2: Tegevuste finantsplaan</t>
  </si>
  <si>
    <t>Finantsallikate jaotus</t>
  </si>
  <si>
    <t>Summa</t>
  </si>
  <si>
    <t xml:space="preserve">Toetatava tegevuse eelarve kokku aastate lõikes </t>
  </si>
  <si>
    <t xml:space="preserve">Toetus kokku </t>
  </si>
  <si>
    <t>2.1</t>
  </si>
  <si>
    <t>sh ESF-i osalus (70%)</t>
  </si>
  <si>
    <t>2.2</t>
  </si>
  <si>
    <t>sh riiklik kaasfinantseering (30%)</t>
  </si>
  <si>
    <t xml:space="preserve">Omafinantseering kokku </t>
  </si>
  <si>
    <t>3.1</t>
  </si>
  <si>
    <t>sh elluviija osalus</t>
  </si>
  <si>
    <t>3.2</t>
  </si>
  <si>
    <t>sh partneri osalus</t>
  </si>
  <si>
    <t>Toetatava tegevuse partnerite abikõlblikud kulud</t>
  </si>
  <si>
    <t>Jrk nr</t>
  </si>
  <si>
    <t>Partner</t>
  </si>
  <si>
    <t>1</t>
  </si>
  <si>
    <t>2</t>
  </si>
  <si>
    <t>³ Lisada, kui projektis on partnerid. Lisada või eemaldada partnereid vastavalt TAT-is sätestatule.</t>
  </si>
  <si>
    <t>⁴ Lisada, kui projektis on partnerid. Lisada ridu vastavalt partnerite arvule ja veerge vastavalt aastale.</t>
  </si>
  <si>
    <r>
      <rPr>
        <vertAlign val="superscript"/>
        <sz val="10"/>
        <rFont val="Arial"/>
        <family val="2"/>
        <charset val="186"/>
      </rPr>
      <t>5</t>
    </r>
    <r>
      <rPr>
        <sz val="10"/>
        <rFont val="Arial"/>
        <family val="2"/>
        <charset val="186"/>
      </rPr>
      <t xml:space="preserve"> 7% projekti otsestest kuludest</t>
    </r>
  </si>
  <si>
    <t xml:space="preserve">Sündmusteenus “Eestis kohanemine“ 
on edasi arendatud ja rakendatud
</t>
  </si>
  <si>
    <t>SMIT (partnerlusleping kuni 31.12.26)</t>
  </si>
  <si>
    <t>INSA (partnerlusleping kuni 31.08.29).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</si>
</sst>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k_r_-;\-* #,##0.00\ _k_r_-;_-* &quot;-&quot;??\ _k_r_-;_-@_-"/>
    <numFmt numFmtId="166" formatCode="&quot; &quot;#,##0.00&quot; &quot;;&quot; (&quot;#,##0.00&quot;)&quot;;&quot; -&quot;00&quot; &quot;;&quot; &quot;@&quot; &quot;"/>
  </numFmts>
  <fonts count="17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Helv"/>
    </font>
    <font>
      <i/>
      <sz val="10"/>
      <name val="Arial"/>
      <family val="2"/>
      <charset val="186"/>
    </font>
    <font>
      <b/>
      <sz val="1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Helv"/>
      <charset val="186"/>
    </font>
    <font>
      <sz val="10"/>
      <color theme="1"/>
      <name val="Arial"/>
      <family val="2"/>
      <charset val="186"/>
    </font>
    <font>
      <vertAlign val="superscript"/>
      <sz val="10"/>
      <name val="Arial"/>
      <family val="2"/>
      <charset val="186"/>
    </font>
    <font>
      <sz val="9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166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9" fillId="0" borderId="0" applyNumberFormat="0" applyFont="0" applyBorder="0" applyProtection="0"/>
    <xf numFmtId="0" fontId="2" fillId="0" borderId="0"/>
    <xf numFmtId="0" fontId="9" fillId="0" borderId="0" applyNumberFormat="0" applyFont="0" applyBorder="0" applyProtection="0"/>
    <xf numFmtId="0" fontId="8" fillId="0" borderId="0"/>
    <xf numFmtId="0" fontId="10" fillId="0" borderId="0" applyNumberFormat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2" fillId="0" borderId="0" applyFont="0" applyFill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" fillId="0" borderId="0"/>
    <xf numFmtId="0" fontId="11" fillId="0" borderId="0" applyNumberFormat="0" applyBorder="0" applyProtection="0"/>
  </cellStyleXfs>
  <cellXfs count="83">
    <xf numFmtId="0" fontId="0" fillId="0" borderId="0" xfId="0"/>
    <xf numFmtId="0" fontId="3" fillId="0" borderId="0" xfId="0" applyFont="1"/>
    <xf numFmtId="49" fontId="3" fillId="0" borderId="2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/>
    </xf>
    <xf numFmtId="0" fontId="3" fillId="0" borderId="2" xfId="0" applyFont="1" applyBorder="1" applyAlignment="1">
      <alignment horizontal="left" vertical="top" wrapText="1" shrinkToFi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vertical="top"/>
    </xf>
    <xf numFmtId="0" fontId="3" fillId="0" borderId="2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wrapText="1"/>
    </xf>
    <xf numFmtId="3" fontId="6" fillId="0" borderId="0" xfId="0" applyNumberFormat="1" applyFont="1" applyAlignment="1">
      <alignment horizontal="right"/>
    </xf>
    <xf numFmtId="0" fontId="3" fillId="0" borderId="2" xfId="3" applyNumberFormat="1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4" fontId="3" fillId="0" borderId="0" xfId="0" applyNumberFormat="1" applyFont="1"/>
    <xf numFmtId="4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/>
    <xf numFmtId="4" fontId="3" fillId="0" borderId="3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/>
    </xf>
    <xf numFmtId="4" fontId="12" fillId="0" borderId="2" xfId="5" applyNumberFormat="1" applyFont="1" applyBorder="1" applyAlignment="1">
      <alignment wrapText="1"/>
    </xf>
    <xf numFmtId="3" fontId="3" fillId="0" borderId="2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4" fontId="12" fillId="0" borderId="1" xfId="5" applyNumberFormat="1" applyFont="1" applyBorder="1" applyAlignment="1">
      <alignment wrapText="1"/>
    </xf>
    <xf numFmtId="49" fontId="4" fillId="0" borderId="2" xfId="0" applyNumberFormat="1" applyFont="1" applyBorder="1" applyAlignment="1">
      <alignment horizontal="left" vertical="top"/>
    </xf>
    <xf numFmtId="0" fontId="4" fillId="0" borderId="2" xfId="0" applyFont="1" applyBorder="1" applyAlignment="1">
      <alignment wrapText="1"/>
    </xf>
    <xf numFmtId="3" fontId="6" fillId="0" borderId="2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vertical="center"/>
    </xf>
    <xf numFmtId="4" fontId="15" fillId="0" borderId="2" xfId="0" applyNumberFormat="1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" fontId="0" fillId="0" borderId="0" xfId="0" applyNumberFormat="1"/>
    <xf numFmtId="3" fontId="0" fillId="0" borderId="0" xfId="0" applyNumberFormat="1" applyAlignment="1">
      <alignment horizontal="right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left" vertical="top"/>
    </xf>
    <xf numFmtId="0" fontId="0" fillId="0" borderId="5" xfId="0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4" fontId="0" fillId="0" borderId="2" xfId="0" applyNumberFormat="1" applyBorder="1" applyAlignment="1">
      <alignment horizontal="right" vertical="center"/>
    </xf>
    <xf numFmtId="4" fontId="0" fillId="0" borderId="0" xfId="0" applyNumberFormat="1"/>
    <xf numFmtId="9" fontId="0" fillId="0" borderId="0" xfId="0" applyNumberFormat="1"/>
    <xf numFmtId="0" fontId="3" fillId="0" borderId="0" xfId="3" applyNumberFormat="1" applyFont="1" applyAlignment="1">
      <alignment horizontal="center"/>
    </xf>
    <xf numFmtId="4" fontId="0" fillId="0" borderId="2" xfId="0" applyNumberFormat="1" applyBorder="1" applyAlignment="1">
      <alignment horizontal="righ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 vertical="top" wrapText="1" indent="1" shrinkToFit="1"/>
    </xf>
    <xf numFmtId="0" fontId="0" fillId="0" borderId="2" xfId="0" applyBorder="1" applyAlignment="1">
      <alignment horizontal="left" vertical="top" wrapText="1" indent="1"/>
    </xf>
    <xf numFmtId="49" fontId="0" fillId="0" borderId="2" xfId="0" applyNumberFormat="1" applyBorder="1" applyAlignment="1">
      <alignment horizontal="left" vertical="center"/>
    </xf>
    <xf numFmtId="3" fontId="0" fillId="0" borderId="2" xfId="0" applyNumberFormat="1" applyBorder="1" applyAlignment="1">
      <alignment horizontal="right"/>
    </xf>
    <xf numFmtId="1" fontId="0" fillId="0" borderId="0" xfId="0" applyNumberFormat="1" applyAlignment="1">
      <alignment wrapText="1"/>
    </xf>
    <xf numFmtId="0" fontId="0" fillId="0" borderId="2" xfId="0" applyBorder="1" applyAlignment="1">
      <alignment horizontal="left" vertical="top" wrapText="1"/>
    </xf>
    <xf numFmtId="3" fontId="0" fillId="0" borderId="2" xfId="0" applyNumberFormat="1" applyBorder="1" applyAlignment="1">
      <alignment horizontal="left" vertical="center" wrapText="1"/>
    </xf>
    <xf numFmtId="4" fontId="16" fillId="0" borderId="0" xfId="0" applyNumberFormat="1" applyFont="1"/>
    <xf numFmtId="0" fontId="14" fillId="0" borderId="2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center"/>
    </xf>
  </cellXfs>
  <cellStyles count="48">
    <cellStyle name="Comma 2" xfId="1" xr:uid="{00000000-0005-0000-0000-000000000000}"/>
    <cellStyle name="Comma 3" xfId="2" xr:uid="{00000000-0005-0000-0000-000001000000}"/>
    <cellStyle name="Koma" xfId="3" builtinId="3"/>
    <cellStyle name="Normaallaad" xfId="0" builtinId="0"/>
    <cellStyle name="Normal 10" xfId="4" xr:uid="{00000000-0005-0000-0000-000004000000}"/>
    <cellStyle name="Normal 11" xfId="5" xr:uid="{00000000-0005-0000-0000-000005000000}"/>
    <cellStyle name="Normal 2" xfId="6" xr:uid="{00000000-0005-0000-0000-000006000000}"/>
    <cellStyle name="Normal 2 2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4 2" xfId="11" xr:uid="{00000000-0005-0000-0000-00000B000000}"/>
    <cellStyle name="Normal 4 3" xfId="12" xr:uid="{00000000-0005-0000-0000-00000C000000}"/>
    <cellStyle name="Normal 4 3 2" xfId="13" xr:uid="{00000000-0005-0000-0000-00000D000000}"/>
    <cellStyle name="Normal 4 3 2 2" xfId="14" xr:uid="{00000000-0005-0000-0000-00000E000000}"/>
    <cellStyle name="Normal 4 3 3" xfId="15" xr:uid="{00000000-0005-0000-0000-00000F000000}"/>
    <cellStyle name="Normal 4 4" xfId="16" xr:uid="{00000000-0005-0000-0000-000010000000}"/>
    <cellStyle name="Normal 4 4 2" xfId="17" xr:uid="{00000000-0005-0000-0000-000011000000}"/>
    <cellStyle name="Normal 4 5" xfId="18" xr:uid="{00000000-0005-0000-0000-000012000000}"/>
    <cellStyle name="Normal 5" xfId="19" xr:uid="{00000000-0005-0000-0000-000013000000}"/>
    <cellStyle name="Normal 6" xfId="20" xr:uid="{00000000-0005-0000-0000-000014000000}"/>
    <cellStyle name="Normal 6 2" xfId="21" xr:uid="{00000000-0005-0000-0000-000015000000}"/>
    <cellStyle name="Normal 6 2 2" xfId="22" xr:uid="{00000000-0005-0000-0000-000016000000}"/>
    <cellStyle name="Normal 6 2 2 2" xfId="23" xr:uid="{00000000-0005-0000-0000-000017000000}"/>
    <cellStyle name="Normal 6 2 3" xfId="24" xr:uid="{00000000-0005-0000-0000-000018000000}"/>
    <cellStyle name="Normal 6 3" xfId="25" xr:uid="{00000000-0005-0000-0000-000019000000}"/>
    <cellStyle name="Normal 6 3 2" xfId="26" xr:uid="{00000000-0005-0000-0000-00001A000000}"/>
    <cellStyle name="Normal 6 4" xfId="27" xr:uid="{00000000-0005-0000-0000-00001B000000}"/>
    <cellStyle name="Normal 7" xfId="28" xr:uid="{00000000-0005-0000-0000-00001C000000}"/>
    <cellStyle name="Normal 7 2" xfId="29" xr:uid="{00000000-0005-0000-0000-00001D000000}"/>
    <cellStyle name="Normal 8" xfId="30" xr:uid="{00000000-0005-0000-0000-00001E000000}"/>
    <cellStyle name="Normal 8 2" xfId="31" xr:uid="{00000000-0005-0000-0000-00001F000000}"/>
    <cellStyle name="Normal 9" xfId="32" xr:uid="{00000000-0005-0000-0000-000020000000}"/>
    <cellStyle name="Normal 9 2" xfId="33" xr:uid="{00000000-0005-0000-0000-000021000000}"/>
    <cellStyle name="Percent 2" xfId="34" xr:uid="{00000000-0005-0000-0000-000022000000}"/>
    <cellStyle name="Percent 2 2" xfId="35" xr:uid="{00000000-0005-0000-0000-000023000000}"/>
    <cellStyle name="Percent 3" xfId="36" xr:uid="{00000000-0005-0000-0000-000024000000}"/>
    <cellStyle name="Percent 3 2" xfId="37" xr:uid="{00000000-0005-0000-0000-000025000000}"/>
    <cellStyle name="Percent 3 3" xfId="38" xr:uid="{00000000-0005-0000-0000-000026000000}"/>
    <cellStyle name="Percent 3 3 2" xfId="39" xr:uid="{00000000-0005-0000-0000-000027000000}"/>
    <cellStyle name="Percent 3 3 2 2" xfId="40" xr:uid="{00000000-0005-0000-0000-000028000000}"/>
    <cellStyle name="Percent 3 3 3" xfId="41" xr:uid="{00000000-0005-0000-0000-000029000000}"/>
    <cellStyle name="Percent 3 4" xfId="42" xr:uid="{00000000-0005-0000-0000-00002A000000}"/>
    <cellStyle name="Percent 3 4 2" xfId="43" xr:uid="{00000000-0005-0000-0000-00002B000000}"/>
    <cellStyle name="Percent 3 5" xfId="44" xr:uid="{00000000-0005-0000-0000-00002C000000}"/>
    <cellStyle name="Percent 4" xfId="45" xr:uid="{00000000-0005-0000-0000-00002D000000}"/>
    <cellStyle name="Style 1" xfId="46" xr:uid="{00000000-0005-0000-0000-00002E000000}"/>
    <cellStyle name="Style 1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953819</xdr:colOff>
      <xdr:row>0</xdr:row>
      <xdr:rowOff>1182727</xdr:rowOff>
    </xdr:to>
    <xdr:pic>
      <xdr:nvPicPr>
        <xdr:cNvPr id="2" name="Pilt 2">
          <a:extLst>
            <a:ext uri="{FF2B5EF4-FFF2-40B4-BE49-F238E27FC236}">
              <a16:creationId xmlns:a16="http://schemas.microsoft.com/office/drawing/2014/main" id="{1330C30E-D5C0-45DF-8DD7-DEF05E6FC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30144" cy="11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7DDD-143F-4A3D-A67E-20AED5EF88A3}">
  <sheetPr>
    <pageSetUpPr fitToPage="1"/>
  </sheetPr>
  <dimension ref="A1:X52"/>
  <sheetViews>
    <sheetView tabSelected="1" zoomScaleNormal="80" workbookViewId="0">
      <selection activeCell="N29" sqref="N29"/>
    </sheetView>
  </sheetViews>
  <sheetFormatPr defaultColWidth="9.140625" defaultRowHeight="12.75" x14ac:dyDescent="0.2"/>
  <cols>
    <col min="1" max="1" width="16.140625" customWidth="1"/>
    <col min="2" max="2" width="23.42578125" style="48" customWidth="1"/>
    <col min="3" max="3" width="8.7109375" style="48" customWidth="1"/>
    <col min="4" max="4" width="7.140625" customWidth="1"/>
    <col min="5" max="5" width="46.42578125" style="48" customWidth="1"/>
    <col min="6" max="6" width="16.42578125" style="50" customWidth="1"/>
    <col min="7" max="8" width="14.42578125" style="51" customWidth="1"/>
    <col min="9" max="9" width="12.5703125" customWidth="1"/>
    <col min="10" max="10" width="11.85546875" bestFit="1" customWidth="1"/>
    <col min="11" max="11" width="13.42578125" customWidth="1"/>
    <col min="12" max="12" width="12" bestFit="1" customWidth="1"/>
    <col min="13" max="13" width="13.85546875" customWidth="1"/>
    <col min="14" max="14" width="25.140625" customWidth="1"/>
    <col min="15" max="15" width="22.5703125" customWidth="1"/>
    <col min="16" max="16" width="10.42578125" bestFit="1" customWidth="1"/>
    <col min="17" max="17" width="9.42578125" bestFit="1" customWidth="1"/>
    <col min="18" max="18" width="10.140625" bestFit="1" customWidth="1"/>
    <col min="19" max="22" width="9.42578125" bestFit="1" customWidth="1"/>
  </cols>
  <sheetData>
    <row r="1" spans="1:24" ht="94.5" customHeight="1" x14ac:dyDescent="0.2"/>
    <row r="2" spans="1:24" x14ac:dyDescent="0.2">
      <c r="A2" s="1" t="s">
        <v>0</v>
      </c>
      <c r="X2" s="18"/>
    </row>
    <row r="3" spans="1:24" x14ac:dyDescent="0.2">
      <c r="G3" s="51" t="s">
        <v>1</v>
      </c>
      <c r="X3" s="52"/>
    </row>
    <row r="4" spans="1:24" x14ac:dyDescent="0.2">
      <c r="A4" t="s">
        <v>2</v>
      </c>
      <c r="D4" s="50"/>
      <c r="E4" s="50"/>
      <c r="X4" s="53"/>
    </row>
    <row r="5" spans="1:24" x14ac:dyDescent="0.2">
      <c r="A5" t="s">
        <v>3</v>
      </c>
      <c r="D5" s="1"/>
      <c r="X5" s="53"/>
    </row>
    <row r="6" spans="1:24" x14ac:dyDescent="0.2">
      <c r="A6" t="s">
        <v>4</v>
      </c>
      <c r="D6" s="1"/>
      <c r="X6" s="53"/>
    </row>
    <row r="8" spans="1:24" x14ac:dyDescent="0.2">
      <c r="A8" s="1" t="s">
        <v>5</v>
      </c>
      <c r="B8" s="8"/>
      <c r="C8" s="8"/>
      <c r="D8" s="1"/>
    </row>
    <row r="9" spans="1:24" s="1" customFormat="1" x14ac:dyDescent="0.2">
      <c r="B9" s="8"/>
      <c r="C9" s="8"/>
      <c r="D9" s="9"/>
      <c r="E9" s="12" t="s">
        <v>6</v>
      </c>
      <c r="F9" s="28">
        <v>2023</v>
      </c>
      <c r="G9" s="28">
        <v>2024</v>
      </c>
      <c r="H9" s="28">
        <v>2025</v>
      </c>
      <c r="I9" s="28">
        <v>2026</v>
      </c>
      <c r="J9" s="28">
        <v>2027</v>
      </c>
      <c r="K9" s="28">
        <v>2028</v>
      </c>
      <c r="L9" s="28">
        <v>2029</v>
      </c>
      <c r="M9" s="28" t="s">
        <v>7</v>
      </c>
    </row>
    <row r="10" spans="1:24" s="46" customFormat="1" ht="38.25" x14ac:dyDescent="0.2">
      <c r="A10" s="22" t="s">
        <v>8</v>
      </c>
      <c r="B10" s="6" t="s">
        <v>9</v>
      </c>
      <c r="C10" s="6" t="s">
        <v>10</v>
      </c>
      <c r="D10" s="7" t="s">
        <v>11</v>
      </c>
      <c r="E10" s="6" t="s">
        <v>12</v>
      </c>
      <c r="F10" s="21" t="s">
        <v>13</v>
      </c>
      <c r="G10" s="21" t="s">
        <v>14</v>
      </c>
      <c r="H10" s="21" t="s">
        <v>14</v>
      </c>
      <c r="I10" s="21" t="s">
        <v>14</v>
      </c>
      <c r="J10" s="21" t="s">
        <v>14</v>
      </c>
      <c r="K10" s="21" t="s">
        <v>14</v>
      </c>
      <c r="L10" s="21" t="s">
        <v>14</v>
      </c>
      <c r="M10" s="21" t="s">
        <v>14</v>
      </c>
    </row>
    <row r="11" spans="1:24" s="46" customFormat="1" ht="13.35" customHeight="1" x14ac:dyDescent="0.2">
      <c r="A11" s="73" t="s">
        <v>15</v>
      </c>
      <c r="B11" s="74"/>
      <c r="C11" s="74"/>
      <c r="D11" s="74">
        <v>1</v>
      </c>
      <c r="E11" s="74">
        <v>2</v>
      </c>
      <c r="F11" s="74">
        <v>3</v>
      </c>
      <c r="G11" s="74">
        <v>4</v>
      </c>
      <c r="H11" s="74">
        <v>5</v>
      </c>
      <c r="I11" s="82">
        <v>6</v>
      </c>
      <c r="J11" s="74">
        <v>7</v>
      </c>
      <c r="K11" s="74">
        <v>8</v>
      </c>
      <c r="L11" s="74">
        <v>9</v>
      </c>
      <c r="M11" s="74">
        <v>10</v>
      </c>
      <c r="N11" s="54"/>
    </row>
    <row r="12" spans="1:24" s="47" customFormat="1" ht="14.45" customHeight="1" x14ac:dyDescent="0.2">
      <c r="A12" s="73"/>
      <c r="B12" s="74"/>
      <c r="C12" s="74"/>
      <c r="D12" s="74"/>
      <c r="E12" s="74"/>
      <c r="F12" s="74"/>
      <c r="G12" s="74"/>
      <c r="H12" s="74"/>
      <c r="I12" s="82"/>
      <c r="J12" s="74"/>
      <c r="K12" s="74"/>
      <c r="L12" s="74"/>
      <c r="M12" s="74"/>
      <c r="O12" s="46"/>
    </row>
    <row r="13" spans="1:24" s="1" customFormat="1" ht="17.45" customHeight="1" x14ac:dyDescent="0.2">
      <c r="A13" s="73"/>
      <c r="B13" s="74"/>
      <c r="C13" s="74"/>
      <c r="D13" s="2" t="s">
        <v>16</v>
      </c>
      <c r="E13" s="16" t="s">
        <v>17</v>
      </c>
      <c r="F13" s="31">
        <f t="shared" ref="F13:M13" si="0">F14+F18</f>
        <v>5212.4942999999994</v>
      </c>
      <c r="G13" s="31">
        <f t="shared" si="0"/>
        <v>110545.9479</v>
      </c>
      <c r="H13" s="31">
        <f t="shared" si="0"/>
        <v>226785.43</v>
      </c>
      <c r="I13" s="31">
        <f t="shared" si="0"/>
        <v>333873.91899999999</v>
      </c>
      <c r="J13" s="31">
        <f t="shared" si="0"/>
        <v>585769.36</v>
      </c>
      <c r="K13" s="31">
        <f t="shared" si="0"/>
        <v>666709.51</v>
      </c>
      <c r="L13" s="31">
        <f t="shared" si="0"/>
        <v>621103.33869999996</v>
      </c>
      <c r="M13" s="31">
        <f t="shared" si="0"/>
        <v>2549999.9998999997</v>
      </c>
    </row>
    <row r="14" spans="1:24" s="1" customFormat="1" ht="17.45" customHeight="1" x14ac:dyDescent="0.2">
      <c r="A14" s="73"/>
      <c r="B14" s="74"/>
      <c r="C14" s="74"/>
      <c r="D14" s="2" t="s">
        <v>18</v>
      </c>
      <c r="E14" s="16" t="s">
        <v>19</v>
      </c>
      <c r="F14" s="31">
        <f t="shared" ref="F14:M14" si="1">SUM(F15:F17)</f>
        <v>4871.49</v>
      </c>
      <c r="G14" s="31">
        <f t="shared" si="1"/>
        <v>103313.97</v>
      </c>
      <c r="H14" s="31">
        <f t="shared" si="1"/>
        <v>211949</v>
      </c>
      <c r="I14" s="31">
        <f t="shared" si="1"/>
        <v>312031.7</v>
      </c>
      <c r="J14" s="31">
        <f t="shared" si="1"/>
        <v>547448</v>
      </c>
      <c r="K14" s="31">
        <f t="shared" si="1"/>
        <v>623093</v>
      </c>
      <c r="L14" s="31">
        <f t="shared" si="1"/>
        <v>580470.40999999992</v>
      </c>
      <c r="M14" s="31">
        <f t="shared" si="1"/>
        <v>2383177.5699999998</v>
      </c>
    </row>
    <row r="15" spans="1:24" s="1" customFormat="1" ht="100.5" customHeight="1" x14ac:dyDescent="0.2">
      <c r="A15" s="73"/>
      <c r="B15" s="55" t="s">
        <v>20</v>
      </c>
      <c r="C15" s="6" t="s">
        <v>21</v>
      </c>
      <c r="D15" s="67" t="s">
        <v>22</v>
      </c>
      <c r="E15" s="71" t="s">
        <v>23</v>
      </c>
      <c r="F15" s="43">
        <v>0</v>
      </c>
      <c r="G15" s="43">
        <v>93845.78</v>
      </c>
      <c r="H15" s="43">
        <v>199551</v>
      </c>
      <c r="I15" s="43">
        <v>202225</v>
      </c>
      <c r="J15" s="43">
        <v>222448</v>
      </c>
      <c r="K15" s="43">
        <v>288093</v>
      </c>
      <c r="L15" s="43">
        <v>269162</v>
      </c>
      <c r="M15" s="44">
        <f>SUM(F15:L15)</f>
        <v>1275324.78</v>
      </c>
    </row>
    <row r="16" spans="1:24" s="1" customFormat="1" ht="64.5" customHeight="1" x14ac:dyDescent="0.2">
      <c r="A16" s="73"/>
      <c r="B16" s="57" t="s">
        <v>62</v>
      </c>
      <c r="C16" s="42" t="s">
        <v>24</v>
      </c>
      <c r="D16" s="67" t="s">
        <v>25</v>
      </c>
      <c r="E16" s="71" t="s">
        <v>26</v>
      </c>
      <c r="F16" s="43">
        <v>0</v>
      </c>
      <c r="G16" s="43">
        <v>0</v>
      </c>
      <c r="H16" s="43">
        <v>0</v>
      </c>
      <c r="I16" s="43">
        <v>90000</v>
      </c>
      <c r="J16" s="43">
        <v>300000</v>
      </c>
      <c r="K16" s="43">
        <v>305000</v>
      </c>
      <c r="L16" s="43">
        <v>286308.40999999997</v>
      </c>
      <c r="M16" s="44">
        <v>981308.41</v>
      </c>
      <c r="N16" s="58"/>
    </row>
    <row r="17" spans="1:21" ht="18" customHeight="1" x14ac:dyDescent="0.2">
      <c r="A17" s="73"/>
      <c r="B17" s="75" t="s">
        <v>27</v>
      </c>
      <c r="C17" s="77"/>
      <c r="D17" s="56" t="s">
        <v>28</v>
      </c>
      <c r="E17" s="17" t="s">
        <v>29</v>
      </c>
      <c r="F17" s="59">
        <v>4871.49</v>
      </c>
      <c r="G17" s="43">
        <v>9468.19</v>
      </c>
      <c r="H17" s="43">
        <v>12398</v>
      </c>
      <c r="I17" s="43">
        <v>19806.7</v>
      </c>
      <c r="J17" s="43">
        <v>25000</v>
      </c>
      <c r="K17" s="43">
        <v>30000</v>
      </c>
      <c r="L17" s="43">
        <v>25000</v>
      </c>
      <c r="M17" s="43">
        <f>SUM(F17:L17)</f>
        <v>126544.38</v>
      </c>
      <c r="N17" s="60"/>
      <c r="O17" s="60"/>
    </row>
    <row r="18" spans="1:21" x14ac:dyDescent="0.2">
      <c r="A18" s="73"/>
      <c r="B18" s="76"/>
      <c r="C18" s="78"/>
      <c r="D18" s="2" t="s">
        <v>30</v>
      </c>
      <c r="E18" s="29" t="s">
        <v>31</v>
      </c>
      <c r="F18" s="59">
        <f t="shared" ref="F18:M18" si="2">0.07*F14</f>
        <v>341.0043</v>
      </c>
      <c r="G18" s="43">
        <f t="shared" si="2"/>
        <v>7231.9779000000008</v>
      </c>
      <c r="H18" s="43">
        <f t="shared" si="2"/>
        <v>14836.430000000002</v>
      </c>
      <c r="I18" s="43">
        <f t="shared" si="2"/>
        <v>21842.219000000005</v>
      </c>
      <c r="J18" s="43">
        <f t="shared" si="2"/>
        <v>38321.360000000001</v>
      </c>
      <c r="K18" s="43">
        <f t="shared" si="2"/>
        <v>43616.51</v>
      </c>
      <c r="L18" s="43">
        <f t="shared" si="2"/>
        <v>40632.928699999997</v>
      </c>
      <c r="M18" s="43">
        <f t="shared" si="2"/>
        <v>166822.42990000002</v>
      </c>
    </row>
    <row r="19" spans="1:21" s="1" customFormat="1" ht="27.75" customHeight="1" x14ac:dyDescent="0.2">
      <c r="B19" s="8"/>
      <c r="C19" s="8"/>
      <c r="D19" s="2" t="s">
        <v>32</v>
      </c>
      <c r="E19" s="16" t="s">
        <v>33</v>
      </c>
      <c r="F19" s="32">
        <f t="shared" ref="F19:M19" si="3">F14+F18</f>
        <v>5212.4942999999994</v>
      </c>
      <c r="G19" s="45">
        <f t="shared" si="3"/>
        <v>110545.9479</v>
      </c>
      <c r="H19" s="45">
        <f t="shared" si="3"/>
        <v>226785.43</v>
      </c>
      <c r="I19" s="45">
        <f t="shared" si="3"/>
        <v>333873.91899999999</v>
      </c>
      <c r="J19" s="45">
        <f t="shared" si="3"/>
        <v>585769.36</v>
      </c>
      <c r="K19" s="45">
        <f t="shared" si="3"/>
        <v>666709.51</v>
      </c>
      <c r="L19" s="45">
        <f t="shared" si="3"/>
        <v>621103.33869999996</v>
      </c>
      <c r="M19" s="45">
        <f t="shared" si="3"/>
        <v>2549999.9998999997</v>
      </c>
      <c r="O19"/>
      <c r="P19"/>
    </row>
    <row r="20" spans="1:21" ht="12.75" customHeight="1" x14ac:dyDescent="0.2">
      <c r="D20" s="2" t="s">
        <v>34</v>
      </c>
      <c r="E20" s="3" t="s">
        <v>35</v>
      </c>
      <c r="F20" s="33">
        <v>2550000</v>
      </c>
      <c r="O20" s="1"/>
      <c r="P20" s="1"/>
    </row>
    <row r="21" spans="1:21" x14ac:dyDescent="0.2">
      <c r="D21" s="39" t="s">
        <v>36</v>
      </c>
      <c r="E21" s="40" t="s">
        <v>37</v>
      </c>
      <c r="F21" s="41">
        <v>0</v>
      </c>
      <c r="I21" s="51"/>
      <c r="J21" s="51"/>
      <c r="K21" s="51"/>
      <c r="L21" s="51"/>
      <c r="O21" s="61"/>
    </row>
    <row r="22" spans="1:21" ht="25.5" x14ac:dyDescent="0.2">
      <c r="D22" s="39" t="s">
        <v>38</v>
      </c>
      <c r="E22" s="40" t="s">
        <v>39</v>
      </c>
      <c r="F22" s="41">
        <v>0</v>
      </c>
      <c r="I22" s="51"/>
      <c r="J22" s="51"/>
      <c r="K22" s="51"/>
      <c r="L22" s="51"/>
      <c r="M22" s="51"/>
    </row>
    <row r="23" spans="1:21" x14ac:dyDescent="0.2">
      <c r="D23" s="25"/>
      <c r="E23" s="26"/>
      <c r="F23" s="51"/>
      <c r="I23" s="51"/>
      <c r="J23" s="51"/>
      <c r="K23" s="51"/>
      <c r="L23" s="51"/>
    </row>
    <row r="24" spans="1:21" x14ac:dyDescent="0.2">
      <c r="D24" s="25"/>
      <c r="E24" s="26"/>
      <c r="F24" s="27"/>
      <c r="I24" s="51"/>
      <c r="J24" s="51"/>
      <c r="K24" s="51"/>
      <c r="L24" s="51"/>
      <c r="M24" s="51"/>
    </row>
    <row r="25" spans="1:21" x14ac:dyDescent="0.2">
      <c r="D25" s="4" t="s">
        <v>40</v>
      </c>
      <c r="E25" s="8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</row>
    <row r="26" spans="1:21" x14ac:dyDescent="0.2">
      <c r="E26" s="10" t="s">
        <v>6</v>
      </c>
      <c r="F26" s="23">
        <v>2023</v>
      </c>
      <c r="G26" s="23">
        <v>2024</v>
      </c>
      <c r="H26" s="23">
        <v>2025</v>
      </c>
      <c r="I26" s="23">
        <v>2026</v>
      </c>
      <c r="J26" s="23">
        <v>2027</v>
      </c>
      <c r="K26" s="23">
        <v>2028</v>
      </c>
      <c r="L26" s="23">
        <v>2029</v>
      </c>
      <c r="M26" s="62"/>
      <c r="N26" s="62"/>
      <c r="O26" s="62"/>
      <c r="P26" s="62"/>
      <c r="Q26" s="62"/>
      <c r="R26" s="62"/>
    </row>
    <row r="27" spans="1:21" s="48" customFormat="1" x14ac:dyDescent="0.2">
      <c r="D27" s="17"/>
      <c r="E27" s="11" t="s">
        <v>41</v>
      </c>
      <c r="F27" s="12" t="s">
        <v>42</v>
      </c>
      <c r="G27" s="12" t="s">
        <v>42</v>
      </c>
      <c r="H27" s="12" t="s">
        <v>42</v>
      </c>
      <c r="I27" s="24" t="s">
        <v>42</v>
      </c>
      <c r="J27" s="24" t="s">
        <v>42</v>
      </c>
      <c r="K27" s="24" t="s">
        <v>42</v>
      </c>
      <c r="L27" s="24" t="s">
        <v>42</v>
      </c>
    </row>
    <row r="28" spans="1:21" s="1" customFormat="1" x14ac:dyDescent="0.2">
      <c r="B28" s="8"/>
      <c r="C28" s="8"/>
      <c r="D28" s="13">
        <v>1</v>
      </c>
      <c r="E28" s="5" t="s">
        <v>43</v>
      </c>
      <c r="F28" s="34">
        <f t="shared" ref="F28:L28" si="4">F19</f>
        <v>5212.4942999999994</v>
      </c>
      <c r="G28" s="34">
        <f t="shared" si="4"/>
        <v>110545.9479</v>
      </c>
      <c r="H28" s="34">
        <f t="shared" si="4"/>
        <v>226785.43</v>
      </c>
      <c r="I28" s="34">
        <f t="shared" si="4"/>
        <v>333873.91899999999</v>
      </c>
      <c r="J28" s="34">
        <f t="shared" si="4"/>
        <v>585769.36</v>
      </c>
      <c r="K28" s="34">
        <f t="shared" si="4"/>
        <v>666709.51</v>
      </c>
      <c r="L28" s="34">
        <f t="shared" si="4"/>
        <v>621103.33869999996</v>
      </c>
    </row>
    <row r="29" spans="1:21" s="1" customFormat="1" x14ac:dyDescent="0.2">
      <c r="B29" s="8"/>
      <c r="C29" s="8"/>
      <c r="D29" s="13">
        <v>2</v>
      </c>
      <c r="E29" s="14" t="s">
        <v>44</v>
      </c>
      <c r="F29" s="63">
        <v>5212.4942999999994</v>
      </c>
      <c r="G29" s="63">
        <v>110545.9479</v>
      </c>
      <c r="H29" s="63">
        <v>226785.43</v>
      </c>
      <c r="I29" s="63">
        <v>333873.91899999999</v>
      </c>
      <c r="J29" s="63">
        <v>585769.36</v>
      </c>
      <c r="K29" s="63">
        <v>666709.51</v>
      </c>
      <c r="L29" s="63">
        <v>621103.33870000008</v>
      </c>
      <c r="P29" s="30"/>
    </row>
    <row r="30" spans="1:21" ht="12.75" customHeight="1" x14ac:dyDescent="0.2">
      <c r="D30" s="64" t="s">
        <v>45</v>
      </c>
      <c r="E30" s="65" t="s">
        <v>46</v>
      </c>
      <c r="F30" s="35">
        <f t="shared" ref="F30:L30" si="5">F29*0.7</f>
        <v>3648.7460099999994</v>
      </c>
      <c r="G30" s="35">
        <f t="shared" si="5"/>
        <v>77382.163529999991</v>
      </c>
      <c r="H30" s="35">
        <f t="shared" si="5"/>
        <v>158749.80099999998</v>
      </c>
      <c r="I30" s="35">
        <f t="shared" si="5"/>
        <v>233711.74329999997</v>
      </c>
      <c r="J30" s="35">
        <f t="shared" si="5"/>
        <v>410038.55199999997</v>
      </c>
      <c r="K30" s="35">
        <f t="shared" si="5"/>
        <v>466696.65699999995</v>
      </c>
      <c r="L30" s="35">
        <f t="shared" si="5"/>
        <v>434772.33709000004</v>
      </c>
    </row>
    <row r="31" spans="1:21" x14ac:dyDescent="0.2">
      <c r="D31" s="64" t="s">
        <v>47</v>
      </c>
      <c r="E31" s="66" t="s">
        <v>48</v>
      </c>
      <c r="F31" s="35">
        <f t="shared" ref="F31:L31" si="6">F29*0.3</f>
        <v>1563.7482899999998</v>
      </c>
      <c r="G31" s="35">
        <f t="shared" si="6"/>
        <v>33163.784370000001</v>
      </c>
      <c r="H31" s="35">
        <f t="shared" si="6"/>
        <v>68035.629000000001</v>
      </c>
      <c r="I31" s="35">
        <f t="shared" si="6"/>
        <v>100162.17569999999</v>
      </c>
      <c r="J31" s="35">
        <f t="shared" si="6"/>
        <v>175730.80799999999</v>
      </c>
      <c r="K31" s="35">
        <f t="shared" si="6"/>
        <v>200012.853</v>
      </c>
      <c r="L31" s="35">
        <f t="shared" si="6"/>
        <v>186331.00161000001</v>
      </c>
    </row>
    <row r="32" spans="1:21" s="1" customFormat="1" x14ac:dyDescent="0.2">
      <c r="B32" s="8"/>
      <c r="C32" s="8"/>
      <c r="D32" s="15">
        <v>3</v>
      </c>
      <c r="E32" s="16" t="s">
        <v>49</v>
      </c>
      <c r="F32" s="36">
        <f t="shared" ref="F32:L32" si="7">F33+F34</f>
        <v>0</v>
      </c>
      <c r="G32" s="36">
        <f t="shared" si="7"/>
        <v>0</v>
      </c>
      <c r="H32" s="36">
        <f t="shared" si="7"/>
        <v>0</v>
      </c>
      <c r="I32" s="36">
        <f t="shared" si="7"/>
        <v>0</v>
      </c>
      <c r="J32" s="36">
        <f t="shared" si="7"/>
        <v>0</v>
      </c>
      <c r="K32" s="36">
        <f t="shared" si="7"/>
        <v>0</v>
      </c>
      <c r="L32" s="36">
        <f t="shared" si="7"/>
        <v>0</v>
      </c>
    </row>
    <row r="33" spans="1:14" x14ac:dyDescent="0.2">
      <c r="D33" s="67" t="s">
        <v>50</v>
      </c>
      <c r="E33" s="66" t="s">
        <v>51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8">
        <v>0</v>
      </c>
    </row>
    <row r="34" spans="1:14" x14ac:dyDescent="0.2">
      <c r="D34" s="67" t="s">
        <v>52</v>
      </c>
      <c r="E34" s="66" t="s">
        <v>53</v>
      </c>
      <c r="F34" s="68">
        <v>0</v>
      </c>
      <c r="G34" s="68">
        <v>0</v>
      </c>
      <c r="H34" s="68">
        <v>0</v>
      </c>
      <c r="I34" s="68">
        <v>0</v>
      </c>
      <c r="J34" s="68">
        <v>0</v>
      </c>
      <c r="K34" s="68">
        <v>0</v>
      </c>
      <c r="L34" s="68">
        <v>0</v>
      </c>
    </row>
    <row r="37" spans="1:14" x14ac:dyDescent="0.2">
      <c r="D37" s="79"/>
      <c r="E37" s="80"/>
      <c r="I37" s="51"/>
      <c r="J37" s="51"/>
      <c r="K37" s="51"/>
      <c r="L37" s="51"/>
    </row>
    <row r="39" spans="1:14" x14ac:dyDescent="0.2">
      <c r="D39" s="81" t="s">
        <v>54</v>
      </c>
      <c r="E39" s="81"/>
      <c r="H39"/>
    </row>
    <row r="40" spans="1:14" s="49" customFormat="1" x14ac:dyDescent="0.2">
      <c r="B40" s="69"/>
      <c r="C40" s="69"/>
      <c r="D40" s="20"/>
      <c r="E40" s="20"/>
      <c r="F40" s="37" t="s">
        <v>6</v>
      </c>
    </row>
    <row r="41" spans="1:14" s="1" customFormat="1" x14ac:dyDescent="0.2">
      <c r="B41" s="8"/>
      <c r="C41" s="8"/>
      <c r="D41" s="19" t="s">
        <v>55</v>
      </c>
      <c r="E41" s="19" t="s">
        <v>56</v>
      </c>
      <c r="F41" s="28">
        <v>2023</v>
      </c>
      <c r="G41" s="28">
        <v>2024</v>
      </c>
      <c r="H41" s="28">
        <v>2025</v>
      </c>
      <c r="I41" s="28">
        <v>2026</v>
      </c>
      <c r="J41" s="28">
        <v>2027</v>
      </c>
      <c r="K41" s="28">
        <v>2028</v>
      </c>
      <c r="L41" s="28">
        <v>2029</v>
      </c>
      <c r="M41" s="28" t="s">
        <v>7</v>
      </c>
    </row>
    <row r="42" spans="1:14" x14ac:dyDescent="0.2">
      <c r="D42" s="56" t="s">
        <v>57</v>
      </c>
      <c r="E42" s="70" t="s">
        <v>63</v>
      </c>
      <c r="F42" s="38">
        <v>0</v>
      </c>
      <c r="G42" s="38">
        <f>G15*1.07</f>
        <v>100414.98460000001</v>
      </c>
      <c r="H42" s="38">
        <f>H15*1.07</f>
        <v>213519.57</v>
      </c>
      <c r="I42" s="38">
        <v>706065.45</v>
      </c>
      <c r="J42" s="38">
        <v>0</v>
      </c>
      <c r="K42" s="38">
        <v>0</v>
      </c>
      <c r="L42" s="38">
        <v>0</v>
      </c>
      <c r="M42" s="35">
        <f>SUM(F42:L42)</f>
        <v>1020000.0046</v>
      </c>
      <c r="N42" s="72"/>
    </row>
    <row r="43" spans="1:14" x14ac:dyDescent="0.2">
      <c r="D43" s="56" t="s">
        <v>58</v>
      </c>
      <c r="E43" s="70" t="s">
        <v>64</v>
      </c>
      <c r="F43" s="38">
        <v>0</v>
      </c>
      <c r="G43" s="38">
        <v>0</v>
      </c>
      <c r="H43" s="38">
        <v>0</v>
      </c>
      <c r="I43" s="38">
        <f>I16*1.07</f>
        <v>96300</v>
      </c>
      <c r="J43" s="38">
        <f t="shared" ref="J43:M43" si="8">J16*1.07</f>
        <v>321000</v>
      </c>
      <c r="K43" s="38">
        <f t="shared" si="8"/>
        <v>326350</v>
      </c>
      <c r="L43" s="38">
        <f t="shared" si="8"/>
        <v>306349.9987</v>
      </c>
      <c r="M43" s="38">
        <f t="shared" si="8"/>
        <v>1049999.9987000001</v>
      </c>
    </row>
    <row r="45" spans="1:14" x14ac:dyDescent="0.2">
      <c r="A45" t="s">
        <v>59</v>
      </c>
    </row>
    <row r="46" spans="1:14" x14ac:dyDescent="0.2">
      <c r="A46" t="s">
        <v>60</v>
      </c>
    </row>
    <row r="47" spans="1:14" ht="14.25" x14ac:dyDescent="0.2">
      <c r="A47" t="s">
        <v>61</v>
      </c>
    </row>
    <row r="51" spans="7:12" x14ac:dyDescent="0.2">
      <c r="G51" s="50"/>
      <c r="H51" s="50"/>
      <c r="I51" s="50"/>
      <c r="J51" s="50"/>
      <c r="K51" s="50"/>
      <c r="L51" s="50"/>
    </row>
    <row r="52" spans="7:12" x14ac:dyDescent="0.2">
      <c r="G52" s="50"/>
      <c r="H52" s="50"/>
      <c r="I52" s="50"/>
      <c r="J52" s="50"/>
      <c r="K52" s="50"/>
      <c r="L52" s="50"/>
    </row>
  </sheetData>
  <mergeCells count="17">
    <mergeCell ref="M11:M12"/>
    <mergeCell ref="B17:B18"/>
    <mergeCell ref="C17:C18"/>
    <mergeCell ref="D37:E37"/>
    <mergeCell ref="D39:E39"/>
    <mergeCell ref="G11:G12"/>
    <mergeCell ref="H11:H12"/>
    <mergeCell ref="I11:I12"/>
    <mergeCell ref="J11:J12"/>
    <mergeCell ref="K11:K12"/>
    <mergeCell ref="L11:L12"/>
    <mergeCell ref="F11:F12"/>
    <mergeCell ref="A11:A18"/>
    <mergeCell ref="B11:B14"/>
    <mergeCell ref="C11:C14"/>
    <mergeCell ref="D11:D12"/>
    <mergeCell ref="E11:E12"/>
  </mergeCells>
  <pageMargins left="0.74803149606299213" right="0.74803149606299213" top="0.98425196850393704" bottom="0.98425196850393704" header="0.51181102362204722" footer="0.51181102362204722"/>
  <pageSetup paperSize="9" scale="49" orientation="landscape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Kataloogiomanik xmlns="4ef69ebd-a3b4-40e8-8ee7-36ccf8960234">
      <UserInfo>
        <DisplayName/>
        <AccountId xsi:nil="true"/>
        <AccountType/>
      </UserInfo>
    </Kataloogiomanik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e383bed3b250ac5a8a2f226dd9862004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e27fbece05143864d46f57edcdb4d311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490BA5-7800-4537-828D-1EF3A26F356D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4ef69ebd-a3b4-40e8-8ee7-36ccf8960234"/>
    <ds:schemaRef ds:uri="http://schemas.microsoft.com/office/infopath/2007/PartnerControls"/>
    <ds:schemaRef ds:uri="http://www.w3.org/XML/1998/namespace"/>
    <ds:schemaRef ds:uri="e5f4e9e3-1714-4860-8510-4efb9f6633f0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A8D7204-438D-4D2B-983E-FB64B594ED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7B125-D9CA-4976-BB19-3D722EEC7F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Eelarve 2026 tegevuskava järgi</vt:lpstr>
    </vt:vector>
  </TitlesOfParts>
  <Manager/>
  <Company>Sotsiaalministeerium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katrin.soopalu</dc:creator>
  <cp:keywords/>
  <dc:description/>
  <cp:lastModifiedBy>Margit Tilk - KUM</cp:lastModifiedBy>
  <cp:revision/>
  <dcterms:created xsi:type="dcterms:W3CDTF">2008-10-09T12:25:50Z</dcterms:created>
  <dcterms:modified xsi:type="dcterms:W3CDTF">2026-01-23T11:29:52Z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0x010100C93E91FABE94BE4CA50E06787B85AB13</vt:lpwstr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2025-11-28T07:39:59Z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8fe098d2-428d-4bd4-9803-7195fe96f0e2</vt:lpwstr>
  </property>
  <property fmtid="{D5CDD505-2E9C-101B-9397-08002B2CF9AE}" pid="11" name="MSIP_Label_defa4170-0d19-0005-0004-bc88714345d2_ActionId">
    <vt:lpwstr>7e019844-597d-4943-a6ca-87fbff21fb04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SIP_Label_defa4170-0d19-0005-0004-bc88714345d2_Tag">
    <vt:lpwstr>10, 3, 0, 2</vt:lpwstr>
  </property>
  <property fmtid="{D5CDD505-2E9C-101B-9397-08002B2CF9AE}" pid="14" name="Order">
    <vt:r8>5000</vt:r8>
  </property>
  <property fmtid="{D5CDD505-2E9C-101B-9397-08002B2CF9AE}" pid="15" name="xd_ProgID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TriggerFlowInfo">
    <vt:lpwstr/>
  </property>
  <property fmtid="{D5CDD505-2E9C-101B-9397-08002B2CF9AE}" pid="19" name="xd_Signature">
    <vt:bool>false</vt:bool>
  </property>
</Properties>
</file>