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kul.sise/dhs/webdav/68b1e1e4397ad4a6b969667a8c59df996c8025e0/46810020254/585ed493-2dc8-4b36-8ff3-93b1f7315079/"/>
    </mc:Choice>
  </mc:AlternateContent>
  <xr:revisionPtr revIDLastSave="0" documentId="13_ncr:1_{A4437D26-E40F-4D4C-8FF6-59916E741F4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6" i="1" s="1"/>
  <c r="J17" i="1"/>
  <c r="J16" i="1" s="1"/>
  <c r="I17" i="1"/>
  <c r="I16" i="1" s="1"/>
  <c r="H17" i="1"/>
  <c r="H16" i="1" s="1"/>
  <c r="G17" i="1"/>
  <c r="G16" i="1" s="1"/>
  <c r="F17" i="1"/>
  <c r="E17" i="1" l="1"/>
  <c r="E16" i="1" s="1"/>
  <c r="K13" i="1" l="1"/>
  <c r="K12" i="1" s="1"/>
  <c r="M23" i="1" l="1"/>
  <c r="L21" i="1" l="1"/>
  <c r="M21" i="1" s="1"/>
  <c r="J13" i="1"/>
  <c r="J12" i="1" s="1"/>
  <c r="L43" i="1"/>
  <c r="L25" i="1" l="1"/>
  <c r="M25" i="1" s="1"/>
  <c r="L24" i="1"/>
  <c r="L20" i="1"/>
  <c r="M20" i="1" s="1"/>
  <c r="L19" i="1"/>
  <c r="M19" i="1" s="1"/>
  <c r="L18" i="1"/>
  <c r="L15" i="1"/>
  <c r="M15" i="1" s="1"/>
  <c r="L14" i="1"/>
  <c r="M14" i="1" s="1"/>
  <c r="M18" i="1" l="1"/>
  <c r="L17" i="1"/>
  <c r="M24" i="1"/>
  <c r="L16" i="1"/>
  <c r="H13" i="1"/>
  <c r="H12" i="1" s="1"/>
  <c r="I13" i="1"/>
  <c r="I12" i="1" s="1"/>
  <c r="F43" i="1"/>
  <c r="F39" i="1" s="1"/>
  <c r="G43" i="1"/>
  <c r="H43" i="1"/>
  <c r="I43" i="1"/>
  <c r="J43" i="1"/>
  <c r="K43" i="1"/>
  <c r="G13" i="1" l="1"/>
  <c r="G12" i="1" s="1"/>
  <c r="K39" i="1"/>
  <c r="J39" i="1"/>
  <c r="I39" i="1"/>
  <c r="H39" i="1"/>
  <c r="G39" i="1"/>
  <c r="L40" i="1" s="1"/>
  <c r="L42" i="1" l="1"/>
  <c r="L41" i="1"/>
  <c r="L39" i="1"/>
  <c r="K42" i="1"/>
  <c r="J42" i="1"/>
  <c r="I42" i="1"/>
  <c r="H42" i="1"/>
  <c r="G42" i="1"/>
  <c r="F42" i="1"/>
  <c r="E42" i="1"/>
  <c r="K41" i="1"/>
  <c r="J41" i="1"/>
  <c r="I41" i="1"/>
  <c r="H41" i="1"/>
  <c r="G41" i="1"/>
  <c r="F41" i="1"/>
  <c r="E41" i="1"/>
  <c r="E43" i="1" l="1"/>
  <c r="E39" i="1" l="1"/>
  <c r="L13" i="1" l="1"/>
  <c r="F26" i="1" l="1"/>
  <c r="E13" i="1" l="1"/>
  <c r="M17" i="1"/>
  <c r="E26" i="1" l="1"/>
  <c r="E12" i="1" s="1"/>
  <c r="M13" i="1"/>
  <c r="M16" i="1"/>
  <c r="E27" i="1" l="1"/>
  <c r="F16" i="1"/>
  <c r="F13" i="1" s="1"/>
  <c r="F12" i="1" s="1"/>
  <c r="E28" i="1"/>
  <c r="F27" i="1"/>
  <c r="L12" i="1"/>
  <c r="M12" i="1"/>
</calcChain>
</file>

<file path=xl/sharedStrings.xml><?xml version="1.0" encoding="utf-8"?>
<sst xmlns="http://schemas.openxmlformats.org/spreadsheetml/2006/main" count="111" uniqueCount="94">
  <si>
    <t>Rea nr</t>
  </si>
  <si>
    <t>2.1</t>
  </si>
  <si>
    <t>2.2</t>
  </si>
  <si>
    <t>Aasta</t>
  </si>
  <si>
    <t>Kokku</t>
  </si>
  <si>
    <t>Finantsallikate jaotus</t>
  </si>
  <si>
    <t>3.1</t>
  </si>
  <si>
    <t>3.2</t>
  </si>
  <si>
    <t>Summa</t>
  </si>
  <si>
    <t>Projekti tegevused ja kindlaksmääratud kulukohad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</si>
  <si>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</si>
  <si>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</si>
  <si>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</si>
  <si>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Jrk nr</t>
  </si>
  <si>
    <t>Partner</t>
  </si>
  <si>
    <t>1</t>
  </si>
  <si>
    <t>sh partneri abikõlblik kulu tegevuskava aastal³ (EUR)</t>
  </si>
  <si>
    <t>² Sisaldab partnerite abikõlblikke kulusid (kui projektis on partnerid)</t>
  </si>
  <si>
    <t>³ Lisada, kui projektis on partnerid. Lisada või eemaldada partnereid vastavalt TAT-is sätestatule.</t>
  </si>
  <si>
    <t>Otsesed kulud</t>
  </si>
  <si>
    <t>Sisutegevuste kulud</t>
  </si>
  <si>
    <t>Tegevuste tulemus</t>
  </si>
  <si>
    <t>Tegevuste väljund</t>
  </si>
  <si>
    <t>1.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</si>
  <si>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</si>
  <si>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t>3</t>
  </si>
  <si>
    <t>Eelarve kokku (2023-2029)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</si>
  <si>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</si>
  <si>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</si>
  <si>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</si>
  <si>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</si>
  <si>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</si>
  <si>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</si>
  <si>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</si>
  <si>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</si>
  <si>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Toetatava tegevuse partnerite abikõlblikud kulud</t>
  </si>
  <si>
    <t>Toetatava tegevuse abikõlblikkuse periood:  01.01.2023−31.10.2029</t>
  </si>
  <si>
    <r>
      <t>Toetatava tegevuse "Kohalike omavalitsuste toetamine lõimumise, sealhulgas kohanemise teenuste pakkumisel" eelarve kulukohtade kaupa</t>
    </r>
    <r>
      <rPr>
        <b/>
        <sz val="10"/>
        <rFont val="Calibri"/>
        <family val="2"/>
        <charset val="186"/>
      </rPr>
      <t>¹</t>
    </r>
  </si>
  <si>
    <t>Tallinn</t>
  </si>
  <si>
    <t>2</t>
  </si>
  <si>
    <t>Tartu linn</t>
  </si>
  <si>
    <t>Rakvere linn</t>
  </si>
  <si>
    <t>1.2.</t>
  </si>
  <si>
    <t>Tallinna linn</t>
  </si>
  <si>
    <t>Suurenenud on kohalike omavalitsuste suutlikkus pakkudatulemuslikult lõimumise, sealhulgas kohanemise teenuseid uussisserändajatele, erineva keel ka kultuuritaustaga inimestele ja tagsipöördujatele.</t>
  </si>
  <si>
    <t>Kohalike omavalitsuste toetamine lõimumise, sealhulgas kohanemise teenuste pakkumisel</t>
  </si>
  <si>
    <t>Otsesed personalikulud (elluviija töötajad)</t>
  </si>
  <si>
    <t>Personali lähetus-, koolitus- ja tervisekontrolli kulud</t>
  </si>
  <si>
    <t>KOV-ide tegevusplaanide koostamine ja sisutegevuste toetamine</t>
  </si>
  <si>
    <t>Horisontaalsed kulud</t>
  </si>
  <si>
    <t>1.1.2.</t>
  </si>
  <si>
    <t>1.1.3.1</t>
  </si>
  <si>
    <t>1.1.3.2.</t>
  </si>
  <si>
    <t>Lõimumis-, sealhulgas kohanemisteekondade väljatöötamine ja rakendamine KOVi-des</t>
  </si>
  <si>
    <t>KOVides on väljatöötatud  rakendatud kohanemis- ja lõimumisteekonnad</t>
  </si>
  <si>
    <t xml:space="preserve">On ellu viidud tõhus valdkondlik kommunikatsioon </t>
  </si>
  <si>
    <t>KOV ametnike ja töötajate sihtrühmaga töötamise võimekuse tõstmine</t>
  </si>
  <si>
    <t>On tõstetud KOV ametnike ja töötajate võimekust TATi sihtrühmadega töötada</t>
  </si>
  <si>
    <t>Kohaliku tasandi sisutegevuse korraldamine Tartu linnas</t>
  </si>
  <si>
    <t>Kohaliku tasandi sisutegevuse korraldamine Tallinna linnas</t>
  </si>
  <si>
    <t>Kohaliku tasandi sisutegevuse korraldamine Rakvere linnas</t>
  </si>
  <si>
    <t>2.</t>
  </si>
  <si>
    <t>3.</t>
  </si>
  <si>
    <t>4.</t>
  </si>
  <si>
    <t>Elluviija:  Eesti Linnade ja Valdade Liit</t>
  </si>
  <si>
    <t>Saaremaa vald</t>
  </si>
  <si>
    <t>Kohaliku tasandi sisutegevuse korraldamine Saaremaa vallas</t>
  </si>
  <si>
    <t>Tõhusa rände-, lõimumis-, sealhulgas kohanemis-valdkonna kommunikatsiooni tagamine KOV-ide seas</t>
  </si>
  <si>
    <t>Kokku 2024</t>
  </si>
  <si>
    <t>Abikõlblik kulu kokku</t>
  </si>
  <si>
    <t>Jaotamata eelarve kokku</t>
  </si>
  <si>
    <t xml:space="preserve">Kaudsed kulud </t>
  </si>
  <si>
    <t xml:space="preserve">Eelarve </t>
  </si>
  <si>
    <t>Pärnu linn</t>
  </si>
  <si>
    <t>Kohaliku tasandi sisutegevuse korraldamine Pärnu linnas</t>
  </si>
  <si>
    <r>
      <t>Partner 1</t>
    </r>
    <r>
      <rPr>
        <vertAlign val="superscript"/>
        <sz val="9"/>
        <rFont val="Arial"/>
        <family val="2"/>
        <charset val="186"/>
      </rPr>
      <t>4</t>
    </r>
  </si>
  <si>
    <r>
      <t>Partner 2</t>
    </r>
    <r>
      <rPr>
        <vertAlign val="superscript"/>
        <sz val="9"/>
        <rFont val="Arial"/>
        <family val="2"/>
        <charset val="186"/>
      </rPr>
      <t>4</t>
    </r>
  </si>
  <si>
    <r>
      <t>Partner 3</t>
    </r>
    <r>
      <rPr>
        <vertAlign val="superscript"/>
        <sz val="9"/>
        <rFont val="Arial"/>
        <family val="2"/>
        <charset val="186"/>
      </rPr>
      <t>4</t>
    </r>
  </si>
  <si>
    <r>
      <t>Abikõlblik kulu² (EUR)</t>
    </r>
    <r>
      <rPr>
        <sz val="8"/>
        <rFont val="Arial"/>
        <family val="2"/>
        <charset val="186"/>
      </rPr>
      <t xml:space="preserve">                  </t>
    </r>
  </si>
  <si>
    <r>
      <t>Abikõlblik kulu² (EUR)</t>
    </r>
    <r>
      <rPr>
        <sz val="8"/>
        <rFont val="Arial"/>
        <family val="2"/>
        <charset val="186"/>
      </rPr>
      <t xml:space="preserve">                  ELVLi kulu</t>
    </r>
  </si>
  <si>
    <r>
      <t xml:space="preserve">Abikõlblik kulu  </t>
    </r>
    <r>
      <rPr>
        <sz val="8"/>
        <rFont val="Arial"/>
        <family val="2"/>
        <charset val="186"/>
      </rPr>
      <t>(ELVL+Partner)</t>
    </r>
  </si>
  <si>
    <t>Partnerlusleping sõlmitud 5 KOViga</t>
  </si>
  <si>
    <t>1.1.3.3.</t>
  </si>
  <si>
    <t>1.1.3.4.</t>
  </si>
  <si>
    <t>1.1.</t>
  </si>
  <si>
    <t>1.1.1.</t>
  </si>
  <si>
    <t>1.1.3.</t>
  </si>
  <si>
    <t>1.1.3.1.1</t>
  </si>
  <si>
    <t>1.1.3.1.2</t>
  </si>
  <si>
    <t>1.1.3.1.3</t>
  </si>
  <si>
    <t>1.1.3.1.4</t>
  </si>
  <si>
    <t>1.1.3.1.5</t>
  </si>
  <si>
    <r>
      <t>Partner 4</t>
    </r>
    <r>
      <rPr>
        <vertAlign val="superscript"/>
        <sz val="9"/>
        <rFont val="Arial"/>
        <family val="2"/>
        <charset val="186"/>
      </rPr>
      <t>4</t>
    </r>
  </si>
  <si>
    <r>
      <t>Partner 5</t>
    </r>
    <r>
      <rPr>
        <vertAlign val="superscript"/>
        <sz val="9"/>
        <rFont val="Arial"/>
        <family val="2"/>
        <charset val="186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</si>
</sst>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9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9"/>
      <color rgb="FFFF0000"/>
      <name val="Arial"/>
      <family val="2"/>
      <charset val="186"/>
    </font>
    <font>
      <vertAlign val="superscript"/>
      <sz val="9"/>
      <name val="Arial"/>
      <family val="2"/>
      <charset val="186"/>
    </font>
    <font>
      <b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FEB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 style="thin">
        <color theme="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166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9" fillId="0" borderId="0" applyNumberFormat="0" applyFont="0" applyBorder="0" applyProtection="0"/>
    <xf numFmtId="0" fontId="3" fillId="0" borderId="0"/>
    <xf numFmtId="0" fontId="9" fillId="0" borderId="0" applyNumberFormat="0" applyFont="0" applyBorder="0" applyProtection="0"/>
    <xf numFmtId="0" fontId="8" fillId="0" borderId="0"/>
    <xf numFmtId="0" fontId="10" fillId="0" borderId="0" applyNumberFormat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0" fontId="11" fillId="0" borderId="0" applyNumberFormat="0" applyBorder="0" applyProtection="0"/>
  </cellStyleXfs>
  <cellXfs count="150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 indent="1"/>
    </xf>
    <xf numFmtId="49" fontId="3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left" vertical="top" wrapText="1" indent="1" shrinkToFit="1"/>
    </xf>
    <xf numFmtId="49" fontId="4" fillId="0" borderId="2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 shrinkToFi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1" fontId="3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left"/>
    </xf>
    <xf numFmtId="1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0" xfId="3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2" xfId="0" applyNumberFormat="1" applyFont="1" applyBorder="1"/>
    <xf numFmtId="0" fontId="3" fillId="0" borderId="2" xfId="0" applyFont="1" applyBorder="1" applyAlignment="1">
      <alignment wrapText="1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/>
    <xf numFmtId="0" fontId="1" fillId="0" borderId="0" xfId="0" applyFont="1" applyAlignment="1">
      <alignment vertical="center" textRotation="90" wrapText="1"/>
    </xf>
    <xf numFmtId="4" fontId="4" fillId="0" borderId="0" xfId="0" applyNumberFormat="1" applyFont="1"/>
    <xf numFmtId="4" fontId="1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3" fillId="0" borderId="0" xfId="0" applyNumberFormat="1" applyFont="1"/>
    <xf numFmtId="4" fontId="4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4" fillId="0" borderId="2" xfId="0" applyNumberFormat="1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4" fontId="12" fillId="0" borderId="2" xfId="5" applyNumberFormat="1" applyFont="1" applyBorder="1" applyAlignment="1">
      <alignment wrapText="1"/>
    </xf>
    <xf numFmtId="4" fontId="1" fillId="0" borderId="2" xfId="0" applyNumberFormat="1" applyFont="1" applyBorder="1" applyAlignment="1">
      <alignment vertical="center"/>
    </xf>
    <xf numFmtId="0" fontId="1" fillId="0" borderId="0" xfId="0" applyFont="1"/>
    <xf numFmtId="4" fontId="14" fillId="0" borderId="2" xfId="0" applyNumberFormat="1" applyFont="1" applyBorder="1"/>
    <xf numFmtId="0" fontId="14" fillId="0" borderId="2" xfId="0" applyFont="1" applyBorder="1" applyAlignment="1">
      <alignment wrapText="1"/>
    </xf>
    <xf numFmtId="4" fontId="14" fillId="2" borderId="2" xfId="0" applyNumberFormat="1" applyFont="1" applyFill="1" applyBorder="1"/>
    <xf numFmtId="0" fontId="14" fillId="2" borderId="1" xfId="0" applyFont="1" applyFill="1" applyBorder="1" applyAlignment="1">
      <alignment horizontal="left" wrapText="1"/>
    </xf>
    <xf numFmtId="49" fontId="14" fillId="3" borderId="2" xfId="0" applyNumberFormat="1" applyFont="1" applyFill="1" applyBorder="1" applyAlignment="1">
      <alignment horizontal="left"/>
    </xf>
    <xf numFmtId="0" fontId="15" fillId="3" borderId="1" xfId="0" applyFont="1" applyFill="1" applyBorder="1" applyAlignment="1">
      <alignment horizontal="left" vertical="top" wrapText="1"/>
    </xf>
    <xf numFmtId="4" fontId="15" fillId="3" borderId="2" xfId="0" applyNumberFormat="1" applyFont="1" applyFill="1" applyBorder="1"/>
    <xf numFmtId="4" fontId="15" fillId="3" borderId="4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horizontal="left"/>
    </xf>
    <xf numFmtId="0" fontId="14" fillId="0" borderId="2" xfId="0" applyFont="1" applyBorder="1"/>
    <xf numFmtId="0" fontId="15" fillId="3" borderId="2" xfId="0" applyFont="1" applyFill="1" applyBorder="1" applyAlignment="1">
      <alignment horizontal="left" vertical="top" wrapText="1"/>
    </xf>
    <xf numFmtId="3" fontId="4" fillId="0" borderId="1" xfId="3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center" wrapText="1"/>
    </xf>
    <xf numFmtId="4" fontId="12" fillId="0" borderId="1" xfId="5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4" fontId="3" fillId="0" borderId="2" xfId="0" applyNumberFormat="1" applyFont="1" applyBorder="1"/>
    <xf numFmtId="0" fontId="1" fillId="0" borderId="2" xfId="0" applyFont="1" applyBorder="1" applyAlignment="1">
      <alignment wrapText="1"/>
    </xf>
    <xf numFmtId="4" fontId="14" fillId="2" borderId="1" xfId="0" applyNumberFormat="1" applyFont="1" applyFill="1" applyBorder="1"/>
    <xf numFmtId="4" fontId="14" fillId="0" borderId="1" xfId="0" applyNumberFormat="1" applyFont="1" applyBorder="1"/>
    <xf numFmtId="4" fontId="14" fillId="0" borderId="1" xfId="0" applyNumberFormat="1" applyFont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1" xfId="3" applyNumberFormat="1" applyFont="1" applyFill="1" applyBorder="1" applyAlignment="1">
      <alignment horizontal="center"/>
    </xf>
    <xf numFmtId="4" fontId="16" fillId="0" borderId="0" xfId="0" applyNumberFormat="1" applyFont="1"/>
    <xf numFmtId="4" fontId="14" fillId="2" borderId="10" xfId="0" applyNumberFormat="1" applyFont="1" applyFill="1" applyBorder="1"/>
    <xf numFmtId="4" fontId="14" fillId="0" borderId="10" xfId="0" applyNumberFormat="1" applyFont="1" applyBorder="1"/>
    <xf numFmtId="4" fontId="14" fillId="0" borderId="10" xfId="0" applyNumberFormat="1" applyFont="1" applyBorder="1" applyAlignment="1">
      <alignment horizontal="right"/>
    </xf>
    <xf numFmtId="4" fontId="14" fillId="2" borderId="2" xfId="0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horizontal="left" wrapText="1"/>
    </xf>
    <xf numFmtId="4" fontId="14" fillId="2" borderId="1" xfId="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3" fillId="3" borderId="0" xfId="0" applyFont="1" applyFill="1"/>
    <xf numFmtId="49" fontId="14" fillId="0" borderId="2" xfId="0" applyNumberFormat="1" applyFont="1" applyBorder="1" applyAlignment="1">
      <alignment horizontal="left"/>
    </xf>
    <xf numFmtId="0" fontId="4" fillId="3" borderId="11" xfId="3" applyNumberFormat="1" applyFont="1" applyFill="1" applyBorder="1" applyAlignment="1">
      <alignment horizontal="center"/>
    </xf>
    <xf numFmtId="0" fontId="4" fillId="3" borderId="12" xfId="0" applyFont="1" applyFill="1" applyBorder="1"/>
    <xf numFmtId="4" fontId="15" fillId="3" borderId="9" xfId="0" applyNumberFormat="1" applyFont="1" applyFill="1" applyBorder="1"/>
    <xf numFmtId="4" fontId="14" fillId="2" borderId="9" xfId="0" applyNumberFormat="1" applyFont="1" applyFill="1" applyBorder="1"/>
    <xf numFmtId="4" fontId="14" fillId="0" borderId="5" xfId="0" applyNumberFormat="1" applyFont="1" applyBorder="1"/>
    <xf numFmtId="4" fontId="15" fillId="3" borderId="5" xfId="0" applyNumberFormat="1" applyFont="1" applyFill="1" applyBorder="1"/>
    <xf numFmtId="49" fontId="15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" fontId="15" fillId="3" borderId="1" xfId="0" applyNumberFormat="1" applyFont="1" applyFill="1" applyBorder="1"/>
    <xf numFmtId="4" fontId="15" fillId="3" borderId="10" xfId="0" applyNumberFormat="1" applyFont="1" applyFill="1" applyBorder="1"/>
    <xf numFmtId="4" fontId="14" fillId="0" borderId="0" xfId="0" applyNumberFormat="1" applyFont="1" applyAlignment="1">
      <alignment horizontal="right"/>
    </xf>
    <xf numFmtId="0" fontId="15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0" fontId="14" fillId="0" borderId="3" xfId="0" applyFont="1" applyBorder="1"/>
    <xf numFmtId="0" fontId="14" fillId="0" borderId="3" xfId="0" applyFont="1" applyBorder="1" applyAlignment="1">
      <alignment wrapText="1"/>
    </xf>
    <xf numFmtId="4" fontId="14" fillId="0" borderId="13" xfId="0" applyNumberFormat="1" applyFont="1" applyBorder="1"/>
    <xf numFmtId="0" fontId="4" fillId="3" borderId="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" fontId="15" fillId="2" borderId="1" xfId="0" applyNumberFormat="1" applyFont="1" applyFill="1" applyBorder="1"/>
    <xf numFmtId="4" fontId="15" fillId="2" borderId="9" xfId="0" applyNumberFormat="1" applyFont="1" applyFill="1" applyBorder="1"/>
    <xf numFmtId="2" fontId="14" fillId="0" borderId="2" xfId="0" applyNumberFormat="1" applyFont="1" applyBorder="1"/>
    <xf numFmtId="4" fontId="14" fillId="0" borderId="9" xfId="0" applyNumberFormat="1" applyFont="1" applyBorder="1"/>
    <xf numFmtId="49" fontId="15" fillId="2" borderId="15" xfId="0" applyNumberFormat="1" applyFont="1" applyFill="1" applyBorder="1" applyAlignment="1">
      <alignment horizontal="left" vertical="top"/>
    </xf>
    <xf numFmtId="49" fontId="15" fillId="2" borderId="16" xfId="0" applyNumberFormat="1" applyFont="1" applyFill="1" applyBorder="1" applyAlignment="1">
      <alignment horizontal="left" vertical="top"/>
    </xf>
    <xf numFmtId="0" fontId="2" fillId="0" borderId="7" xfId="0" applyFont="1" applyBorder="1" applyAlignment="1">
      <alignment vertical="center" textRotation="90" wrapText="1"/>
    </xf>
    <xf numFmtId="0" fontId="2" fillId="0" borderId="17" xfId="0" applyFont="1" applyBorder="1" applyAlignment="1">
      <alignment vertical="center" textRotation="90" wrapText="1"/>
    </xf>
    <xf numFmtId="4" fontId="15" fillId="2" borderId="18" xfId="0" applyNumberFormat="1" applyFont="1" applyFill="1" applyBorder="1"/>
    <xf numFmtId="4" fontId="14" fillId="0" borderId="19" xfId="0" applyNumberFormat="1" applyFont="1" applyBorder="1"/>
    <xf numFmtId="4" fontId="14" fillId="2" borderId="20" xfId="0" applyNumberFormat="1" applyFont="1" applyFill="1" applyBorder="1"/>
    <xf numFmtId="4" fontId="14" fillId="0" borderId="21" xfId="0" applyNumberFormat="1" applyFont="1" applyBorder="1"/>
    <xf numFmtId="4" fontId="15" fillId="0" borderId="2" xfId="0" applyNumberFormat="1" applyFont="1" applyBorder="1" applyAlignment="1">
      <alignment horizontal="right"/>
    </xf>
    <xf numFmtId="0" fontId="15" fillId="2" borderId="1" xfId="0" applyFont="1" applyFill="1" applyBorder="1" applyAlignment="1">
      <alignment horizontal="left" vertical="top" wrapText="1"/>
    </xf>
    <xf numFmtId="4" fontId="15" fillId="2" borderId="4" xfId="0" applyNumberFormat="1" applyFont="1" applyFill="1" applyBorder="1" applyAlignment="1">
      <alignment vertical="center"/>
    </xf>
    <xf numFmtId="4" fontId="14" fillId="0" borderId="0" xfId="0" applyNumberFormat="1" applyFont="1" applyAlignment="1">
      <alignment wrapText="1"/>
    </xf>
    <xf numFmtId="0" fontId="4" fillId="3" borderId="12" xfId="3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colors>
    <mruColors>
      <color rgb="FFFCFFEB"/>
      <color rgb="FFEFFFFF"/>
      <color rgb="FFE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1042142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2"/>
  <sheetViews>
    <sheetView tabSelected="1" zoomScaleNormal="100" workbookViewId="0">
      <selection activeCell="B23" sqref="B23"/>
    </sheetView>
  </sheetViews>
  <sheetFormatPr defaultColWidth="9.21875" defaultRowHeight="13.2"/>
  <cols>
    <col min="1" max="1" width="14.77734375" style="1" customWidth="1"/>
    <col min="2" max="2" width="19.21875" style="6" customWidth="1"/>
    <col min="3" max="3" width="9" style="1" customWidth="1"/>
    <col min="4" max="4" width="43.77734375" style="6" customWidth="1"/>
    <col min="5" max="5" width="14.77734375" style="12" customWidth="1"/>
    <col min="6" max="6" width="14.77734375" style="23" customWidth="1"/>
    <col min="7" max="7" width="17.21875" style="23" customWidth="1"/>
    <col min="8" max="8" width="13.77734375" style="1" customWidth="1"/>
    <col min="9" max="9" width="14.5546875" style="1" customWidth="1"/>
    <col min="10" max="10" width="14.21875" style="1" customWidth="1"/>
    <col min="11" max="11" width="14.77734375" style="1" customWidth="1"/>
    <col min="12" max="12" width="13.5546875" style="1" customWidth="1"/>
    <col min="13" max="13" width="14.5546875" style="1" customWidth="1"/>
    <col min="14" max="14" width="11.21875" style="1" bestFit="1" customWidth="1"/>
    <col min="15" max="15" width="12.5546875" style="1" customWidth="1"/>
    <col min="16" max="16" width="9.21875" style="1" bestFit="1" customWidth="1"/>
    <col min="17" max="17" width="10.21875" style="1" bestFit="1" customWidth="1"/>
    <col min="18" max="18" width="9.21875" style="1" bestFit="1" customWidth="1"/>
    <col min="19" max="19" width="9.44140625" style="1" bestFit="1" customWidth="1"/>
    <col min="20" max="21" width="9.21875" style="1" bestFit="1" customWidth="1"/>
    <col min="22" max="16384" width="9.21875" style="1"/>
  </cols>
  <sheetData>
    <row r="1" spans="1:23" ht="94.5" customHeight="1"/>
    <row r="2" spans="1:23" ht="13.8">
      <c r="A2" s="2" t="s">
        <v>37</v>
      </c>
      <c r="H2" s="23"/>
      <c r="W2" s="25"/>
    </row>
    <row r="3" spans="1:23">
      <c r="H3" s="23"/>
      <c r="W3" s="22"/>
    </row>
    <row r="4" spans="1:23">
      <c r="A4" s="1" t="s">
        <v>36</v>
      </c>
      <c r="C4" s="12"/>
      <c r="D4" s="12"/>
      <c r="W4" s="32"/>
    </row>
    <row r="5" spans="1:23">
      <c r="A5" s="54" t="s">
        <v>64</v>
      </c>
      <c r="C5" s="2"/>
      <c r="W5" s="32"/>
    </row>
    <row r="7" spans="1:23" ht="9" customHeight="1" thickBot="1">
      <c r="A7" s="2" t="s">
        <v>10</v>
      </c>
      <c r="B7" s="11"/>
      <c r="C7" s="2"/>
    </row>
    <row r="8" spans="1:23" s="2" customFormat="1" ht="21.75" customHeight="1">
      <c r="B8" s="11"/>
      <c r="C8" s="13"/>
      <c r="D8" s="79" t="s">
        <v>3</v>
      </c>
      <c r="E8" s="80">
        <v>2023</v>
      </c>
      <c r="F8" s="91">
        <v>2024</v>
      </c>
      <c r="G8" s="134">
        <v>2024</v>
      </c>
      <c r="H8" s="134"/>
      <c r="I8" s="134"/>
      <c r="J8" s="134"/>
      <c r="K8" s="92"/>
      <c r="L8" s="111" t="s">
        <v>68</v>
      </c>
      <c r="M8" s="110" t="s">
        <v>4</v>
      </c>
    </row>
    <row r="9" spans="1:23" s="14" customFormat="1" ht="40.799999999999997">
      <c r="A9" s="33" t="s">
        <v>21</v>
      </c>
      <c r="B9" s="40" t="s">
        <v>22</v>
      </c>
      <c r="C9" s="97" t="s">
        <v>0</v>
      </c>
      <c r="D9" s="112" t="s">
        <v>9</v>
      </c>
      <c r="E9" s="113" t="s">
        <v>78</v>
      </c>
      <c r="F9" s="114" t="s">
        <v>79</v>
      </c>
      <c r="G9" s="115" t="s">
        <v>16</v>
      </c>
      <c r="H9" s="115" t="s">
        <v>16</v>
      </c>
      <c r="I9" s="115" t="s">
        <v>16</v>
      </c>
      <c r="J9" s="115" t="s">
        <v>16</v>
      </c>
      <c r="K9" s="115" t="s">
        <v>16</v>
      </c>
      <c r="L9" s="116" t="s">
        <v>80</v>
      </c>
      <c r="M9" s="117" t="s">
        <v>69</v>
      </c>
    </row>
    <row r="10" spans="1:23" s="14" customFormat="1" ht="14.25" customHeight="1">
      <c r="A10" s="142" t="s">
        <v>44</v>
      </c>
      <c r="B10" s="136"/>
      <c r="C10" s="137">
        <v>1</v>
      </c>
      <c r="D10" s="137">
        <v>2</v>
      </c>
      <c r="E10" s="147">
        <v>3</v>
      </c>
      <c r="F10" s="139">
        <v>4</v>
      </c>
      <c r="G10" s="98" t="s">
        <v>75</v>
      </c>
      <c r="H10" s="98" t="s">
        <v>76</v>
      </c>
      <c r="I10" s="98" t="s">
        <v>77</v>
      </c>
      <c r="J10" s="98" t="s">
        <v>92</v>
      </c>
      <c r="K10" s="98" t="s">
        <v>93</v>
      </c>
      <c r="L10" s="149">
        <v>5</v>
      </c>
      <c r="M10" s="135"/>
    </row>
    <row r="11" spans="1:23" s="15" customFormat="1" ht="14.7" customHeight="1">
      <c r="A11" s="143"/>
      <c r="B11" s="136"/>
      <c r="C11" s="138"/>
      <c r="D11" s="138"/>
      <c r="E11" s="148"/>
      <c r="F11" s="139"/>
      <c r="G11" s="99" t="s">
        <v>43</v>
      </c>
      <c r="H11" s="99" t="s">
        <v>40</v>
      </c>
      <c r="I11" s="99" t="s">
        <v>41</v>
      </c>
      <c r="J11" s="99" t="s">
        <v>65</v>
      </c>
      <c r="K11" s="99" t="s">
        <v>73</v>
      </c>
      <c r="L11" s="149"/>
      <c r="M11" s="135"/>
    </row>
    <row r="12" spans="1:23" s="2" customFormat="1" ht="32.25" customHeight="1">
      <c r="A12" s="143"/>
      <c r="B12" s="41"/>
      <c r="C12" s="59" t="s">
        <v>23</v>
      </c>
      <c r="D12" s="65" t="s">
        <v>45</v>
      </c>
      <c r="E12" s="100">
        <f>E13+E26</f>
        <v>187904.20870000002</v>
      </c>
      <c r="F12" s="101">
        <f>F13+F26</f>
        <v>286421.4215</v>
      </c>
      <c r="G12" s="61">
        <f>+G13</f>
        <v>277027.07</v>
      </c>
      <c r="H12" s="61">
        <f>+H13</f>
        <v>75000</v>
      </c>
      <c r="I12" s="61">
        <f>+I13</f>
        <v>73465.600000000006</v>
      </c>
      <c r="J12" s="61">
        <f>+J13</f>
        <v>100777.78</v>
      </c>
      <c r="K12" s="61">
        <f>+K13</f>
        <v>55910</v>
      </c>
      <c r="L12" s="93">
        <f ca="1">SUM(F12:M12)</f>
        <v>868601.87150000001</v>
      </c>
      <c r="M12" s="96">
        <f t="shared" ref="M12:M21" ca="1" si="0">E12+L12</f>
        <v>1056506.0802</v>
      </c>
    </row>
    <row r="13" spans="1:23" s="2" customFormat="1" ht="24" customHeight="1">
      <c r="A13" s="143"/>
      <c r="B13" s="145" t="s">
        <v>49</v>
      </c>
      <c r="C13" s="63" t="s">
        <v>84</v>
      </c>
      <c r="D13" s="58" t="s">
        <v>19</v>
      </c>
      <c r="E13" s="76">
        <f>E14+E15+E16</f>
        <v>175611.41</v>
      </c>
      <c r="F13" s="82">
        <f>F14+F15+F16</f>
        <v>229597</v>
      </c>
      <c r="G13" s="57">
        <f>G14+G15+G16</f>
        <v>277027.07</v>
      </c>
      <c r="H13" s="57">
        <f t="shared" ref="H13:I13" si="1">H14+H15+H16</f>
        <v>75000</v>
      </c>
      <c r="I13" s="57">
        <f t="shared" si="1"/>
        <v>73465.600000000006</v>
      </c>
      <c r="J13" s="57">
        <f t="shared" ref="J13:K13" si="2">J14+J15+J16</f>
        <v>100777.78</v>
      </c>
      <c r="K13" s="57">
        <f t="shared" si="2"/>
        <v>55910</v>
      </c>
      <c r="L13" s="94">
        <f>L14+L15+L16</f>
        <v>811777.45000000007</v>
      </c>
      <c r="M13" s="95">
        <f t="shared" si="0"/>
        <v>987388.8600000001</v>
      </c>
    </row>
    <row r="14" spans="1:23" s="2" customFormat="1" ht="22.5" customHeight="1">
      <c r="A14" s="143"/>
      <c r="B14" s="146"/>
      <c r="C14" s="63" t="s">
        <v>85</v>
      </c>
      <c r="D14" s="58" t="s">
        <v>46</v>
      </c>
      <c r="E14" s="76">
        <v>42302.63</v>
      </c>
      <c r="F14" s="82">
        <v>75597</v>
      </c>
      <c r="G14" s="57">
        <v>0</v>
      </c>
      <c r="H14" s="85">
        <v>0</v>
      </c>
      <c r="I14" s="85">
        <v>0</v>
      </c>
      <c r="J14" s="85">
        <v>0</v>
      </c>
      <c r="K14" s="85">
        <v>0</v>
      </c>
      <c r="L14" s="94">
        <f>+F14</f>
        <v>75597</v>
      </c>
      <c r="M14" s="95">
        <f t="shared" si="0"/>
        <v>117899.63</v>
      </c>
    </row>
    <row r="15" spans="1:23" s="2" customFormat="1" ht="20.25" customHeight="1">
      <c r="A15" s="143"/>
      <c r="B15" s="146"/>
      <c r="C15" s="63" t="s">
        <v>50</v>
      </c>
      <c r="D15" s="58" t="s">
        <v>47</v>
      </c>
      <c r="E15" s="76">
        <v>1689.41</v>
      </c>
      <c r="F15" s="82">
        <v>4000</v>
      </c>
      <c r="G15" s="57">
        <v>0</v>
      </c>
      <c r="H15" s="85">
        <v>0</v>
      </c>
      <c r="I15" s="85">
        <v>0</v>
      </c>
      <c r="J15" s="85">
        <v>0</v>
      </c>
      <c r="K15" s="85">
        <v>0</v>
      </c>
      <c r="L15" s="94">
        <f>+F15</f>
        <v>4000</v>
      </c>
      <c r="M15" s="95">
        <f t="shared" si="0"/>
        <v>5689.41</v>
      </c>
    </row>
    <row r="16" spans="1:23" s="2" customFormat="1" ht="21" customHeight="1">
      <c r="A16" s="143"/>
      <c r="B16" s="146"/>
      <c r="C16" s="63" t="s">
        <v>86</v>
      </c>
      <c r="D16" s="58" t="s">
        <v>20</v>
      </c>
      <c r="E16" s="118">
        <f t="shared" ref="E16:L16" si="3">E17+E23+E24+E25</f>
        <v>131619.37</v>
      </c>
      <c r="F16" s="126">
        <f t="shared" si="3"/>
        <v>150000</v>
      </c>
      <c r="G16" s="118">
        <f t="shared" si="3"/>
        <v>277027.07</v>
      </c>
      <c r="H16" s="118">
        <f t="shared" si="3"/>
        <v>75000</v>
      </c>
      <c r="I16" s="118">
        <f t="shared" si="3"/>
        <v>73465.600000000006</v>
      </c>
      <c r="J16" s="118">
        <f t="shared" si="3"/>
        <v>100777.78</v>
      </c>
      <c r="K16" s="118">
        <f t="shared" si="3"/>
        <v>55910</v>
      </c>
      <c r="L16" s="119">
        <f t="shared" si="3"/>
        <v>732180.45000000007</v>
      </c>
      <c r="M16" s="95">
        <f t="shared" si="0"/>
        <v>863799.82000000007</v>
      </c>
    </row>
    <row r="17" spans="1:19" s="2" customFormat="1" ht="28.5" customHeight="1">
      <c r="A17" s="143"/>
      <c r="B17" s="140" t="s">
        <v>81</v>
      </c>
      <c r="C17" s="90" t="s">
        <v>51</v>
      </c>
      <c r="D17" s="38" t="s">
        <v>48</v>
      </c>
      <c r="E17" s="76">
        <f>SUM(E18:E22)</f>
        <v>97171.8</v>
      </c>
      <c r="F17" s="82">
        <f>SUM(F18:F22)</f>
        <v>0</v>
      </c>
      <c r="G17" s="57">
        <f>+G19</f>
        <v>277027.07</v>
      </c>
      <c r="H17" s="55">
        <f>+H18</f>
        <v>75000</v>
      </c>
      <c r="I17" s="55">
        <f>+I20</f>
        <v>73465.600000000006</v>
      </c>
      <c r="J17" s="55">
        <f>+J21</f>
        <v>100777.78</v>
      </c>
      <c r="K17" s="55">
        <f>+K22</f>
        <v>55910</v>
      </c>
      <c r="L17" s="94">
        <f>SUM(L18:L22)</f>
        <v>582180.45000000007</v>
      </c>
      <c r="M17" s="95">
        <f t="shared" si="0"/>
        <v>679352.25000000012</v>
      </c>
    </row>
    <row r="18" spans="1:19" ht="24" customHeight="1">
      <c r="A18" s="143"/>
      <c r="B18" s="141"/>
      <c r="C18" s="90" t="s">
        <v>87</v>
      </c>
      <c r="D18" s="56" t="s">
        <v>58</v>
      </c>
      <c r="E18" s="77">
        <v>36537.74</v>
      </c>
      <c r="F18" s="83">
        <v>0</v>
      </c>
      <c r="G18" s="55">
        <v>0</v>
      </c>
      <c r="H18" s="55">
        <v>75000</v>
      </c>
      <c r="I18" s="55">
        <v>0</v>
      </c>
      <c r="J18" s="55">
        <v>0</v>
      </c>
      <c r="K18" s="55">
        <v>0</v>
      </c>
      <c r="L18" s="94">
        <f>+H18</f>
        <v>75000</v>
      </c>
      <c r="M18" s="95">
        <f t="shared" si="0"/>
        <v>111537.73999999999</v>
      </c>
      <c r="S18" s="89"/>
    </row>
    <row r="19" spans="1:19" ht="27" customHeight="1">
      <c r="A19" s="143"/>
      <c r="B19" s="141"/>
      <c r="C19" s="64" t="s">
        <v>88</v>
      </c>
      <c r="D19" s="56" t="s">
        <v>59</v>
      </c>
      <c r="E19" s="77">
        <v>22972.93</v>
      </c>
      <c r="F19" s="83">
        <v>0</v>
      </c>
      <c r="G19" s="55">
        <v>277027.07</v>
      </c>
      <c r="H19" s="55">
        <v>0</v>
      </c>
      <c r="I19" s="55">
        <v>0</v>
      </c>
      <c r="J19" s="55">
        <v>0</v>
      </c>
      <c r="K19" s="55">
        <v>0</v>
      </c>
      <c r="L19" s="94">
        <f>+G19</f>
        <v>277027.07</v>
      </c>
      <c r="M19" s="95">
        <f t="shared" si="0"/>
        <v>300000</v>
      </c>
    </row>
    <row r="20" spans="1:19" ht="26.25" customHeight="1">
      <c r="A20" s="143"/>
      <c r="B20" s="141"/>
      <c r="C20" s="64" t="s">
        <v>89</v>
      </c>
      <c r="D20" s="56" t="s">
        <v>60</v>
      </c>
      <c r="E20" s="77">
        <v>26078.91</v>
      </c>
      <c r="F20" s="83">
        <v>0</v>
      </c>
      <c r="G20" s="55">
        <v>0</v>
      </c>
      <c r="H20" s="55">
        <v>0</v>
      </c>
      <c r="I20" s="55">
        <v>73465.600000000006</v>
      </c>
      <c r="J20" s="55">
        <v>0</v>
      </c>
      <c r="K20" s="55">
        <v>0</v>
      </c>
      <c r="L20" s="94">
        <f>+I20</f>
        <v>73465.600000000006</v>
      </c>
      <c r="M20" s="95">
        <f t="shared" si="0"/>
        <v>99544.510000000009</v>
      </c>
      <c r="O20" s="46"/>
    </row>
    <row r="21" spans="1:19" ht="33.75" customHeight="1">
      <c r="A21" s="143"/>
      <c r="B21" s="141"/>
      <c r="C21" s="64" t="s">
        <v>90</v>
      </c>
      <c r="D21" s="56" t="s">
        <v>66</v>
      </c>
      <c r="E21" s="77">
        <v>11582.22</v>
      </c>
      <c r="F21" s="83">
        <v>0</v>
      </c>
      <c r="G21" s="55">
        <v>0</v>
      </c>
      <c r="H21" s="55">
        <v>0</v>
      </c>
      <c r="I21" s="55">
        <v>0</v>
      </c>
      <c r="J21" s="55">
        <v>100777.78</v>
      </c>
      <c r="K21" s="55">
        <v>0</v>
      </c>
      <c r="L21" s="94">
        <f>+J21</f>
        <v>100777.78</v>
      </c>
      <c r="M21" s="95">
        <f t="shared" si="0"/>
        <v>112360</v>
      </c>
    </row>
    <row r="22" spans="1:19" ht="29.25" customHeight="1">
      <c r="A22" s="144"/>
      <c r="B22" s="141"/>
      <c r="C22" s="107" t="s">
        <v>91</v>
      </c>
      <c r="D22" s="108" t="s">
        <v>74</v>
      </c>
      <c r="E22" s="102">
        <v>0</v>
      </c>
      <c r="F22" s="83">
        <v>0</v>
      </c>
      <c r="G22" s="55">
        <v>0</v>
      </c>
      <c r="H22" s="55">
        <v>0</v>
      </c>
      <c r="I22" s="55">
        <v>0</v>
      </c>
      <c r="J22" s="120">
        <v>0</v>
      </c>
      <c r="K22" s="55">
        <v>55910</v>
      </c>
      <c r="L22" s="121">
        <v>55910</v>
      </c>
      <c r="M22" s="109">
        <v>55910</v>
      </c>
    </row>
    <row r="23" spans="1:19" s="2" customFormat="1" ht="48">
      <c r="A23" s="124"/>
      <c r="B23" s="40" t="s">
        <v>54</v>
      </c>
      <c r="C23" s="64" t="s">
        <v>52</v>
      </c>
      <c r="D23" s="38" t="s">
        <v>53</v>
      </c>
      <c r="E23" s="77">
        <v>0</v>
      </c>
      <c r="F23" s="83">
        <v>20000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94">
        <v>20000</v>
      </c>
      <c r="M23" s="95">
        <f>E23+L23</f>
        <v>20000</v>
      </c>
    </row>
    <row r="24" spans="1:19" ht="36">
      <c r="A24" s="125"/>
      <c r="B24" s="40" t="s">
        <v>55</v>
      </c>
      <c r="C24" s="64" t="s">
        <v>82</v>
      </c>
      <c r="D24" s="38" t="s">
        <v>67</v>
      </c>
      <c r="E24" s="78">
        <v>5726.14</v>
      </c>
      <c r="F24" s="84">
        <v>45000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94">
        <f>+F24</f>
        <v>45000</v>
      </c>
      <c r="M24" s="95">
        <f>E24+L24</f>
        <v>50726.14</v>
      </c>
    </row>
    <row r="25" spans="1:19" ht="48.6" thickBot="1">
      <c r="A25" s="42"/>
      <c r="B25" s="39" t="s">
        <v>57</v>
      </c>
      <c r="C25" s="64" t="s">
        <v>83</v>
      </c>
      <c r="D25" s="38" t="s">
        <v>56</v>
      </c>
      <c r="E25" s="78">
        <v>28721.43</v>
      </c>
      <c r="F25" s="129">
        <v>85000</v>
      </c>
      <c r="G25" s="127">
        <v>0</v>
      </c>
      <c r="H25" s="127">
        <v>0</v>
      </c>
      <c r="I25" s="127">
        <v>0</v>
      </c>
      <c r="J25" s="127">
        <v>0</v>
      </c>
      <c r="K25" s="127">
        <v>0</v>
      </c>
      <c r="L25" s="128">
        <f>+F25</f>
        <v>85000</v>
      </c>
      <c r="M25" s="95">
        <f>E25+L25</f>
        <v>113721.43</v>
      </c>
    </row>
    <row r="26" spans="1:19" ht="13.5" customHeight="1">
      <c r="A26" s="42"/>
      <c r="B26" s="40" t="s">
        <v>49</v>
      </c>
      <c r="C26" s="64" t="s">
        <v>42</v>
      </c>
      <c r="D26" s="58" t="s">
        <v>71</v>
      </c>
      <c r="E26" s="87">
        <f>E13*7%</f>
        <v>12292.798700000001</v>
      </c>
      <c r="F26" s="55">
        <f>L13*7%</f>
        <v>56824.421500000011</v>
      </c>
      <c r="G26" s="2"/>
      <c r="H26" s="2"/>
      <c r="I26" s="2"/>
      <c r="J26" s="2"/>
      <c r="K26" s="2"/>
      <c r="L26" s="2"/>
      <c r="M26" s="2"/>
      <c r="Q26" s="46"/>
      <c r="S26" s="27"/>
    </row>
    <row r="27" spans="1:19" ht="15" customHeight="1">
      <c r="A27" s="42"/>
      <c r="C27" s="64" t="s">
        <v>61</v>
      </c>
      <c r="D27" s="86" t="s">
        <v>72</v>
      </c>
      <c r="E27" s="88">
        <f>+E12</f>
        <v>187904.20870000002</v>
      </c>
      <c r="F27" s="130">
        <f ca="1">+L12</f>
        <v>868601.87150000001</v>
      </c>
      <c r="G27" s="2"/>
      <c r="H27" s="2"/>
      <c r="I27" s="2"/>
      <c r="J27" s="2"/>
      <c r="K27" s="2"/>
      <c r="L27" s="2"/>
      <c r="M27" s="2"/>
      <c r="P27" s="43"/>
      <c r="Q27" s="46"/>
    </row>
    <row r="28" spans="1:19" ht="15" customHeight="1">
      <c r="C28" s="63" t="s">
        <v>62</v>
      </c>
      <c r="D28" s="131" t="s">
        <v>70</v>
      </c>
      <c r="E28" s="132">
        <f ca="1">E29-E27-F27</f>
        <v>5082530.9197999993</v>
      </c>
      <c r="F28" s="81"/>
      <c r="G28" s="2"/>
      <c r="H28" s="2"/>
      <c r="I28" s="2"/>
      <c r="J28" s="2"/>
      <c r="K28" s="2"/>
      <c r="L28" s="2"/>
      <c r="M28" s="2"/>
      <c r="N28" s="81"/>
      <c r="O28" s="43"/>
      <c r="P28" s="43"/>
      <c r="Q28" s="46"/>
      <c r="R28" s="34"/>
      <c r="S28" s="34"/>
    </row>
    <row r="29" spans="1:19" s="6" customFormat="1" ht="15" customHeight="1">
      <c r="B29" s="103"/>
      <c r="C29" s="63" t="s">
        <v>63</v>
      </c>
      <c r="D29" s="60" t="s">
        <v>26</v>
      </c>
      <c r="E29" s="62">
        <v>6139037</v>
      </c>
      <c r="F29" s="81"/>
      <c r="G29" s="81"/>
      <c r="H29" s="105"/>
      <c r="I29" s="105"/>
      <c r="J29" s="105"/>
      <c r="K29" s="105"/>
      <c r="L29" s="104"/>
      <c r="M29" s="104"/>
      <c r="N29" s="133"/>
    </row>
    <row r="30" spans="1:19" s="2" customFormat="1">
      <c r="B30" s="104"/>
      <c r="C30" s="122"/>
    </row>
    <row r="31" spans="1:19" s="2" customFormat="1">
      <c r="B31" s="104"/>
      <c r="C31" s="123"/>
    </row>
    <row r="32" spans="1:19" ht="12.75" customHeight="1">
      <c r="G32" s="46"/>
    </row>
    <row r="34" spans="1:12" s="2" customFormat="1">
      <c r="G34" s="23"/>
    </row>
    <row r="35" spans="1:12">
      <c r="G35" s="2"/>
    </row>
    <row r="36" spans="1:12">
      <c r="C36" s="9" t="s">
        <v>11</v>
      </c>
      <c r="D36" s="11"/>
      <c r="E36" s="48"/>
      <c r="F36" s="48"/>
      <c r="H36" s="48"/>
      <c r="I36" s="48"/>
      <c r="J36" s="48"/>
      <c r="K36" s="48"/>
      <c r="L36" s="23"/>
    </row>
    <row r="37" spans="1:12">
      <c r="D37" s="16" t="s">
        <v>3</v>
      </c>
      <c r="E37" s="66">
        <v>2023</v>
      </c>
      <c r="F37" s="66">
        <v>2024</v>
      </c>
      <c r="G37" s="66">
        <v>2025</v>
      </c>
      <c r="H37" s="66">
        <v>2026</v>
      </c>
      <c r="I37" s="66">
        <v>2027</v>
      </c>
      <c r="J37" s="66">
        <v>2028</v>
      </c>
      <c r="K37" s="66">
        <v>2029</v>
      </c>
      <c r="L37" s="72" t="s">
        <v>4</v>
      </c>
    </row>
    <row r="38" spans="1:12">
      <c r="A38" s="2"/>
      <c r="C38" s="24"/>
      <c r="D38" s="17" t="s">
        <v>5</v>
      </c>
      <c r="E38" s="49" t="s">
        <v>8</v>
      </c>
      <c r="F38" s="49" t="s">
        <v>8</v>
      </c>
      <c r="G38" s="49" t="s">
        <v>8</v>
      </c>
      <c r="H38" s="50" t="s">
        <v>8</v>
      </c>
      <c r="I38" s="50" t="s">
        <v>8</v>
      </c>
      <c r="J38" s="50" t="s">
        <v>8</v>
      </c>
      <c r="K38" s="69" t="s">
        <v>8</v>
      </c>
      <c r="L38" s="73"/>
    </row>
    <row r="39" spans="1:12" ht="13.95" customHeight="1">
      <c r="B39" s="11"/>
      <c r="C39" s="18">
        <v>1</v>
      </c>
      <c r="D39" s="10" t="s">
        <v>28</v>
      </c>
      <c r="E39" s="47">
        <f>E40+E43</f>
        <v>187904.21</v>
      </c>
      <c r="F39" s="47">
        <f t="shared" ref="F39:L39" si="4">F40+F43</f>
        <v>868601.87</v>
      </c>
      <c r="G39" s="47">
        <f>G40+G43</f>
        <v>1047364.32</v>
      </c>
      <c r="H39" s="47">
        <f t="shared" si="4"/>
        <v>1054345.45</v>
      </c>
      <c r="I39" s="47">
        <f t="shared" si="4"/>
        <v>1078553.7</v>
      </c>
      <c r="J39" s="47">
        <f t="shared" si="4"/>
        <v>1036002.94</v>
      </c>
      <c r="K39" s="51">
        <f t="shared" si="4"/>
        <v>866264.51</v>
      </c>
      <c r="L39" s="47">
        <f t="shared" si="4"/>
        <v>6139037</v>
      </c>
    </row>
    <row r="40" spans="1:12">
      <c r="B40" s="11"/>
      <c r="C40" s="18">
        <v>2</v>
      </c>
      <c r="D40" s="19" t="s">
        <v>29</v>
      </c>
      <c r="E40" s="47">
        <v>187904.21</v>
      </c>
      <c r="F40" s="51">
        <v>868601.87</v>
      </c>
      <c r="G40" s="47">
        <v>1047364.32</v>
      </c>
      <c r="H40" s="47">
        <v>1054345.45</v>
      </c>
      <c r="I40" s="47">
        <v>1078553.7</v>
      </c>
      <c r="J40" s="47">
        <v>1036002.94</v>
      </c>
      <c r="K40" s="51">
        <v>866264.51</v>
      </c>
      <c r="L40" s="74">
        <f>SUM(E40:K40)</f>
        <v>6139037</v>
      </c>
    </row>
    <row r="41" spans="1:12">
      <c r="C41" s="3" t="s">
        <v>1</v>
      </c>
      <c r="D41" s="7" t="s">
        <v>30</v>
      </c>
      <c r="E41" s="52">
        <f>E40*70%</f>
        <v>131532.94699999999</v>
      </c>
      <c r="F41" s="52">
        <f t="shared" ref="F41:L41" si="5">F40*70%</f>
        <v>608021.30900000001</v>
      </c>
      <c r="G41" s="52">
        <f>G40*70%</f>
        <v>733155.02399999998</v>
      </c>
      <c r="H41" s="52">
        <f t="shared" si="5"/>
        <v>738041.81499999994</v>
      </c>
      <c r="I41" s="52">
        <f t="shared" si="5"/>
        <v>754987.59</v>
      </c>
      <c r="J41" s="52">
        <f t="shared" si="5"/>
        <v>725202.05799999996</v>
      </c>
      <c r="K41" s="70">
        <f t="shared" si="5"/>
        <v>606385.15700000001</v>
      </c>
      <c r="L41" s="52">
        <f t="shared" si="5"/>
        <v>4297325.8999999994</v>
      </c>
    </row>
    <row r="42" spans="1:12" s="31" customFormat="1">
      <c r="A42" s="1"/>
      <c r="B42" s="6"/>
      <c r="C42" s="3" t="s">
        <v>2</v>
      </c>
      <c r="D42" s="4" t="s">
        <v>31</v>
      </c>
      <c r="E42" s="52">
        <f>E40*30%</f>
        <v>56371.262999999999</v>
      </c>
      <c r="F42" s="52">
        <f t="shared" ref="F42:L42" si="6">F40*30%</f>
        <v>260580.56099999999</v>
      </c>
      <c r="G42" s="52">
        <f>G40*30%</f>
        <v>314209.29599999997</v>
      </c>
      <c r="H42" s="52">
        <f t="shared" si="6"/>
        <v>316303.63499999995</v>
      </c>
      <c r="I42" s="52">
        <f t="shared" si="6"/>
        <v>323566.11</v>
      </c>
      <c r="J42" s="52">
        <f t="shared" si="6"/>
        <v>310800.88199999998</v>
      </c>
      <c r="K42" s="70">
        <f t="shared" si="6"/>
        <v>259879.353</v>
      </c>
      <c r="L42" s="52">
        <f t="shared" si="6"/>
        <v>1841711.0999999999</v>
      </c>
    </row>
    <row r="43" spans="1:12" ht="15" customHeight="1">
      <c r="B43" s="11"/>
      <c r="C43" s="20">
        <v>3</v>
      </c>
      <c r="D43" s="21" t="s">
        <v>32</v>
      </c>
      <c r="E43" s="47">
        <f>E44+E45</f>
        <v>0</v>
      </c>
      <c r="F43" s="47">
        <f t="shared" ref="F43:K43" si="7">F44+F45</f>
        <v>0</v>
      </c>
      <c r="G43" s="47">
        <f>G44+G45</f>
        <v>0</v>
      </c>
      <c r="H43" s="47">
        <f t="shared" si="7"/>
        <v>0</v>
      </c>
      <c r="I43" s="47">
        <f t="shared" si="7"/>
        <v>0</v>
      </c>
      <c r="J43" s="47">
        <f t="shared" si="7"/>
        <v>0</v>
      </c>
      <c r="K43" s="51">
        <f t="shared" si="7"/>
        <v>0</v>
      </c>
      <c r="L43" s="47">
        <f t="shared" ref="L43" si="8">L44+L45</f>
        <v>0</v>
      </c>
    </row>
    <row r="44" spans="1:12" ht="15" customHeight="1">
      <c r="C44" s="5" t="s">
        <v>6</v>
      </c>
      <c r="D44" s="4" t="s">
        <v>27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71">
        <v>0</v>
      </c>
      <c r="L44" s="45">
        <v>0</v>
      </c>
    </row>
    <row r="45" spans="1:12">
      <c r="C45" s="5" t="s">
        <v>7</v>
      </c>
      <c r="D45" s="4" t="s">
        <v>33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71">
        <v>0</v>
      </c>
      <c r="L45" s="45">
        <v>0</v>
      </c>
    </row>
    <row r="46" spans="1:12">
      <c r="A46" s="31"/>
      <c r="E46" s="48"/>
      <c r="F46" s="46"/>
      <c r="G46" s="46"/>
      <c r="H46" s="46"/>
      <c r="I46" s="46"/>
      <c r="J46" s="46"/>
      <c r="K46" s="46"/>
    </row>
    <row r="47" spans="1:12">
      <c r="C47" s="35" t="s">
        <v>35</v>
      </c>
      <c r="D47" s="35"/>
      <c r="E47" s="48"/>
      <c r="F47" s="46"/>
      <c r="G47" s="46"/>
      <c r="H47" s="46"/>
      <c r="I47" s="46"/>
      <c r="J47" s="46"/>
      <c r="K47" s="46"/>
    </row>
    <row r="48" spans="1:12">
      <c r="B48" s="29"/>
      <c r="C48" s="30"/>
      <c r="D48" s="30"/>
      <c r="E48" s="46"/>
      <c r="F48" s="46"/>
      <c r="G48" s="46"/>
      <c r="H48" s="46"/>
      <c r="I48" s="46"/>
      <c r="J48" s="46"/>
      <c r="K48" s="46"/>
    </row>
    <row r="49" spans="1:11">
      <c r="B49" s="11"/>
      <c r="C49" s="26" t="s">
        <v>13</v>
      </c>
      <c r="D49" s="26" t="s">
        <v>14</v>
      </c>
      <c r="E49" s="67">
        <v>2023</v>
      </c>
      <c r="F49" s="67">
        <v>2024</v>
      </c>
      <c r="G49" s="67">
        <v>2025</v>
      </c>
      <c r="H49" s="43"/>
      <c r="I49" s="106"/>
      <c r="J49" s="43"/>
      <c r="K49" s="43"/>
    </row>
    <row r="50" spans="1:11">
      <c r="C50" s="8" t="s">
        <v>15</v>
      </c>
      <c r="D50" s="28" t="s">
        <v>38</v>
      </c>
      <c r="E50" s="68">
        <v>100000</v>
      </c>
      <c r="F50" s="53">
        <v>257015</v>
      </c>
      <c r="G50" s="44">
        <v>142985</v>
      </c>
      <c r="H50" s="46"/>
      <c r="I50" s="46"/>
      <c r="J50" s="46"/>
      <c r="K50" s="46"/>
    </row>
    <row r="51" spans="1:11">
      <c r="C51" s="36" t="s">
        <v>39</v>
      </c>
      <c r="D51" s="37" t="s">
        <v>40</v>
      </c>
      <c r="E51" s="68">
        <v>50000</v>
      </c>
      <c r="F51" s="44">
        <v>75000</v>
      </c>
      <c r="G51" s="44">
        <v>75000</v>
      </c>
      <c r="H51" s="46"/>
      <c r="I51" s="46"/>
      <c r="J51" s="46"/>
      <c r="K51" s="46"/>
    </row>
    <row r="52" spans="1:11">
      <c r="C52" s="8" t="s">
        <v>25</v>
      </c>
      <c r="D52" s="28" t="s">
        <v>41</v>
      </c>
      <c r="E52" s="68">
        <v>44500</v>
      </c>
      <c r="F52" s="44">
        <v>55000</v>
      </c>
      <c r="G52" s="44">
        <v>57750</v>
      </c>
      <c r="H52" s="46"/>
      <c r="I52" s="46"/>
      <c r="J52" s="46"/>
      <c r="K52" s="46"/>
    </row>
    <row r="53" spans="1:11">
      <c r="C53" s="18">
        <v>4</v>
      </c>
      <c r="D53" s="75" t="s">
        <v>65</v>
      </c>
      <c r="E53" s="68">
        <v>15540</v>
      </c>
      <c r="F53" s="44">
        <v>96820</v>
      </c>
      <c r="G53" s="44">
        <v>100600</v>
      </c>
      <c r="H53" s="46"/>
      <c r="I53" s="46"/>
      <c r="J53" s="46"/>
      <c r="K53" s="46"/>
    </row>
    <row r="54" spans="1:11">
      <c r="C54" s="18">
        <v>5</v>
      </c>
      <c r="D54" s="75" t="s">
        <v>73</v>
      </c>
      <c r="E54" s="45">
        <v>0</v>
      </c>
      <c r="F54" s="74">
        <v>55910</v>
      </c>
      <c r="G54" s="74">
        <v>54740</v>
      </c>
      <c r="H54" s="46"/>
      <c r="I54" s="46"/>
      <c r="J54" s="46"/>
      <c r="K54" s="46"/>
    </row>
    <row r="58" spans="1:11">
      <c r="A58" s="1" t="s">
        <v>12</v>
      </c>
      <c r="B58" s="1"/>
      <c r="D58" s="1"/>
    </row>
    <row r="59" spans="1:11">
      <c r="A59" s="1" t="s">
        <v>17</v>
      </c>
    </row>
    <row r="60" spans="1:11">
      <c r="A60" s="1" t="s">
        <v>18</v>
      </c>
    </row>
    <row r="61" spans="1:11">
      <c r="A61" s="1" t="s">
        <v>34</v>
      </c>
    </row>
    <row r="62" spans="1:11" ht="15.6">
      <c r="A62" s="1" t="s">
        <v>24</v>
      </c>
    </row>
  </sheetData>
  <mergeCells count="11">
    <mergeCell ref="B17:B22"/>
    <mergeCell ref="A10:A22"/>
    <mergeCell ref="B13:B16"/>
    <mergeCell ref="E10:E11"/>
    <mergeCell ref="L10:L11"/>
    <mergeCell ref="G8:J8"/>
    <mergeCell ref="M10:M11"/>
    <mergeCell ref="B10:B11"/>
    <mergeCell ref="C10:C11"/>
    <mergeCell ref="D10:D11"/>
    <mergeCell ref="F10:F1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479CD319D7BE4699FE88EEFEEE7C57" ma:contentTypeVersion="20" ma:contentTypeDescription="Loo uus dokument" ma:contentTypeScope="" ma:versionID="c85cb7c5dfb7ccefd07fbc70933399da">
  <xsd:schema xmlns:xsd="http://www.w3.org/2001/XMLSchema" xmlns:xs="http://www.w3.org/2001/XMLSchema" xmlns:p="http://schemas.microsoft.com/office/2006/metadata/properties" xmlns:ns2="0d81c65f-5842-43c9-a691-e445a40616d7" xmlns:ns3="51e387ab-2cf3-47c1-961d-d9fa51046f5a" targetNamespace="http://schemas.microsoft.com/office/2006/metadata/properties" ma:root="true" ma:fieldsID="89c6594a44dfebe9c9f1fd8c85caf29f" ns2:_="" ns3:_="">
    <xsd:import namespace="0d81c65f-5842-43c9-a691-e445a40616d7"/>
    <xsd:import namespace="51e387ab-2cf3-47c1-961d-d9fa51046f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1c65f-5842-43c9-a691-e445a40616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765f91d-7ede-454c-a68b-1b422a717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387ab-2cf3-47c1-961d-d9fa51046f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d4b029d-fafb-4083-b8c9-6fb998ff47d5}" ma:internalName="TaxCatchAll" ma:showField="CatchAllData" ma:web="51e387ab-2cf3-47c1-961d-d9fa51046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81c65f-5842-43c9-a691-e445a40616d7">
      <Terms xmlns="http://schemas.microsoft.com/office/infopath/2007/PartnerControls"/>
    </lcf76f155ced4ddcb4097134ff3c332f>
    <TaxCatchAll xmlns="51e387ab-2cf3-47c1-961d-d9fa51046f5a" xsi:nil="true"/>
  </documentManagement>
</p:properties>
</file>

<file path=customXml/itemProps1.xml><?xml version="1.0" encoding="utf-8"?>
<ds:datastoreItem xmlns:ds="http://schemas.openxmlformats.org/officeDocument/2006/customXml" ds:itemID="{5A1CC5BE-B965-49AF-B9A2-312BE44A95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81c65f-5842-43c9-a691-e445a40616d7"/>
    <ds:schemaRef ds:uri="51e387ab-2cf3-47c1-961d-d9fa51046f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85F325-B508-40D8-A540-FDAF3BF81B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AB81A1-6326-4926-AD24-60036A53CD76}">
  <ds:schemaRefs>
    <ds:schemaRef ds:uri="http://schemas.microsoft.com/office/2006/metadata/properties"/>
    <ds:schemaRef ds:uri="http://schemas.microsoft.com/office/infopath/2007/PartnerControls"/>
    <ds:schemaRef ds:uri="0d81c65f-5842-43c9-a691-e445a40616d7"/>
    <ds:schemaRef ds:uri="51e387ab-2cf3-47c1-961d-d9fa51046f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Kersti Telve</cp:lastModifiedBy>
  <cp:lastPrinted>2016-07-21T07:46:53Z</cp:lastPrinted>
  <dcterms:created xsi:type="dcterms:W3CDTF">2008-10-09T12:25:50Z</dcterms:created>
  <dcterms:modified xsi:type="dcterms:W3CDTF">2024-03-07T08:47:26Z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0x01010042479CD319D7BE4699FE88EEFEEE7C57</vt:lpwstr>
  </property>
</Properties>
</file>