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elta.sm.ee/dhs/webdav/5228f84846c383690525510a1bbef418f537c867/38007240213/8f1f5331-f4db-46de-b062-be674ba86aee/"/>
    </mc:Choice>
  </mc:AlternateContent>
  <xr:revisionPtr revIDLastSave="0" documentId="13_ncr:1_{9C087D9B-2158-4A8C-884A-2677009A4F19}" xr6:coauthVersionLast="47" xr6:coauthVersionMax="47" xr10:uidLastSave="{00000000-0000-0000-0000-000000000000}"/>
  <bookViews>
    <workbookView xWindow="-120" yWindow="-120" windowWidth="29040" windowHeight="15720" xr2:uid="{B7F779BD-76FC-4B02-83BC-507DD42093C8}"/>
  </bookViews>
  <sheets>
    <sheet name="TAT eelarv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D26" i="2"/>
  <c r="C26" i="2"/>
  <c r="C28" i="2"/>
  <c r="C21" i="2"/>
  <c r="C16" i="2"/>
  <c r="C15" i="2" s="1"/>
  <c r="C27" i="2" s="1"/>
  <c r="H37" i="2" s="1"/>
  <c r="N40" i="2"/>
  <c r="N39" i="2"/>
  <c r="D16" i="2"/>
  <c r="H38" i="2" l="1"/>
  <c r="F20" i="2"/>
  <c r="F40" i="2"/>
  <c r="F39" i="2"/>
  <c r="F25" i="2"/>
  <c r="E16" i="2" l="1"/>
  <c r="F16" i="2" s="1"/>
  <c r="F24" i="2" l="1"/>
  <c r="F19" i="2"/>
  <c r="F18" i="2"/>
  <c r="F17" i="2"/>
  <c r="H39" i="2" l="1"/>
  <c r="H40" i="2"/>
  <c r="D28" i="2"/>
  <c r="D21" i="2"/>
  <c r="D15" i="2"/>
  <c r="D27" i="2" l="1"/>
  <c r="J39" i="2" l="1"/>
  <c r="J40" i="2"/>
  <c r="F23" i="2"/>
  <c r="F22" i="2"/>
  <c r="E21" i="2"/>
  <c r="E28" i="2"/>
  <c r="F28" i="2" s="1"/>
  <c r="E26" i="2"/>
  <c r="F26" i="2" s="1"/>
  <c r="E15" i="2" l="1"/>
  <c r="F21" i="2"/>
  <c r="F15" i="2" l="1"/>
  <c r="E27" i="2"/>
  <c r="L38" i="2" s="1"/>
  <c r="F27" i="2" l="1"/>
  <c r="C29" i="2" s="1"/>
  <c r="L40" i="2" l="1"/>
  <c r="L39" i="2"/>
</calcChain>
</file>

<file path=xl/sharedStrings.xml><?xml version="1.0" encoding="utf-8"?>
<sst xmlns="http://schemas.openxmlformats.org/spreadsheetml/2006/main" count="70" uniqueCount="55">
  <si>
    <t>Sotsiaalministri ……. 2026 käskkirja nr ……
„Terviseministri 16. novembri 2023. a käskkirjaga nr 150 kinnitatud toetuse andmise tingimuste „Terviseriskide ennetamine ja vähendamine“ muutmine“</t>
  </si>
  <si>
    <t>Lisa 1</t>
  </si>
  <si>
    <t>TAT eelarve kulukohtade kaupa</t>
  </si>
  <si>
    <t>TAT abikõlblikkuse periood: 01.12.2023–31.12.2027</t>
  </si>
  <si>
    <t>TAT nimi: Terviseriskide ennetamine ja vähendamine</t>
  </si>
  <si>
    <t>TAT elluviija: Tervise Arengu Instituut</t>
  </si>
  <si>
    <t>Rea nr</t>
  </si>
  <si>
    <t>Kulukoht</t>
  </si>
  <si>
    <t>Aasta</t>
  </si>
  <si>
    <t>Kokku</t>
  </si>
  <si>
    <t xml:space="preserve">Abikõlblik kulu </t>
  </si>
  <si>
    <t>1</t>
  </si>
  <si>
    <t>TAT otsesed kulud</t>
  </si>
  <si>
    <t>1.1</t>
  </si>
  <si>
    <t>Tegevus 2.1 Uimasteid tarvitavate inimeste tarbimise vähendamise toetamiseks ja neile psühhosotsiaalse toe pakkumiseks valdkonnaülese mudeli väljatöötamine</t>
  </si>
  <si>
    <t>1.1.1</t>
  </si>
  <si>
    <t>Otsene personalikulu</t>
  </si>
  <si>
    <t>1.1.2</t>
  </si>
  <si>
    <t>Uimasteid tarvitavate inimeste toetamise mudeli väljatöötamist toetavad uuringud</t>
  </si>
  <si>
    <t>1.1.3</t>
  </si>
  <si>
    <t>Uimasteid tarvitavate inimestega kokkupuutuvate spetsialistidele koolitusmoodulite väljatöötamine ja nende koolitamine</t>
  </si>
  <si>
    <t>1.1.4</t>
  </si>
  <si>
    <t xml:space="preserve">Uimasteid tarvitavate inimeste toetamise mudeli väljatöötamine </t>
  </si>
  <si>
    <t>1.2</t>
  </si>
  <si>
    <t>Tegevus 2.2 Toitumisnõustamise teenuse esmatasandi tervishoiu teoreetilise mudeli väljatöötamine</t>
  </si>
  <si>
    <t>1.2.1</t>
  </si>
  <si>
    <t xml:space="preserve">Otsene personalikulu </t>
  </si>
  <si>
    <t>1.2.2</t>
  </si>
  <si>
    <t>Toitumisnõustamise teenuse pakkumise teoreetilise mudeli väljatöötamine ning toitumisnõustaja ja -terapeudi kutse kirjelduse uuendamise ning õppekavade arendamise ettepanekud</t>
  </si>
  <si>
    <t>1.2.3</t>
  </si>
  <si>
    <t>Toitumisnõustamise teenuse mudeli rakendamist toetavate tööriistade, koolitus- ja teabematerjalide täiendamine ja väljatöötamine ning teavitustöö</t>
  </si>
  <si>
    <t>1.2.4</t>
  </si>
  <si>
    <t>Nõustamisteenuse hindamismõõdikute ja arendusvajaduste kaardistus</t>
  </si>
  <si>
    <t>2</t>
  </si>
  <si>
    <t>Kaudsed kulud</t>
  </si>
  <si>
    <t>3</t>
  </si>
  <si>
    <t>Kokku (rida 1 + rida 2)</t>
  </si>
  <si>
    <t>4</t>
  </si>
  <si>
    <t>Otsesed personalikulud kokku</t>
  </si>
  <si>
    <t>5</t>
  </si>
  <si>
    <t>Jaotamata eelarve</t>
  </si>
  <si>
    <t>6</t>
  </si>
  <si>
    <t>TAT finantsplaan</t>
  </si>
  <si>
    <t>Finantsallikate jaotus</t>
  </si>
  <si>
    <t>Summa</t>
  </si>
  <si>
    <t>Osakaal (%)</t>
  </si>
  <si>
    <t>TAT eelarve kokku aastate kaupa (rida 2 + rida 3)</t>
  </si>
  <si>
    <t>Toetus kokku (rida 2.1 + rida 2.2)</t>
  </si>
  <si>
    <t>2.1.</t>
  </si>
  <si>
    <t>sh ESF+i osalus (kuni 70%)</t>
  </si>
  <si>
    <t xml:space="preserve">2.2. </t>
  </si>
  <si>
    <t>sh riiklik kaasfinantseering</t>
  </si>
  <si>
    <t xml:space="preserve">Omafinantseering </t>
  </si>
  <si>
    <t>Abikõlblik kulu 2026–2027</t>
  </si>
  <si>
    <t>Eelarve kokku (2023–2027)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</si>
</sst>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_k_r_-;\-* #,##0.00\ _k_r_-;_-* &quot;-&quot;??\ _k_r_-;_-@_-"/>
  </numFmts>
  <fonts count="20" x14ac:knownFonts="1">
    <font>
      <sz val="11"/>
      <color theme="1"/>
      <name val="Aptos Narrow"/>
      <family val="2"/>
      <charset val="186"/>
      <scheme val="minor"/>
    </font>
    <font>
      <sz val="11"/>
      <color rgb="FFFF0000"/>
      <name val="Aptos Narrow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i/>
      <sz val="11"/>
      <color theme="1"/>
      <name val="Aptos Narrow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theme="2" tint="-0.499984740745262"/>
      <name val="Arial"/>
      <family val="2"/>
      <charset val="186"/>
    </font>
    <font>
      <sz val="10"/>
      <color theme="2" tint="-0.499984740745262"/>
      <name val="Arial"/>
      <family val="2"/>
      <charset val="186"/>
    </font>
    <font>
      <i/>
      <sz val="9"/>
      <color rgb="FF747474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10"/>
      <color theme="9" tint="0.59999389629810485"/>
      <name val="Arial"/>
      <family val="2"/>
      <charset val="186"/>
    </font>
    <font>
      <sz val="11"/>
      <color rgb="FF000000"/>
      <name val="Aptos Narrow"/>
      <family val="2"/>
      <charset val="186"/>
    </font>
    <font>
      <b/>
      <sz val="10"/>
      <color theme="0" tint="-0.34998626667073579"/>
      <name val="Arial"/>
      <family val="2"/>
      <charset val="186"/>
    </font>
    <font>
      <sz val="10"/>
      <color theme="0" tint="-0.34998626667073579"/>
      <name val="Arial"/>
      <family val="2"/>
      <charset val="186"/>
    </font>
    <font>
      <i/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lightDown">
        <fgColor rgb="FF000000"/>
        <b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5" fontId="3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1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1" applyAlignment="1">
      <alignment horizontal="left"/>
    </xf>
    <xf numFmtId="3" fontId="2" fillId="0" borderId="1" xfId="1" applyNumberFormat="1" applyFont="1" applyBorder="1" applyAlignment="1">
      <alignment horizontal="center" vertical="top" wrapText="1"/>
    </xf>
    <xf numFmtId="49" fontId="2" fillId="2" borderId="1" xfId="1" applyNumberFormat="1" applyFont="1" applyFill="1" applyBorder="1" applyAlignment="1">
      <alignment vertical="center"/>
    </xf>
    <xf numFmtId="49" fontId="2" fillId="3" borderId="1" xfId="1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3" fillId="0" borderId="0" xfId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/>
    <xf numFmtId="9" fontId="7" fillId="0" borderId="0" xfId="0" applyNumberFormat="1" applyFont="1"/>
    <xf numFmtId="0" fontId="8" fillId="0" borderId="0" xfId="0" applyFont="1"/>
    <xf numFmtId="2" fontId="7" fillId="0" borderId="0" xfId="0" applyNumberFormat="1" applyFont="1"/>
    <xf numFmtId="8" fontId="7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3" fontId="3" fillId="4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4" fontId="2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164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vertical="top"/>
    </xf>
    <xf numFmtId="3" fontId="9" fillId="0" borderId="0" xfId="0" applyNumberFormat="1" applyFont="1"/>
    <xf numFmtId="0" fontId="1" fillId="0" borderId="0" xfId="0" applyFont="1"/>
    <xf numFmtId="4" fontId="5" fillId="0" borderId="0" xfId="0" applyNumberFormat="1" applyFont="1"/>
    <xf numFmtId="3" fontId="7" fillId="0" borderId="0" xfId="0" applyNumberFormat="1" applyFont="1"/>
    <xf numFmtId="164" fontId="5" fillId="0" borderId="0" xfId="0" applyNumberFormat="1" applyFont="1"/>
    <xf numFmtId="44" fontId="7" fillId="0" borderId="0" xfId="0" applyNumberFormat="1" applyFont="1"/>
    <xf numFmtId="0" fontId="11" fillId="0" borderId="1" xfId="0" applyFont="1" applyBorder="1" applyAlignment="1">
      <alignment horizontal="center" vertical="top" wrapText="1"/>
    </xf>
    <xf numFmtId="3" fontId="11" fillId="4" borderId="1" xfId="0" applyNumberFormat="1" applyFont="1" applyFill="1" applyBorder="1" applyAlignment="1">
      <alignment vertical="top"/>
    </xf>
    <xf numFmtId="0" fontId="11" fillId="5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3" fontId="12" fillId="4" borderId="1" xfId="0" applyNumberFormat="1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2" fillId="0" borderId="1" xfId="2" applyNumberFormat="1" applyFont="1" applyFill="1" applyBorder="1" applyAlignment="1">
      <alignment horizontal="center"/>
    </xf>
    <xf numFmtId="0" fontId="2" fillId="0" borderId="1" xfId="2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2" fillId="0" borderId="0" xfId="1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" fontId="2" fillId="4" borderId="0" xfId="0" applyNumberFormat="1" applyFont="1" applyFill="1" applyAlignment="1">
      <alignment vertical="top"/>
    </xf>
    <xf numFmtId="4" fontId="13" fillId="0" borderId="0" xfId="0" applyNumberFormat="1" applyFont="1" applyAlignment="1">
      <alignment horizontal="right"/>
    </xf>
    <xf numFmtId="4" fontId="15" fillId="0" borderId="0" xfId="0" applyNumberFormat="1" applyFont="1" applyAlignment="1">
      <alignment vertical="top"/>
    </xf>
    <xf numFmtId="4" fontId="7" fillId="0" borderId="0" xfId="0" applyNumberFormat="1" applyFont="1"/>
    <xf numFmtId="4" fontId="9" fillId="0" borderId="0" xfId="0" applyNumberFormat="1" applyFont="1"/>
    <xf numFmtId="4" fontId="16" fillId="0" borderId="0" xfId="0" applyNumberFormat="1" applyFont="1" applyAlignment="1">
      <alignment wrapText="1"/>
    </xf>
    <xf numFmtId="4" fontId="1" fillId="0" borderId="0" xfId="0" applyNumberFormat="1" applyFont="1"/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 wrapText="1"/>
    </xf>
    <xf numFmtId="3" fontId="3" fillId="0" borderId="1" xfId="1" applyNumberFormat="1" applyBorder="1" applyAlignment="1">
      <alignment horizontal="center" vertical="center"/>
    </xf>
    <xf numFmtId="49" fontId="3" fillId="0" borderId="1" xfId="1" applyNumberFormat="1" applyBorder="1" applyAlignment="1">
      <alignment vertical="center"/>
    </xf>
    <xf numFmtId="4" fontId="3" fillId="0" borderId="1" xfId="1" applyNumberFormat="1" applyBorder="1" applyAlignment="1">
      <alignment vertical="center"/>
    </xf>
    <xf numFmtId="0" fontId="3" fillId="0" borderId="1" xfId="1" applyBorder="1" applyAlignment="1">
      <alignment horizontal="left" vertical="center" wrapText="1"/>
    </xf>
    <xf numFmtId="4" fontId="2" fillId="0" borderId="4" xfId="1" applyNumberFormat="1" applyFont="1" applyBorder="1" applyAlignment="1">
      <alignment vertical="center"/>
    </xf>
    <xf numFmtId="0" fontId="3" fillId="0" borderId="0" xfId="0" applyFont="1"/>
    <xf numFmtId="3" fontId="14" fillId="4" borderId="1" xfId="0" applyNumberFormat="1" applyFont="1" applyFill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top"/>
    </xf>
    <xf numFmtId="4" fontId="2" fillId="4" borderId="1" xfId="0" applyNumberFormat="1" applyFont="1" applyFill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17" fillId="0" borderId="1" xfId="2" applyNumberFormat="1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center" vertical="top" wrapText="1"/>
    </xf>
    <xf numFmtId="3" fontId="18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vertical="center"/>
    </xf>
    <xf numFmtId="4" fontId="17" fillId="3" borderId="1" xfId="1" applyNumberFormat="1" applyFont="1" applyFill="1" applyBorder="1" applyAlignment="1">
      <alignment vertical="center"/>
    </xf>
    <xf numFmtId="4" fontId="18" fillId="0" borderId="1" xfId="1" applyNumberFormat="1" applyFont="1" applyBorder="1" applyAlignment="1">
      <alignment vertical="center"/>
    </xf>
    <xf numFmtId="4" fontId="18" fillId="0" borderId="0" xfId="0" applyNumberFormat="1" applyFont="1"/>
    <xf numFmtId="4" fontId="19" fillId="0" borderId="0" xfId="0" applyNumberFormat="1" applyFont="1"/>
    <xf numFmtId="4" fontId="3" fillId="0" borderId="0" xfId="0" applyNumberFormat="1" applyFont="1"/>
    <xf numFmtId="4" fontId="4" fillId="0" borderId="1" xfId="1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vertical="top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11" fillId="0" borderId="3" xfId="0" applyNumberFormat="1" applyFont="1" applyBorder="1" applyAlignment="1">
      <alignment horizontal="center" vertical="top"/>
    </xf>
    <xf numFmtId="1" fontId="11" fillId="0" borderId="4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</cellXfs>
  <cellStyles count="3">
    <cellStyle name="Koma 2" xfId="2" xr:uid="{E1B44E41-4B59-4090-ACE2-61942F4E9A23}"/>
    <cellStyle name="Normaallaad" xfId="0" builtinId="0"/>
    <cellStyle name="Normaallaad 2" xfId="1" xr:uid="{90D52ECD-5F61-4A40-802A-D5497C90CD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9F98-0C12-441E-899F-F2A742B5E24C}">
  <dimension ref="A1:R48"/>
  <sheetViews>
    <sheetView tabSelected="1" topLeftCell="A18" zoomScaleNormal="100" workbookViewId="0">
      <selection activeCell="O47" sqref="O47"/>
    </sheetView>
  </sheetViews>
  <sheetFormatPr defaultRowHeight="15" customHeight="1" x14ac:dyDescent="0.25"/>
  <cols>
    <col min="1" max="1" width="7.7109375" customWidth="1"/>
    <col min="2" max="2" width="41.28515625" style="16" bestFit="1" customWidth="1"/>
    <col min="3" max="3" width="14.140625" style="16" customWidth="1"/>
    <col min="4" max="5" width="13.85546875" style="47" bestFit="1" customWidth="1"/>
    <col min="6" max="6" width="13.85546875" bestFit="1" customWidth="1"/>
    <col min="7" max="7" width="15.28515625" style="19" customWidth="1"/>
    <col min="8" max="8" width="12.42578125" style="19" customWidth="1"/>
    <col min="9" max="9" width="12.5703125" customWidth="1"/>
    <col min="10" max="10" width="13.85546875" customWidth="1"/>
    <col min="11" max="11" width="10.85546875" bestFit="1" customWidth="1"/>
    <col min="12" max="12" width="13.140625" customWidth="1"/>
    <col min="13" max="13" width="10.85546875" bestFit="1" customWidth="1"/>
    <col min="14" max="14" width="11.7109375" customWidth="1"/>
    <col min="15" max="15" width="9.85546875" customWidth="1"/>
    <col min="16" max="18" width="16.85546875" customWidth="1"/>
  </cols>
  <sheetData>
    <row r="1" spans="1:9" x14ac:dyDescent="0.25">
      <c r="F1" s="100" t="s">
        <v>0</v>
      </c>
      <c r="G1" s="101"/>
      <c r="H1" s="101"/>
      <c r="I1" s="101"/>
    </row>
    <row r="2" spans="1:9" ht="42.75" customHeight="1" x14ac:dyDescent="0.25">
      <c r="F2" s="101"/>
      <c r="G2" s="101"/>
      <c r="H2" s="101"/>
      <c r="I2" s="101"/>
    </row>
    <row r="3" spans="1:9" ht="14.45" customHeight="1" x14ac:dyDescent="0.25">
      <c r="F3" s="65"/>
      <c r="G3" s="65"/>
      <c r="H3" s="65"/>
      <c r="I3" s="66" t="s">
        <v>1</v>
      </c>
    </row>
    <row r="5" spans="1:9" s="2" customFormat="1" ht="12.75" x14ac:dyDescent="0.2">
      <c r="A5" s="1" t="s">
        <v>2</v>
      </c>
      <c r="B5" s="9"/>
      <c r="C5" s="9"/>
      <c r="D5" s="43"/>
      <c r="E5" s="43"/>
      <c r="F5" s="3"/>
      <c r="G5" s="17"/>
      <c r="H5" s="17"/>
    </row>
    <row r="6" spans="1:9" s="2" customFormat="1" ht="12.75" x14ac:dyDescent="0.2">
      <c r="A6" s="1"/>
      <c r="B6" s="9"/>
      <c r="C6" s="9"/>
      <c r="D6" s="43"/>
      <c r="E6" s="43"/>
      <c r="F6" s="3"/>
      <c r="G6" s="17"/>
      <c r="H6" s="17"/>
    </row>
    <row r="7" spans="1:9" s="2" customFormat="1" ht="12.75" x14ac:dyDescent="0.2">
      <c r="A7" s="4" t="s">
        <v>3</v>
      </c>
      <c r="B7" s="9"/>
      <c r="C7" s="9"/>
      <c r="D7" s="43"/>
      <c r="E7" s="43"/>
      <c r="F7" s="3"/>
      <c r="G7" s="17"/>
      <c r="H7" s="17"/>
    </row>
    <row r="8" spans="1:9" s="2" customFormat="1" ht="15" customHeight="1" x14ac:dyDescent="0.2">
      <c r="A8" s="4" t="s">
        <v>4</v>
      </c>
      <c r="B8" s="9"/>
      <c r="C8" s="9"/>
      <c r="D8" s="43"/>
      <c r="E8" s="43"/>
      <c r="F8" s="3"/>
      <c r="G8" s="17"/>
      <c r="H8" s="17"/>
    </row>
    <row r="9" spans="1:9" s="2" customFormat="1" ht="12.75" x14ac:dyDescent="0.2">
      <c r="A9" s="4" t="s">
        <v>5</v>
      </c>
      <c r="B9" s="9"/>
      <c r="C9" s="9"/>
      <c r="D9" s="43"/>
      <c r="E9" s="43"/>
      <c r="F9" s="3"/>
      <c r="G9" s="17"/>
      <c r="H9" s="17"/>
    </row>
    <row r="10" spans="1:9" s="2" customFormat="1" ht="12.75" x14ac:dyDescent="0.2">
      <c r="A10" s="4"/>
      <c r="B10" s="9"/>
      <c r="C10" s="9"/>
      <c r="D10" s="43"/>
      <c r="E10" s="43"/>
      <c r="F10" s="3"/>
      <c r="G10" s="17"/>
      <c r="H10" s="17"/>
    </row>
    <row r="11" spans="1:9" s="2" customFormat="1" ht="12.75" x14ac:dyDescent="0.2">
      <c r="A11" s="104" t="s">
        <v>6</v>
      </c>
      <c r="B11" s="105" t="s">
        <v>7</v>
      </c>
      <c r="C11" s="113" t="s">
        <v>8</v>
      </c>
      <c r="D11" s="114"/>
      <c r="E11" s="115"/>
      <c r="F11" s="106" t="s">
        <v>9</v>
      </c>
      <c r="G11" s="17"/>
      <c r="H11" s="17"/>
    </row>
    <row r="12" spans="1:9" s="2" customFormat="1" ht="12.75" x14ac:dyDescent="0.2">
      <c r="A12" s="104"/>
      <c r="B12" s="105"/>
      <c r="C12" s="89">
        <v>2025</v>
      </c>
      <c r="D12" s="60">
        <v>2026</v>
      </c>
      <c r="E12" s="61">
        <v>2027</v>
      </c>
      <c r="F12" s="107"/>
      <c r="G12" s="17"/>
      <c r="H12" s="17"/>
    </row>
    <row r="13" spans="1:9" s="2" customFormat="1" ht="38.25" x14ac:dyDescent="0.2">
      <c r="A13" s="104"/>
      <c r="B13" s="105"/>
      <c r="C13" s="90" t="s">
        <v>10</v>
      </c>
      <c r="D13" s="5" t="s">
        <v>10</v>
      </c>
      <c r="E13" s="5" t="s">
        <v>10</v>
      </c>
      <c r="F13" s="5" t="s">
        <v>53</v>
      </c>
      <c r="G13" s="17"/>
      <c r="H13" s="17"/>
    </row>
    <row r="14" spans="1:9" s="2" customFormat="1" ht="12.75" x14ac:dyDescent="0.2">
      <c r="A14" s="74">
        <v>1</v>
      </c>
      <c r="B14" s="75">
        <v>2</v>
      </c>
      <c r="C14" s="91">
        <v>3</v>
      </c>
      <c r="D14" s="76">
        <v>4</v>
      </c>
      <c r="E14" s="62">
        <v>5</v>
      </c>
      <c r="F14" s="77">
        <v>6</v>
      </c>
      <c r="G14" s="17"/>
      <c r="H14" s="17"/>
    </row>
    <row r="15" spans="1:9" s="2" customFormat="1" ht="12.75" x14ac:dyDescent="0.2">
      <c r="A15" s="6" t="s">
        <v>11</v>
      </c>
      <c r="B15" s="11" t="s">
        <v>12</v>
      </c>
      <c r="C15" s="92">
        <f>SUM(C16+C21)</f>
        <v>984822.62</v>
      </c>
      <c r="D15" s="37">
        <f>SUM(D16+D21)</f>
        <v>1585483.76</v>
      </c>
      <c r="E15" s="37">
        <f>SUM(E16+E21)</f>
        <v>1514105.0899999999</v>
      </c>
      <c r="F15" s="37">
        <f t="shared" ref="F15:F26" si="0">D15+E15</f>
        <v>3099588.8499999996</v>
      </c>
      <c r="G15" s="17"/>
      <c r="H15" s="17"/>
    </row>
    <row r="16" spans="1:9" s="2" customFormat="1" ht="51" x14ac:dyDescent="0.2">
      <c r="A16" s="7" t="s">
        <v>13</v>
      </c>
      <c r="B16" s="12" t="s">
        <v>14</v>
      </c>
      <c r="C16" s="93">
        <f>SUM(C17:C20)</f>
        <v>578862</v>
      </c>
      <c r="D16" s="41">
        <f>SUM(D17:D20)</f>
        <v>798027</v>
      </c>
      <c r="E16" s="41">
        <f>SUM(E17:E20)</f>
        <v>671708</v>
      </c>
      <c r="F16" s="41">
        <f>D16+E16</f>
        <v>1469735</v>
      </c>
      <c r="G16" s="18"/>
      <c r="H16" s="18"/>
    </row>
    <row r="17" spans="1:17" s="2" customFormat="1" ht="12.75" x14ac:dyDescent="0.2">
      <c r="A17" s="78" t="s">
        <v>15</v>
      </c>
      <c r="B17" s="13" t="s">
        <v>16</v>
      </c>
      <c r="C17" s="94">
        <v>139662</v>
      </c>
      <c r="D17" s="79">
        <v>157349</v>
      </c>
      <c r="E17" s="79">
        <v>165216</v>
      </c>
      <c r="F17" s="37">
        <f t="shared" si="0"/>
        <v>322565</v>
      </c>
      <c r="G17" s="20"/>
      <c r="H17" s="20"/>
    </row>
    <row r="18" spans="1:17" s="2" customFormat="1" ht="25.5" x14ac:dyDescent="0.2">
      <c r="A18" s="78" t="s">
        <v>17</v>
      </c>
      <c r="B18" s="13" t="s">
        <v>18</v>
      </c>
      <c r="C18" s="94">
        <v>269000</v>
      </c>
      <c r="D18" s="79">
        <v>278000</v>
      </c>
      <c r="E18" s="98">
        <v>45000</v>
      </c>
      <c r="F18" s="79">
        <f>SUM(D18:E18)</f>
        <v>323000</v>
      </c>
      <c r="G18" s="49"/>
      <c r="H18" s="17"/>
    </row>
    <row r="19" spans="1:17" s="2" customFormat="1" ht="51" x14ac:dyDescent="0.2">
      <c r="A19" s="78" t="s">
        <v>19</v>
      </c>
      <c r="B19" s="13" t="s">
        <v>20</v>
      </c>
      <c r="C19" s="94">
        <v>70000</v>
      </c>
      <c r="D19" s="79">
        <v>192601</v>
      </c>
      <c r="E19" s="98">
        <v>196000</v>
      </c>
      <c r="F19" s="79">
        <f t="shared" ref="F19" si="1">SUM(D19:E19)</f>
        <v>388601</v>
      </c>
      <c r="G19" s="17"/>
      <c r="H19" s="96"/>
      <c r="I19" s="48"/>
    </row>
    <row r="20" spans="1:17" s="2" customFormat="1" ht="25.5" x14ac:dyDescent="0.2">
      <c r="A20" s="78" t="s">
        <v>21</v>
      </c>
      <c r="B20" s="13" t="s">
        <v>22</v>
      </c>
      <c r="C20" s="94">
        <v>100200</v>
      </c>
      <c r="D20" s="79">
        <v>170077</v>
      </c>
      <c r="E20" s="98">
        <v>265492</v>
      </c>
      <c r="F20" s="79">
        <f>SUM(D20:E20)</f>
        <v>435569</v>
      </c>
      <c r="G20" s="42"/>
      <c r="H20" s="51"/>
      <c r="I20" s="48"/>
      <c r="Q20" s="50"/>
    </row>
    <row r="21" spans="1:17" s="2" customFormat="1" ht="40.5" customHeight="1" x14ac:dyDescent="0.25">
      <c r="A21" s="7" t="s">
        <v>23</v>
      </c>
      <c r="B21" s="12" t="s">
        <v>24</v>
      </c>
      <c r="C21" s="93">
        <f>SUM(C22:C25)</f>
        <v>405960.62</v>
      </c>
      <c r="D21" s="41">
        <f>SUM(D22:D25)</f>
        <v>787456.76</v>
      </c>
      <c r="E21" s="41">
        <f>SUM(E22:E25)</f>
        <v>842397.09</v>
      </c>
      <c r="F21" s="41">
        <f t="shared" si="0"/>
        <v>1629853.85</v>
      </c>
      <c r="G21" s="42"/>
      <c r="H21" s="42"/>
      <c r="I21" s="72"/>
      <c r="J21" s="72"/>
      <c r="K21" s="48"/>
      <c r="L21" s="48"/>
      <c r="M21" s="50"/>
      <c r="Q21" s="50"/>
    </row>
    <row r="22" spans="1:17" s="2" customFormat="1" ht="12.75" x14ac:dyDescent="0.2">
      <c r="A22" s="78" t="s">
        <v>25</v>
      </c>
      <c r="B22" s="80" t="s">
        <v>26</v>
      </c>
      <c r="C22" s="95">
        <v>184380.55</v>
      </c>
      <c r="D22" s="79">
        <v>171718.92</v>
      </c>
      <c r="E22" s="79">
        <v>188397.09</v>
      </c>
      <c r="F22" s="37">
        <f>D22+E22</f>
        <v>360116.01</v>
      </c>
      <c r="G22" s="42"/>
      <c r="H22" s="51"/>
    </row>
    <row r="23" spans="1:17" s="2" customFormat="1" ht="53.25" customHeight="1" x14ac:dyDescent="0.2">
      <c r="A23" s="78" t="s">
        <v>27</v>
      </c>
      <c r="B23" s="13" t="s">
        <v>28</v>
      </c>
      <c r="C23" s="94">
        <v>74292</v>
      </c>
      <c r="D23" s="79">
        <v>46001</v>
      </c>
      <c r="E23" s="79">
        <v>0</v>
      </c>
      <c r="F23" s="79">
        <f>SUM(D23:E23)</f>
        <v>46001</v>
      </c>
      <c r="G23" s="17"/>
      <c r="H23" s="96"/>
    </row>
    <row r="24" spans="1:17" s="2" customFormat="1" ht="40.5" customHeight="1" x14ac:dyDescent="0.2">
      <c r="A24" s="78" t="s">
        <v>29</v>
      </c>
      <c r="B24" s="13" t="s">
        <v>30</v>
      </c>
      <c r="C24" s="94">
        <v>147288.07</v>
      </c>
      <c r="D24" s="79">
        <v>569736.84</v>
      </c>
      <c r="E24" s="79">
        <v>630000</v>
      </c>
      <c r="F24" s="79">
        <f t="shared" ref="F24" si="2">SUM(D24:E24)</f>
        <v>1199736.8399999999</v>
      </c>
      <c r="G24" s="21"/>
      <c r="H24" s="70"/>
    </row>
    <row r="25" spans="1:17" s="2" customFormat="1" ht="30.75" customHeight="1" x14ac:dyDescent="0.2">
      <c r="A25" s="78" t="s">
        <v>31</v>
      </c>
      <c r="B25" s="13" t="s">
        <v>32</v>
      </c>
      <c r="C25" s="94">
        <v>0</v>
      </c>
      <c r="D25" s="79">
        <v>0</v>
      </c>
      <c r="E25" s="79">
        <v>24000</v>
      </c>
      <c r="F25" s="79">
        <f>SUM(D25:E25)</f>
        <v>24000</v>
      </c>
      <c r="G25" s="17"/>
      <c r="H25" s="17"/>
    </row>
    <row r="26" spans="1:17" s="2" customFormat="1" ht="12.75" x14ac:dyDescent="0.2">
      <c r="A26" s="8" t="s">
        <v>33</v>
      </c>
      <c r="B26" s="14" t="s">
        <v>34</v>
      </c>
      <c r="C26" s="92">
        <f>C28*15%</f>
        <v>48606.3825</v>
      </c>
      <c r="D26" s="37">
        <f>SUM(D28*15%)</f>
        <v>49360.188000000002</v>
      </c>
      <c r="E26" s="81">
        <f>E28*15%</f>
        <v>53041.963499999991</v>
      </c>
      <c r="F26" s="37">
        <f t="shared" si="0"/>
        <v>102402.15149999999</v>
      </c>
      <c r="G26" s="17"/>
      <c r="H26" s="17"/>
      <c r="I26" s="48"/>
    </row>
    <row r="27" spans="1:17" s="2" customFormat="1" ht="12.75" x14ac:dyDescent="0.2">
      <c r="A27" s="6" t="s">
        <v>35</v>
      </c>
      <c r="B27" s="14" t="s">
        <v>36</v>
      </c>
      <c r="C27" s="92">
        <f>+C26+C15</f>
        <v>1033429.0024999999</v>
      </c>
      <c r="D27" s="37">
        <f>+D26+D15</f>
        <v>1634843.9480000001</v>
      </c>
      <c r="E27" s="81">
        <f>SUM(E26+E15)</f>
        <v>1567147.0534999999</v>
      </c>
      <c r="F27" s="37">
        <f>D27+E27</f>
        <v>3201991.0015000002</v>
      </c>
      <c r="G27" s="17"/>
      <c r="H27" s="17"/>
    </row>
    <row r="28" spans="1:17" s="2" customFormat="1" ht="12.75" x14ac:dyDescent="0.2">
      <c r="A28" s="8" t="s">
        <v>37</v>
      </c>
      <c r="B28" s="10" t="s">
        <v>38</v>
      </c>
      <c r="C28" s="92">
        <f>SUM(C17+C22)</f>
        <v>324042.55</v>
      </c>
      <c r="D28" s="37">
        <f>SUM(D17+D22)</f>
        <v>329067.92000000004</v>
      </c>
      <c r="E28" s="81">
        <f>SUM(E17+E22)</f>
        <v>353613.08999999997</v>
      </c>
      <c r="F28" s="37">
        <f>SUM(D28+E28)</f>
        <v>682681.01</v>
      </c>
      <c r="G28" s="17"/>
      <c r="H28" s="17"/>
    </row>
    <row r="29" spans="1:17" s="2" customFormat="1" ht="12.75" x14ac:dyDescent="0.2">
      <c r="A29" s="8" t="s">
        <v>39</v>
      </c>
      <c r="B29" s="10" t="s">
        <v>40</v>
      </c>
      <c r="C29" s="37">
        <f>C30-F27-(D37+F37+H37)</f>
        <v>-4.0000001899898052E-3</v>
      </c>
      <c r="D29" s="97"/>
      <c r="E29" s="64"/>
      <c r="F29" s="64"/>
      <c r="G29" s="17"/>
      <c r="H29" s="17"/>
    </row>
    <row r="30" spans="1:17" s="2" customFormat="1" ht="12.75" x14ac:dyDescent="0.2">
      <c r="A30" s="8" t="s">
        <v>41</v>
      </c>
      <c r="B30" s="10" t="s">
        <v>54</v>
      </c>
      <c r="C30" s="37">
        <v>4408221</v>
      </c>
      <c r="D30" s="82"/>
      <c r="E30" s="64"/>
      <c r="F30" s="64"/>
      <c r="G30" s="17"/>
      <c r="H30" s="17"/>
    </row>
    <row r="31" spans="1:17" s="2" customFormat="1" ht="12.75" x14ac:dyDescent="0.2">
      <c r="B31" s="15"/>
      <c r="C31" s="15"/>
      <c r="D31" s="71"/>
      <c r="E31" s="43"/>
      <c r="F31" s="3"/>
      <c r="G31" s="17"/>
      <c r="H31" s="17"/>
    </row>
    <row r="32" spans="1:17" s="2" customFormat="1" ht="12.75" x14ac:dyDescent="0.2">
      <c r="B32" s="15"/>
      <c r="C32" s="15"/>
      <c r="D32" s="71"/>
      <c r="E32" s="71"/>
      <c r="F32" s="3"/>
      <c r="G32" s="17"/>
      <c r="H32" s="17"/>
    </row>
    <row r="33" spans="1:18" s="2" customFormat="1" ht="12.75" x14ac:dyDescent="0.2">
      <c r="A33" s="22" t="s">
        <v>42</v>
      </c>
      <c r="B33" s="23"/>
      <c r="C33" s="23"/>
      <c r="D33" s="44"/>
      <c r="E33" s="4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 s="2" customFormat="1" ht="12.75" x14ac:dyDescent="0.2">
      <c r="A34" s="25"/>
      <c r="B34" s="26"/>
      <c r="C34" s="26"/>
      <c r="D34" s="44"/>
      <c r="E34" s="4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 s="2" customFormat="1" ht="12.95" customHeight="1" x14ac:dyDescent="0.2">
      <c r="A35" s="27"/>
      <c r="B35" s="102" t="s">
        <v>8</v>
      </c>
      <c r="C35" s="103"/>
      <c r="D35" s="108">
        <v>2023</v>
      </c>
      <c r="E35" s="109"/>
      <c r="F35" s="108">
        <v>2024</v>
      </c>
      <c r="G35" s="109"/>
      <c r="H35" s="110">
        <v>2025</v>
      </c>
      <c r="I35" s="111"/>
      <c r="J35" s="110">
        <v>2026</v>
      </c>
      <c r="K35" s="111"/>
      <c r="L35" s="112">
        <v>2027</v>
      </c>
      <c r="M35" s="111"/>
      <c r="N35" s="102" t="s">
        <v>9</v>
      </c>
      <c r="O35" s="103"/>
      <c r="P35" s="38"/>
      <c r="Q35" s="38"/>
      <c r="R35" s="38"/>
    </row>
    <row r="36" spans="1:18" s="2" customFormat="1" ht="26.1" customHeight="1" x14ac:dyDescent="0.2">
      <c r="A36" s="28" t="s">
        <v>6</v>
      </c>
      <c r="B36" s="102" t="s">
        <v>43</v>
      </c>
      <c r="C36" s="103"/>
      <c r="D36" s="52" t="s">
        <v>44</v>
      </c>
      <c r="E36" s="52" t="s">
        <v>45</v>
      </c>
      <c r="F36" s="52" t="s">
        <v>44</v>
      </c>
      <c r="G36" s="52" t="s">
        <v>45</v>
      </c>
      <c r="H36" s="28" t="s">
        <v>44</v>
      </c>
      <c r="I36" s="28" t="s">
        <v>45</v>
      </c>
      <c r="J36" s="28" t="s">
        <v>44</v>
      </c>
      <c r="K36" s="28" t="s">
        <v>45</v>
      </c>
      <c r="L36" s="28" t="s">
        <v>44</v>
      </c>
      <c r="M36" s="28" t="s">
        <v>45</v>
      </c>
      <c r="N36" s="28" t="s">
        <v>44</v>
      </c>
      <c r="O36" s="28" t="s">
        <v>45</v>
      </c>
      <c r="P36" s="38"/>
      <c r="Q36" s="38"/>
      <c r="R36" s="38"/>
    </row>
    <row r="37" spans="1:18" s="2" customFormat="1" ht="12.75" x14ac:dyDescent="0.2">
      <c r="A37" s="29">
        <v>1</v>
      </c>
      <c r="B37" s="116" t="s">
        <v>46</v>
      </c>
      <c r="C37" s="117"/>
      <c r="D37" s="53">
        <v>0</v>
      </c>
      <c r="E37" s="54"/>
      <c r="F37" s="53">
        <v>172801</v>
      </c>
      <c r="G37" s="54"/>
      <c r="H37" s="99">
        <f>SUM(C27)</f>
        <v>1033429.0024999999</v>
      </c>
      <c r="I37" s="30"/>
      <c r="J37" s="87">
        <v>1634843.9480000001</v>
      </c>
      <c r="K37" s="30"/>
      <c r="L37" s="86">
        <v>1567147.05</v>
      </c>
      <c r="M37" s="30"/>
      <c r="N37" s="83">
        <v>4408221</v>
      </c>
      <c r="O37" s="30"/>
      <c r="P37" s="69"/>
      <c r="Q37" s="39"/>
      <c r="R37" s="39"/>
    </row>
    <row r="38" spans="1:18" s="2" customFormat="1" ht="12.75" x14ac:dyDescent="0.2">
      <c r="A38" s="29">
        <v>2</v>
      </c>
      <c r="B38" s="116" t="s">
        <v>47</v>
      </c>
      <c r="C38" s="117"/>
      <c r="D38" s="53">
        <v>0</v>
      </c>
      <c r="E38" s="55">
        <v>100</v>
      </c>
      <c r="F38" s="53">
        <v>172801</v>
      </c>
      <c r="G38" s="55">
        <v>100</v>
      </c>
      <c r="H38" s="88">
        <f>SUM(C27)</f>
        <v>1033429.0024999999</v>
      </c>
      <c r="I38" s="31">
        <v>100</v>
      </c>
      <c r="J38" s="37">
        <f>SUM(D27)</f>
        <v>1634843.9480000001</v>
      </c>
      <c r="K38" s="31">
        <v>100</v>
      </c>
      <c r="L38" s="86">
        <f>SUM(E27)</f>
        <v>1567147.0534999999</v>
      </c>
      <c r="M38" s="31">
        <v>100</v>
      </c>
      <c r="N38" s="83">
        <v>4408221</v>
      </c>
      <c r="O38" s="31">
        <v>100</v>
      </c>
      <c r="P38" s="39"/>
      <c r="Q38" s="39"/>
      <c r="R38" s="39"/>
    </row>
    <row r="39" spans="1:18" s="2" customFormat="1" ht="12.75" x14ac:dyDescent="0.2">
      <c r="A39" s="32" t="s">
        <v>48</v>
      </c>
      <c r="B39" s="118" t="s">
        <v>49</v>
      </c>
      <c r="C39" s="119"/>
      <c r="D39" s="56">
        <v>0</v>
      </c>
      <c r="E39" s="57">
        <v>70</v>
      </c>
      <c r="F39" s="56">
        <f>SUM(F38*70%)</f>
        <v>120960.7</v>
      </c>
      <c r="G39" s="57">
        <v>70</v>
      </c>
      <c r="H39" s="33">
        <f>SUM(H38*70%)</f>
        <v>723400.30174999987</v>
      </c>
      <c r="I39" s="34">
        <v>70</v>
      </c>
      <c r="J39" s="33">
        <f>SUM(J38*70%)</f>
        <v>1144390.7635999999</v>
      </c>
      <c r="K39" s="34">
        <v>70</v>
      </c>
      <c r="L39" s="33">
        <f>SUM(L38*70%)</f>
        <v>1097002.9374499999</v>
      </c>
      <c r="M39" s="34">
        <v>70</v>
      </c>
      <c r="N39" s="84">
        <f>SUM(N38*70%)</f>
        <v>3085754.6999999997</v>
      </c>
      <c r="O39" s="34">
        <v>70</v>
      </c>
      <c r="P39" s="40"/>
      <c r="Q39" s="40"/>
      <c r="R39" s="40"/>
    </row>
    <row r="40" spans="1:18" s="2" customFormat="1" ht="12.75" x14ac:dyDescent="0.2">
      <c r="A40" s="32" t="s">
        <v>50</v>
      </c>
      <c r="B40" s="120" t="s">
        <v>51</v>
      </c>
      <c r="C40" s="121"/>
      <c r="D40" s="56">
        <v>0</v>
      </c>
      <c r="E40" s="58">
        <v>30</v>
      </c>
      <c r="F40" s="56">
        <f>SUM(F38*30%)</f>
        <v>51840.299999999996</v>
      </c>
      <c r="G40" s="58">
        <v>30</v>
      </c>
      <c r="H40" s="33">
        <f>SUM(H38*30%)</f>
        <v>310028.70074999996</v>
      </c>
      <c r="I40" s="34">
        <v>30</v>
      </c>
      <c r="J40" s="33">
        <f>SUM(J38*30%)</f>
        <v>490453.18440000003</v>
      </c>
      <c r="K40" s="35">
        <v>30</v>
      </c>
      <c r="L40" s="33">
        <f>SUM(L38*30%)</f>
        <v>470144.11604999995</v>
      </c>
      <c r="M40" s="35">
        <v>30</v>
      </c>
      <c r="N40" s="85">
        <f>SUM(N38*30%)</f>
        <v>1322466.3</v>
      </c>
      <c r="O40" s="34">
        <v>30</v>
      </c>
      <c r="P40" s="40"/>
      <c r="Q40" s="40"/>
      <c r="R40" s="40"/>
    </row>
    <row r="41" spans="1:18" s="2" customFormat="1" ht="12.75" x14ac:dyDescent="0.2">
      <c r="A41" s="29">
        <v>3</v>
      </c>
      <c r="B41" s="116" t="s">
        <v>52</v>
      </c>
      <c r="C41" s="117"/>
      <c r="D41" s="55">
        <v>0</v>
      </c>
      <c r="E41" s="59">
        <v>0</v>
      </c>
      <c r="F41" s="55">
        <v>0</v>
      </c>
      <c r="G41" s="59">
        <v>0</v>
      </c>
      <c r="H41" s="31">
        <v>0</v>
      </c>
      <c r="I41" s="31">
        <v>0</v>
      </c>
      <c r="J41" s="31"/>
      <c r="K41" s="36">
        <v>0</v>
      </c>
      <c r="L41" s="45"/>
      <c r="M41" s="36">
        <v>0</v>
      </c>
      <c r="N41" s="36">
        <v>0</v>
      </c>
      <c r="O41" s="31">
        <v>0</v>
      </c>
      <c r="P41" s="39"/>
      <c r="Q41" s="39"/>
      <c r="R41" s="39"/>
    </row>
    <row r="42" spans="1:18" s="2" customFormat="1" ht="12.75" x14ac:dyDescent="0.2">
      <c r="B42" s="15"/>
      <c r="C42" s="15"/>
      <c r="D42" s="43"/>
      <c r="E42" s="43"/>
      <c r="F42" s="3"/>
      <c r="G42" s="17"/>
      <c r="H42" s="17"/>
    </row>
    <row r="43" spans="1:18" s="2" customFormat="1" ht="12.75" x14ac:dyDescent="0.2">
      <c r="B43" s="15"/>
      <c r="C43" s="15"/>
      <c r="D43" s="46"/>
      <c r="E43" s="46"/>
      <c r="F43" s="3"/>
      <c r="G43" s="17"/>
      <c r="H43" s="17"/>
    </row>
    <row r="44" spans="1:18" x14ac:dyDescent="0.25">
      <c r="D44" s="73"/>
      <c r="H44" s="67"/>
      <c r="I44" s="63"/>
    </row>
    <row r="45" spans="1:18" x14ac:dyDescent="0.25">
      <c r="I45" s="63"/>
    </row>
    <row r="46" spans="1:18" x14ac:dyDescent="0.25">
      <c r="I46" s="63"/>
      <c r="L46" s="68"/>
    </row>
    <row r="48" spans="1:18" x14ac:dyDescent="0.25">
      <c r="L48" s="63"/>
    </row>
  </sheetData>
  <mergeCells count="18">
    <mergeCell ref="B41:C41"/>
    <mergeCell ref="B36:C36"/>
    <mergeCell ref="B37:C37"/>
    <mergeCell ref="B38:C38"/>
    <mergeCell ref="B39:C39"/>
    <mergeCell ref="B40:C40"/>
    <mergeCell ref="F1:I2"/>
    <mergeCell ref="N35:O35"/>
    <mergeCell ref="A11:A13"/>
    <mergeCell ref="B11:B13"/>
    <mergeCell ref="F11:F12"/>
    <mergeCell ref="D35:E35"/>
    <mergeCell ref="F35:G35"/>
    <mergeCell ref="J35:K35"/>
    <mergeCell ref="L35:M35"/>
    <mergeCell ref="H35:I35"/>
    <mergeCell ref="C11:E11"/>
    <mergeCell ref="B35:C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9B315A-677D-4C35-88DE-7521F213240E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2.xml><?xml version="1.0" encoding="utf-8"?>
<ds:datastoreItem xmlns:ds="http://schemas.openxmlformats.org/officeDocument/2006/customXml" ds:itemID="{E39D4241-361C-416D-89E0-3AD9083FB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929E96-9623-4375-AE8A-3A711A73BA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TAT 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Liis Türin</dc:creator>
  <cp:keywords/>
  <dc:description/>
  <cp:lastModifiedBy>Jüri Lõssenko - SOM</cp:lastModifiedBy>
  <cp:revision/>
  <dcterms:created xsi:type="dcterms:W3CDTF">2024-10-03T05:38:05Z</dcterms:created>
  <dcterms:modified xsi:type="dcterms:W3CDTF">2025-11-21T10:38:13Z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2024-11-07T11:30:41Z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323a2ad2-2c99-466c-857c-b4ec6716ec55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0x01010028ACCEEE999F7848977B87A9F7B69648</vt:lpwstr>
  </property>
  <property fmtid="{D5CDD505-2E9C-101B-9397-08002B2CF9AE}" pid="10" name="MediaServiceImageTags">
    <vt:lpwstr/>
  </property>
  <property fmtid="{D5CDD505-2E9C-101B-9397-08002B2CF9AE}" pid="11" name="Order">
    <vt:r8>1601700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