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6B89717A-EDF1-45D8-B7EB-8B7363926220}" xr6:coauthVersionLast="47" xr6:coauthVersionMax="47" xr10:uidLastSave="{00000000-0000-0000-0000-000000000000}"/>
  <bookViews>
    <workbookView xWindow="-96" yWindow="-96" windowWidth="23232" windowHeight="12552" xr2:uid="{00000000-000D-0000-FFFF-FFFF00000000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8" i="1" l="1"/>
  <c r="E60" i="1"/>
  <c r="E27" i="1"/>
  <c r="E30" i="1"/>
  <c r="E31" i="1"/>
  <c r="E40" i="1"/>
  <c r="E41" i="1"/>
  <c r="E44" i="1"/>
  <c r="E43" i="1"/>
  <c r="E28" i="1" l="1"/>
  <c r="E29" i="1"/>
  <c r="E26" i="1"/>
  <c r="E51" i="1"/>
  <c r="E17" i="1"/>
  <c r="F82" i="1"/>
  <c r="G70" i="1"/>
  <c r="G63" i="1"/>
  <c r="F81" i="1" s="1"/>
  <c r="G54" i="1"/>
  <c r="F80" i="1" s="1"/>
  <c r="G46" i="1"/>
  <c r="F79" i="1" s="1"/>
  <c r="G36" i="1"/>
  <c r="F78" i="1" s="1"/>
  <c r="G22" i="1"/>
  <c r="F77" i="1" s="1"/>
  <c r="G12" i="1" l="1"/>
  <c r="F76" i="1" s="1"/>
  <c r="F84" i="1" s="1"/>
  <c r="F85" i="1" s="1"/>
  <c r="F86" i="1" s="1"/>
</calcChain>
</file>

<file path=xl/sharedStrings.xml><?xml version="1.0" encoding="utf-8"?>
<sst xmlns="http://schemas.openxmlformats.org/spreadsheetml/2006/main" count="153" uniqueCount="71">
  <si>
    <t>Artikli nr</t>
  </si>
  <si>
    <t>Makseartikli nimetus</t>
  </si>
  <si>
    <t>Parameetrid</t>
  </si>
  <si>
    <t>Mõõtühik</t>
  </si>
  <si>
    <t>Maht</t>
  </si>
  <si>
    <t>Ühikhind</t>
  </si>
  <si>
    <t>Maksumus</t>
  </si>
  <si>
    <t>KULUDE LOEND NR 1: ÜLDISED</t>
  </si>
  <si>
    <t xml:space="preserve">Proovivõtt ja katsetamine </t>
  </si>
  <si>
    <t xml:space="preserve">kogusumma  </t>
  </si>
  <si>
    <t xml:space="preserve">Load, kindlustused </t>
  </si>
  <si>
    <t xml:space="preserve">Tööpiirkonna ja teede korrashoid  </t>
  </si>
  <si>
    <t xml:space="preserve">Tööde mõõdistamine ja märkimistööd </t>
  </si>
  <si>
    <t>Summa kantud kokkuvõttesse</t>
  </si>
  <si>
    <t>KULUDE LOEND NR 2: EHITUSOBJEKTI ETTEVALMISTAMINE</t>
  </si>
  <si>
    <t xml:space="preserve">Ettevalmistustööd  </t>
  </si>
  <si>
    <r>
      <t>m</t>
    </r>
    <r>
      <rPr>
        <vertAlign val="superscript"/>
        <sz val="10"/>
        <color theme="1"/>
        <rFont val="Times New Roman"/>
        <family val="1"/>
        <charset val="186"/>
      </rPr>
      <t>2</t>
    </r>
    <r>
      <rPr>
        <sz val="10"/>
        <color theme="1"/>
        <rFont val="Times New Roman"/>
        <family val="1"/>
        <charset val="186"/>
      </rPr>
      <t xml:space="preserve">  </t>
    </r>
  </si>
  <si>
    <t xml:space="preserve">tk  </t>
  </si>
  <si>
    <t xml:space="preserve">Teemaa-ala puhastamine  </t>
  </si>
  <si>
    <t xml:space="preserve">Liiklusmärgi eemaldamine (koos postidega, vundamentidega jne.)  </t>
  </si>
  <si>
    <t xml:space="preserve">Truupide demonteerimine  </t>
  </si>
  <si>
    <t xml:space="preserve">m  </t>
  </si>
  <si>
    <t xml:space="preserve">Truubi päiste lammutamine  </t>
  </si>
  <si>
    <r>
      <t>m</t>
    </r>
    <r>
      <rPr>
        <vertAlign val="superscript"/>
        <sz val="10"/>
        <color theme="1"/>
        <rFont val="Times New Roman"/>
        <family val="1"/>
        <charset val="186"/>
      </rPr>
      <t>3</t>
    </r>
    <r>
      <rPr>
        <sz val="10"/>
        <color theme="1"/>
        <rFont val="Times New Roman"/>
        <family val="1"/>
        <charset val="186"/>
      </rPr>
      <t xml:space="preserve">  </t>
    </r>
  </si>
  <si>
    <t>tk</t>
  </si>
  <si>
    <t>KULUDE LOEND NR 3: MULLATÖÖD</t>
  </si>
  <si>
    <t xml:space="preserve">Kasvupinnase eemaldamine  </t>
  </si>
  <si>
    <t xml:space="preserve">Ehituseks sobimatu pinnase kaevandamine  </t>
  </si>
  <si>
    <t xml:space="preserve">Uute kraavide kaevamine  </t>
  </si>
  <si>
    <t xml:space="preserve">Muldkeha ehitamine juurdeveetavast pinnasest  </t>
  </si>
  <si>
    <t xml:space="preserve">Mulde aluspinna planeerimine ja tihendamine  </t>
  </si>
  <si>
    <t>KULUDE LOEND NR 4: KATEND</t>
  </si>
  <si>
    <t xml:space="preserve">Olemasoleva katendi freesimine  </t>
  </si>
  <si>
    <t>KULUDE LOEND NR 5: DRENAAŽ JA TRUUBID</t>
  </si>
  <si>
    <t>KULUDE LOEND NR 7: LIIKLUSKORRALDUS- JA OHUTUSVAHENDID</t>
  </si>
  <si>
    <t xml:space="preserve">Teemärgistus termovaluplastikuga  </t>
  </si>
  <si>
    <t xml:space="preserve">Tõkkepuu  </t>
  </si>
  <si>
    <t>KULUDE LOEND NR 9: MAASTIKUKUJUNDUSTÖÖD</t>
  </si>
  <si>
    <t xml:space="preserve">Muru kasvualuse rajamine ja külv  </t>
  </si>
  <si>
    <t xml:space="preserve">Hüdrokülv kasvualuse rajamisega  </t>
  </si>
  <si>
    <t>KULUDE LOEND: KOKKUVÕTE</t>
  </si>
  <si>
    <t>KULUDE LOEND Nr 1: ÜLDISED</t>
  </si>
  <si>
    <t>KULUDE LOEND Nr 2: EHITUSOBJEKTI ETTEVALMISTAMINE</t>
  </si>
  <si>
    <t>KULUDE LOEND Nr 3: MULLATÖÖD</t>
  </si>
  <si>
    <t>KULUDE LOEND Nr 4: KATEND</t>
  </si>
  <si>
    <t>KULUDE LOEND Nr 5: TRUUBID JA VEEVIIMARID</t>
  </si>
  <si>
    <t>KULUDE LOEND Nr 7: LIIKLUSKORRALDUSVAHENDID</t>
  </si>
  <si>
    <t>KULUDE LOEND Nr 9: MAASTIKUKUJUNDUSTÖÖD</t>
  </si>
  <si>
    <t>KANTUD KOGU SUMMASSE</t>
  </si>
  <si>
    <t>käibemaks 20%</t>
  </si>
  <si>
    <t>KOKKU käibemaksuga 20%</t>
  </si>
  <si>
    <t>Truubi otste kindlustamine</t>
  </si>
  <si>
    <t>Liiklusmärk (ilma postita)</t>
  </si>
  <si>
    <t>Liiklusmärgi post koos vundamendiga</t>
  </si>
  <si>
    <t xml:space="preserve">Ajutised tööd (sh. objektikontorid, ajutised teed) </t>
  </si>
  <si>
    <t xml:space="preserve">Killustikalus   fr 32/63 kiiluda 16/32 ja 8/12 </t>
  </si>
  <si>
    <t>h=25cm</t>
  </si>
  <si>
    <t xml:space="preserve">Dreenkiht  Tm_105 (Kf≥1 m/ööp, Kt=0,98) </t>
  </si>
  <si>
    <t>h=30cm</t>
  </si>
  <si>
    <t xml:space="preserve">Tihedast asfaltbetoonist AC 16 surf  segu  </t>
  </si>
  <si>
    <t>h=4cm</t>
  </si>
  <si>
    <t xml:space="preserve">Poorsest asfaltbetoonist AC 32 base  kiht  </t>
  </si>
  <si>
    <t>h=7cm</t>
  </si>
  <si>
    <t xml:space="preserve">Peenarde kindlustamine (optimaalse terastikuga kruusliivast kiht 0/31,5)  </t>
  </si>
  <si>
    <t>h=11 cm</t>
  </si>
  <si>
    <r>
      <t xml:space="preserve">Plastiktruup  </t>
    </r>
    <r>
      <rPr>
        <sz val="10"/>
        <color theme="1"/>
        <rFont val="Calibri"/>
        <family val="2"/>
      </rPr>
      <t>Ø</t>
    </r>
    <r>
      <rPr>
        <sz val="13"/>
        <color theme="1"/>
        <rFont val="Times New Roman"/>
        <family val="1"/>
        <charset val="186"/>
      </rPr>
      <t>800</t>
    </r>
  </si>
  <si>
    <t>Plastiktruup  Ø400</t>
  </si>
  <si>
    <t>Geosünteet, eraldav  (truubi otste kindlustamine)</t>
  </si>
  <si>
    <t>Lubjakivi killustik  (truubi otste kindlustamine)</t>
  </si>
  <si>
    <t>Geokärg  (truubi otste kindlustamine)</t>
  </si>
  <si>
    <t>h=15cm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</si>
</sst>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_€"/>
    <numFmt numFmtId="165" formatCode="_-* #,##0\ [$€-425]_-;\-* #,##0\ [$€-425]_-;_-* &quot;-&quot;??\ [$€-425]_-;_-@_-"/>
    <numFmt numFmtId="166" formatCode="#,##0.00\ _k_r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0"/>
      <color theme="1"/>
      <name val="Times New Roman"/>
      <family val="1"/>
    </font>
    <font>
      <b/>
      <sz val="10"/>
      <color theme="1"/>
      <name val="Times New Roman"/>
      <family val="1"/>
      <charset val="186"/>
    </font>
    <font>
      <vertAlign val="superscript"/>
      <sz val="10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Calibri"/>
      <family val="2"/>
    </font>
    <font>
      <sz val="13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0" xfId="0" applyFont="1"/>
    <xf numFmtId="2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/>
    <xf numFmtId="2" fontId="1" fillId="0" borderId="0" xfId="0" applyNumberFormat="1" applyFont="1"/>
    <xf numFmtId="164" fontId="1" fillId="0" borderId="0" xfId="0" applyNumberFormat="1" applyFont="1"/>
    <xf numFmtId="0" fontId="1" fillId="0" borderId="2" xfId="0" applyFont="1" applyBorder="1"/>
    <xf numFmtId="0" fontId="3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2" fontId="1" fillId="0" borderId="3" xfId="0" applyNumberFormat="1" applyFont="1" applyBorder="1"/>
    <xf numFmtId="164" fontId="1" fillId="0" borderId="3" xfId="0" applyNumberFormat="1" applyFont="1" applyBorder="1"/>
    <xf numFmtId="0" fontId="1" fillId="0" borderId="5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/>
    <xf numFmtId="164" fontId="1" fillId="0" borderId="1" xfId="0" applyNumberFormat="1" applyFont="1" applyBorder="1"/>
    <xf numFmtId="0" fontId="1" fillId="0" borderId="5" xfId="0" applyFont="1" applyBorder="1" applyAlignment="1">
      <alignment horizontal="center" vertical="center" wrapText="1"/>
    </xf>
    <xf numFmtId="2" fontId="1" fillId="0" borderId="5" xfId="0" applyNumberFormat="1" applyFont="1" applyBorder="1"/>
    <xf numFmtId="164" fontId="1" fillId="0" borderId="5" xfId="0" applyNumberFormat="1" applyFont="1" applyBorder="1" applyAlignment="1">
      <alignment horizontal="right"/>
    </xf>
    <xf numFmtId="164" fontId="4" fillId="0" borderId="5" xfId="0" applyNumberFormat="1" applyFont="1" applyBorder="1"/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horizontal="center" vertical="center" wrapText="1"/>
    </xf>
    <xf numFmtId="164" fontId="1" fillId="0" borderId="5" xfId="0" applyNumberFormat="1" applyFont="1" applyBorder="1"/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right"/>
    </xf>
    <xf numFmtId="164" fontId="4" fillId="0" borderId="0" xfId="0" applyNumberFormat="1" applyFont="1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7" fillId="0" borderId="0" xfId="0" applyFont="1" applyAlignment="1">
      <alignment horizontal="right" wrapText="1"/>
    </xf>
    <xf numFmtId="3" fontId="7" fillId="0" borderId="0" xfId="0" applyNumberFormat="1" applyFont="1" applyAlignment="1">
      <alignment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3" fontId="7" fillId="0" borderId="0" xfId="0" applyNumberFormat="1" applyFont="1" applyAlignment="1">
      <alignment horizontal="center" wrapText="1"/>
    </xf>
    <xf numFmtId="166" fontId="7" fillId="0" borderId="0" xfId="0" applyNumberFormat="1" applyFont="1" applyAlignment="1">
      <alignment horizontal="right" wrapText="1"/>
    </xf>
    <xf numFmtId="0" fontId="1" fillId="0" borderId="2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/>
    <xf numFmtId="164" fontId="1" fillId="0" borderId="2" xfId="0" applyNumberFormat="1" applyFont="1" applyBorder="1"/>
    <xf numFmtId="0" fontId="1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center" vertical="center" wrapText="1"/>
    </xf>
    <xf numFmtId="2" fontId="1" fillId="0" borderId="6" xfId="0" applyNumberFormat="1" applyFont="1" applyBorder="1"/>
    <xf numFmtId="164" fontId="1" fillId="0" borderId="6" xfId="0" applyNumberFormat="1" applyFont="1" applyBorder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7" fillId="0" borderId="3" xfId="0" applyFont="1" applyBorder="1" applyAlignment="1">
      <alignment horizontal="left" wrapText="1"/>
    </xf>
    <xf numFmtId="165" fontId="8" fillId="0" borderId="3" xfId="0" applyNumberFormat="1" applyFont="1" applyBorder="1" applyAlignment="1">
      <alignment horizontal="center" wrapText="1"/>
    </xf>
    <xf numFmtId="0" fontId="7" fillId="0" borderId="3" xfId="0" applyFont="1" applyBorder="1" applyAlignment="1">
      <alignment horizontal="right" wrapText="1"/>
    </xf>
    <xf numFmtId="0" fontId="8" fillId="0" borderId="3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6"/>
  <sheetViews>
    <sheetView tabSelected="1" topLeftCell="A55" zoomScale="130" zoomScaleNormal="130" workbookViewId="0">
      <selection activeCell="E61" sqref="E61"/>
    </sheetView>
  </sheetViews>
  <sheetFormatPr defaultColWidth="9.15625" defaultRowHeight="12.6" x14ac:dyDescent="0.45"/>
  <cols>
    <col min="1" max="1" width="7.7890625" style="4" customWidth="1"/>
    <col min="2" max="2" width="47.47265625" style="4" customWidth="1"/>
    <col min="3" max="3" width="13.7890625" style="4" customWidth="1"/>
    <col min="4" max="4" width="10.26171875" style="48" customWidth="1"/>
    <col min="5" max="5" width="8.15625" style="8" customWidth="1"/>
    <col min="6" max="6" width="8.26171875" style="9" customWidth="1"/>
    <col min="7" max="7" width="10.47265625" style="9" customWidth="1"/>
    <col min="8" max="16384" width="9.15625" style="4"/>
  </cols>
  <sheetData>
    <row r="1" spans="1:7" ht="15.7" customHeight="1" x14ac:dyDescent="0.45"/>
    <row r="2" spans="1:7" ht="15.7" customHeight="1" thickBot="1" x14ac:dyDescent="0.5">
      <c r="A2" s="1" t="s">
        <v>0</v>
      </c>
      <c r="B2" s="1" t="s">
        <v>1</v>
      </c>
      <c r="C2" s="1" t="s">
        <v>2</v>
      </c>
      <c r="D2" s="49" t="s">
        <v>3</v>
      </c>
      <c r="E2" s="2" t="s">
        <v>4</v>
      </c>
      <c r="F2" s="3" t="s">
        <v>5</v>
      </c>
      <c r="G2" s="3" t="s">
        <v>6</v>
      </c>
    </row>
    <row r="3" spans="1:7" ht="15.7" customHeight="1" thickTop="1" x14ac:dyDescent="0.45">
      <c r="E3" s="5"/>
      <c r="F3" s="6"/>
      <c r="G3" s="6"/>
    </row>
    <row r="4" spans="1:7" ht="15.7" customHeight="1" x14ac:dyDescent="0.5">
      <c r="A4" s="7" t="s">
        <v>7</v>
      </c>
    </row>
    <row r="5" spans="1:7" ht="15.7" customHeight="1" thickBot="1" x14ac:dyDescent="0.5">
      <c r="A5" s="10" t="s">
        <v>0</v>
      </c>
      <c r="B5" s="10" t="s">
        <v>1</v>
      </c>
      <c r="C5" s="1" t="s">
        <v>2</v>
      </c>
      <c r="D5" s="49" t="s">
        <v>3</v>
      </c>
      <c r="E5" s="2" t="s">
        <v>4</v>
      </c>
      <c r="F5" s="3" t="s">
        <v>5</v>
      </c>
      <c r="G5" s="3" t="s">
        <v>6</v>
      </c>
    </row>
    <row r="6" spans="1:7" ht="15.7" customHeight="1" thickTop="1" x14ac:dyDescent="0.45">
      <c r="A6" s="11">
        <v>10201</v>
      </c>
      <c r="B6" s="11" t="s">
        <v>8</v>
      </c>
      <c r="C6" s="12"/>
      <c r="D6" s="29" t="s">
        <v>9</v>
      </c>
      <c r="E6" s="13">
        <v>1</v>
      </c>
      <c r="F6" s="14"/>
      <c r="G6" s="14"/>
    </row>
    <row r="7" spans="1:7" ht="15.7" customHeight="1" x14ac:dyDescent="0.45">
      <c r="A7" s="11">
        <v>10202</v>
      </c>
      <c r="B7" s="11" t="s">
        <v>10</v>
      </c>
      <c r="C7" s="12"/>
      <c r="D7" s="29" t="s">
        <v>9</v>
      </c>
      <c r="E7" s="13">
        <v>1</v>
      </c>
      <c r="F7" s="14"/>
      <c r="G7" s="14"/>
    </row>
    <row r="8" spans="1:7" ht="15.7" customHeight="1" x14ac:dyDescent="0.45">
      <c r="A8" s="11">
        <v>10204</v>
      </c>
      <c r="B8" s="11" t="s">
        <v>11</v>
      </c>
      <c r="C8" s="12"/>
      <c r="D8" s="29" t="s">
        <v>9</v>
      </c>
      <c r="E8" s="13">
        <v>1</v>
      </c>
      <c r="F8" s="14"/>
      <c r="G8" s="14"/>
    </row>
    <row r="9" spans="1:7" ht="15.7" customHeight="1" x14ac:dyDescent="0.45">
      <c r="A9" s="11">
        <v>10210</v>
      </c>
      <c r="B9" s="11" t="s">
        <v>54</v>
      </c>
      <c r="C9" s="12"/>
      <c r="D9" s="29" t="s">
        <v>9</v>
      </c>
      <c r="E9" s="13">
        <v>1</v>
      </c>
      <c r="F9" s="14"/>
      <c r="G9" s="14"/>
    </row>
    <row r="10" spans="1:7" ht="15.7" customHeight="1" x14ac:dyDescent="0.45">
      <c r="A10" s="11">
        <v>10211</v>
      </c>
      <c r="B10" s="11" t="s">
        <v>12</v>
      </c>
      <c r="C10" s="12"/>
      <c r="D10" s="29" t="s">
        <v>9</v>
      </c>
      <c r="E10" s="13">
        <v>1</v>
      </c>
      <c r="F10" s="14"/>
      <c r="G10" s="14"/>
    </row>
    <row r="11" spans="1:7" ht="15.7" customHeight="1" thickBot="1" x14ac:dyDescent="0.5">
      <c r="A11" s="17"/>
      <c r="B11" s="17"/>
      <c r="C11" s="17"/>
      <c r="D11" s="18"/>
      <c r="E11" s="19"/>
      <c r="F11" s="20"/>
      <c r="G11" s="20"/>
    </row>
    <row r="12" spans="1:7" ht="15.7" customHeight="1" thickTop="1" x14ac:dyDescent="0.45">
      <c r="A12" s="15"/>
      <c r="B12" s="15"/>
      <c r="C12" s="15"/>
      <c r="D12" s="21"/>
      <c r="E12" s="22"/>
      <c r="F12" s="23" t="s">
        <v>13</v>
      </c>
      <c r="G12" s="24">
        <f>SUM(G6:G11)</f>
        <v>0</v>
      </c>
    </row>
    <row r="13" spans="1:7" ht="15.7" customHeight="1" x14ac:dyDescent="0.45">
      <c r="A13" s="25"/>
      <c r="B13" s="25"/>
      <c r="C13" s="25"/>
      <c r="D13" s="26"/>
    </row>
    <row r="14" spans="1:7" ht="15.7" customHeight="1" x14ac:dyDescent="0.5">
      <c r="A14" s="7" t="s">
        <v>14</v>
      </c>
    </row>
    <row r="15" spans="1:7" ht="15.7" customHeight="1" thickBot="1" x14ac:dyDescent="0.5">
      <c r="A15" s="1" t="s">
        <v>0</v>
      </c>
      <c r="B15" s="1" t="s">
        <v>1</v>
      </c>
      <c r="C15" s="1" t="s">
        <v>2</v>
      </c>
      <c r="D15" s="49" t="s">
        <v>3</v>
      </c>
      <c r="E15" s="2" t="s">
        <v>4</v>
      </c>
      <c r="F15" s="3" t="s">
        <v>5</v>
      </c>
      <c r="G15" s="3" t="s">
        <v>6</v>
      </c>
    </row>
    <row r="16" spans="1:7" ht="15.7" customHeight="1" thickTop="1" x14ac:dyDescent="0.45">
      <c r="A16" s="15">
        <v>20101</v>
      </c>
      <c r="B16" s="15" t="s">
        <v>15</v>
      </c>
      <c r="C16" s="15"/>
      <c r="D16" s="21" t="s">
        <v>9</v>
      </c>
      <c r="E16" s="22"/>
      <c r="F16" s="27"/>
      <c r="G16" s="27"/>
    </row>
    <row r="17" spans="1:7" ht="15.7" customHeight="1" x14ac:dyDescent="0.45">
      <c r="A17" s="16">
        <v>20212</v>
      </c>
      <c r="B17" s="28" t="s">
        <v>18</v>
      </c>
      <c r="C17" s="28"/>
      <c r="D17" s="29" t="s">
        <v>16</v>
      </c>
      <c r="E17" s="13">
        <f>1685+1055+1180</f>
        <v>3920</v>
      </c>
      <c r="F17" s="14"/>
      <c r="G17" s="14"/>
    </row>
    <row r="18" spans="1:7" ht="27" customHeight="1" x14ac:dyDescent="0.45">
      <c r="A18" s="16">
        <v>20301</v>
      </c>
      <c r="B18" s="28" t="s">
        <v>19</v>
      </c>
      <c r="C18" s="28"/>
      <c r="D18" s="29" t="s">
        <v>17</v>
      </c>
      <c r="E18" s="13">
        <v>1</v>
      </c>
      <c r="F18" s="14"/>
      <c r="G18" s="14"/>
    </row>
    <row r="19" spans="1:7" ht="15.7" customHeight="1" x14ac:dyDescent="0.45">
      <c r="A19" s="16">
        <v>20306</v>
      </c>
      <c r="B19" s="28" t="s">
        <v>20</v>
      </c>
      <c r="C19" s="28"/>
      <c r="D19" s="29" t="s">
        <v>21</v>
      </c>
      <c r="E19" s="13">
        <v>8</v>
      </c>
      <c r="F19" s="14"/>
      <c r="G19" s="14"/>
    </row>
    <row r="20" spans="1:7" ht="15.7" customHeight="1" x14ac:dyDescent="0.45">
      <c r="A20" s="16">
        <v>20310</v>
      </c>
      <c r="B20" s="28" t="s">
        <v>22</v>
      </c>
      <c r="C20" s="28"/>
      <c r="D20" s="29" t="s">
        <v>17</v>
      </c>
      <c r="E20" s="13">
        <v>2</v>
      </c>
      <c r="F20" s="14"/>
      <c r="G20" s="14"/>
    </row>
    <row r="21" spans="1:7" ht="15.7" customHeight="1" thickBot="1" x14ac:dyDescent="0.5">
      <c r="A21" s="17"/>
      <c r="B21" s="17"/>
      <c r="C21" s="17"/>
      <c r="D21" s="18"/>
      <c r="E21" s="19"/>
      <c r="F21" s="20"/>
      <c r="G21" s="20"/>
    </row>
    <row r="22" spans="1:7" ht="15.7" customHeight="1" thickTop="1" x14ac:dyDescent="0.45">
      <c r="A22" s="15"/>
      <c r="B22" s="15"/>
      <c r="C22" s="15"/>
      <c r="D22" s="21"/>
      <c r="E22" s="22"/>
      <c r="F22" s="23" t="s">
        <v>13</v>
      </c>
      <c r="G22" s="24">
        <f>SUM(G21:G21)</f>
        <v>0</v>
      </c>
    </row>
    <row r="23" spans="1:7" ht="15.7" customHeight="1" x14ac:dyDescent="0.45">
      <c r="A23" s="25"/>
      <c r="B23" s="25"/>
      <c r="C23" s="25"/>
      <c r="D23" s="26"/>
    </row>
    <row r="24" spans="1:7" ht="15.7" customHeight="1" x14ac:dyDescent="0.5">
      <c r="A24" s="7" t="s">
        <v>25</v>
      </c>
    </row>
    <row r="25" spans="1:7" ht="15.7" customHeight="1" thickBot="1" x14ac:dyDescent="0.5">
      <c r="A25" s="1" t="s">
        <v>0</v>
      </c>
      <c r="B25" s="1" t="s">
        <v>1</v>
      </c>
      <c r="C25" s="1" t="s">
        <v>2</v>
      </c>
      <c r="D25" s="49" t="s">
        <v>3</v>
      </c>
      <c r="E25" s="2" t="s">
        <v>4</v>
      </c>
      <c r="F25" s="3" t="s">
        <v>5</v>
      </c>
      <c r="G25" s="3" t="s">
        <v>6</v>
      </c>
    </row>
    <row r="26" spans="1:7" ht="15.7" customHeight="1" thickTop="1" x14ac:dyDescent="0.45">
      <c r="A26" s="16">
        <v>30101</v>
      </c>
      <c r="B26" s="16" t="s">
        <v>26</v>
      </c>
      <c r="C26" s="16" t="s">
        <v>70</v>
      </c>
      <c r="D26" s="29" t="s">
        <v>23</v>
      </c>
      <c r="E26" s="13">
        <f>730*0.15+790*0.15+720*0.15</f>
        <v>336</v>
      </c>
      <c r="F26" s="14"/>
      <c r="G26" s="14"/>
    </row>
    <row r="27" spans="1:7" ht="15.7" customHeight="1" x14ac:dyDescent="0.45">
      <c r="A27" s="16">
        <v>30103</v>
      </c>
      <c r="B27" s="28" t="s">
        <v>27</v>
      </c>
      <c r="C27" s="28"/>
      <c r="D27" s="29" t="s">
        <v>23</v>
      </c>
      <c r="E27" s="13">
        <f>370+65+40+175+((267+37+73*1.3)*0.6)+((199+55*2.2)*0.6)+((204+55*2.2)*0.6)</f>
        <v>1276.3399999999999</v>
      </c>
      <c r="F27" s="14"/>
      <c r="G27" s="14"/>
    </row>
    <row r="28" spans="1:7" ht="15.7" customHeight="1" x14ac:dyDescent="0.45">
      <c r="A28" s="16">
        <v>30107</v>
      </c>
      <c r="B28" s="28" t="s">
        <v>28</v>
      </c>
      <c r="C28" s="28"/>
      <c r="D28" s="29" t="s">
        <v>23</v>
      </c>
      <c r="E28" s="13">
        <f>280+55+510+420</f>
        <v>1265</v>
      </c>
      <c r="F28" s="14"/>
      <c r="G28" s="14"/>
    </row>
    <row r="29" spans="1:7" ht="15.7" customHeight="1" x14ac:dyDescent="0.45">
      <c r="A29" s="16">
        <v>30402</v>
      </c>
      <c r="B29" s="28" t="s">
        <v>29</v>
      </c>
      <c r="C29" s="28"/>
      <c r="D29" s="29" t="s">
        <v>23</v>
      </c>
      <c r="E29" s="13">
        <f>7+110+70</f>
        <v>187</v>
      </c>
      <c r="F29" s="14"/>
      <c r="G29" s="14"/>
    </row>
    <row r="30" spans="1:7" ht="15.7" customHeight="1" x14ac:dyDescent="0.45">
      <c r="A30" s="16">
        <v>30501</v>
      </c>
      <c r="B30" s="16" t="s">
        <v>57</v>
      </c>
      <c r="C30" s="16" t="s">
        <v>58</v>
      </c>
      <c r="D30" s="29" t="s">
        <v>16</v>
      </c>
      <c r="E30" s="13">
        <f>780+820+815+320+199+55*1.52+204+55*1.52</f>
        <v>3305.2</v>
      </c>
      <c r="F30" s="14"/>
      <c r="G30" s="14"/>
    </row>
    <row r="31" spans="1:7" ht="15.7" customHeight="1" x14ac:dyDescent="0.45">
      <c r="A31" s="16">
        <v>30604</v>
      </c>
      <c r="B31" s="28" t="s">
        <v>30</v>
      </c>
      <c r="C31" s="28"/>
      <c r="D31" s="29" t="s">
        <v>16</v>
      </c>
      <c r="E31" s="13">
        <f>730+790+720+340+199+55*2.2+204+55*2.2</f>
        <v>3225</v>
      </c>
      <c r="F31" s="14"/>
      <c r="G31" s="14"/>
    </row>
    <row r="32" spans="1:7" ht="15.7" customHeight="1" x14ac:dyDescent="0.45">
      <c r="A32" s="16">
        <v>30606</v>
      </c>
      <c r="B32" s="16" t="s">
        <v>69</v>
      </c>
      <c r="C32" s="16"/>
      <c r="D32" s="29" t="s">
        <v>16</v>
      </c>
      <c r="E32" s="13">
        <v>100</v>
      </c>
      <c r="F32" s="14"/>
      <c r="G32" s="14"/>
    </row>
    <row r="33" spans="1:7" ht="15.7" customHeight="1" x14ac:dyDescent="0.45">
      <c r="A33" s="16">
        <v>30607</v>
      </c>
      <c r="B33" s="16" t="s">
        <v>68</v>
      </c>
      <c r="C33" s="16"/>
      <c r="D33" s="29" t="s">
        <v>16</v>
      </c>
      <c r="E33" s="13">
        <v>100</v>
      </c>
      <c r="F33" s="14"/>
      <c r="G33" s="14"/>
    </row>
    <row r="34" spans="1:7" ht="15.7" customHeight="1" x14ac:dyDescent="0.45">
      <c r="A34" s="16">
        <v>30701</v>
      </c>
      <c r="B34" s="16" t="s">
        <v>67</v>
      </c>
      <c r="C34" s="16"/>
      <c r="D34" s="29" t="s">
        <v>16</v>
      </c>
      <c r="E34" s="13">
        <v>100</v>
      </c>
      <c r="F34" s="14"/>
      <c r="G34" s="14"/>
    </row>
    <row r="35" spans="1:7" ht="15.7" customHeight="1" thickBot="1" x14ac:dyDescent="0.5">
      <c r="A35" s="17"/>
      <c r="B35" s="17"/>
      <c r="C35" s="17"/>
      <c r="D35" s="18"/>
      <c r="E35" s="19"/>
      <c r="F35" s="20"/>
      <c r="G35" s="20"/>
    </row>
    <row r="36" spans="1:7" ht="15.7" customHeight="1" thickTop="1" x14ac:dyDescent="0.45">
      <c r="A36" s="15"/>
      <c r="B36" s="15"/>
      <c r="C36" s="15"/>
      <c r="D36" s="21"/>
      <c r="E36" s="22"/>
      <c r="F36" s="23" t="s">
        <v>13</v>
      </c>
      <c r="G36" s="24">
        <f>SUM(G33:G35)</f>
        <v>0</v>
      </c>
    </row>
    <row r="37" spans="1:7" ht="15.7" customHeight="1" x14ac:dyDescent="0.45">
      <c r="A37" s="25"/>
      <c r="B37" s="25"/>
      <c r="C37" s="25"/>
      <c r="D37" s="26"/>
      <c r="F37" s="30"/>
      <c r="G37" s="31"/>
    </row>
    <row r="38" spans="1:7" ht="15.7" customHeight="1" x14ac:dyDescent="0.5">
      <c r="A38" s="7" t="s">
        <v>31</v>
      </c>
      <c r="B38" s="25"/>
      <c r="C38" s="25"/>
      <c r="D38" s="26"/>
    </row>
    <row r="39" spans="1:7" ht="15.7" customHeight="1" thickBot="1" x14ac:dyDescent="0.5">
      <c r="A39" s="1" t="s">
        <v>0</v>
      </c>
      <c r="B39" s="1" t="s">
        <v>1</v>
      </c>
      <c r="C39" s="1" t="s">
        <v>2</v>
      </c>
      <c r="D39" s="49" t="s">
        <v>3</v>
      </c>
      <c r="E39" s="2" t="s">
        <v>4</v>
      </c>
      <c r="F39" s="3" t="s">
        <v>5</v>
      </c>
      <c r="G39" s="3" t="s">
        <v>6</v>
      </c>
    </row>
    <row r="40" spans="1:7" ht="15.7" customHeight="1" thickTop="1" x14ac:dyDescent="0.45">
      <c r="A40" s="16">
        <v>40101</v>
      </c>
      <c r="B40" s="28" t="s">
        <v>32</v>
      </c>
      <c r="C40" s="28"/>
      <c r="D40" s="29" t="s">
        <v>16</v>
      </c>
      <c r="E40" s="13">
        <f>166+274+176+240+199+204</f>
        <v>1259</v>
      </c>
      <c r="F40" s="14"/>
      <c r="G40" s="14"/>
    </row>
    <row r="41" spans="1:7" ht="15.7" customHeight="1" x14ac:dyDescent="0.45">
      <c r="A41" s="16">
        <v>40501</v>
      </c>
      <c r="B41" s="16" t="s">
        <v>55</v>
      </c>
      <c r="C41" s="16" t="s">
        <v>56</v>
      </c>
      <c r="D41" s="29" t="s">
        <v>16</v>
      </c>
      <c r="E41" s="13">
        <f>750+715+750+240+75*1.03+199+55*1.03+204+55*1.03</f>
        <v>3048.55</v>
      </c>
      <c r="F41" s="14"/>
      <c r="G41" s="14"/>
    </row>
    <row r="42" spans="1:7" ht="15.7" customHeight="1" x14ac:dyDescent="0.45">
      <c r="A42" s="16">
        <v>43002</v>
      </c>
      <c r="B42" s="16" t="s">
        <v>59</v>
      </c>
      <c r="C42" s="16" t="s">
        <v>60</v>
      </c>
      <c r="D42" s="29" t="s">
        <v>16</v>
      </c>
      <c r="E42" s="13">
        <v>2677</v>
      </c>
      <c r="F42" s="14"/>
      <c r="G42" s="14"/>
    </row>
    <row r="43" spans="1:7" ht="15.7" customHeight="1" x14ac:dyDescent="0.45">
      <c r="A43" s="16">
        <v>43003</v>
      </c>
      <c r="B43" s="16" t="s">
        <v>61</v>
      </c>
      <c r="C43" s="16" t="s">
        <v>62</v>
      </c>
      <c r="D43" s="29" t="s">
        <v>16</v>
      </c>
      <c r="E43" s="13">
        <f>E42+75*0.07+55*0.07+55*0.07</f>
        <v>2689.95</v>
      </c>
      <c r="F43" s="14"/>
      <c r="G43" s="14"/>
    </row>
    <row r="44" spans="1:7" ht="30" customHeight="1" x14ac:dyDescent="0.45">
      <c r="A44" s="16">
        <v>44501</v>
      </c>
      <c r="B44" s="16" t="s">
        <v>63</v>
      </c>
      <c r="C44" s="16" t="s">
        <v>64</v>
      </c>
      <c r="D44" s="29" t="s">
        <v>16</v>
      </c>
      <c r="E44" s="51">
        <f>336-4+36+31+27</f>
        <v>426</v>
      </c>
      <c r="F44" s="14"/>
      <c r="G44" s="14"/>
    </row>
    <row r="45" spans="1:7" ht="15.7" customHeight="1" thickBot="1" x14ac:dyDescent="0.5">
      <c r="A45" s="17"/>
      <c r="B45" s="32"/>
      <c r="C45" s="32"/>
      <c r="D45" s="18"/>
      <c r="E45" s="19"/>
      <c r="F45" s="20"/>
      <c r="G45" s="20"/>
    </row>
    <row r="46" spans="1:7" ht="15.7" customHeight="1" thickTop="1" x14ac:dyDescent="0.45">
      <c r="A46" s="15"/>
      <c r="B46" s="15"/>
      <c r="C46" s="15"/>
      <c r="D46" s="21"/>
      <c r="E46" s="22"/>
      <c r="F46" s="23" t="s">
        <v>13</v>
      </c>
      <c r="G46" s="24">
        <f>SUM(G44:G45)</f>
        <v>0</v>
      </c>
    </row>
    <row r="47" spans="1:7" ht="15.7" customHeight="1" x14ac:dyDescent="0.45">
      <c r="A47" s="25"/>
      <c r="B47" s="33"/>
      <c r="C47" s="33"/>
      <c r="D47" s="26"/>
    </row>
    <row r="48" spans="1:7" ht="15.7" customHeight="1" x14ac:dyDescent="0.5">
      <c r="A48" s="7" t="s">
        <v>33</v>
      </c>
      <c r="B48" s="33"/>
      <c r="C48" s="33"/>
      <c r="D48" s="26"/>
    </row>
    <row r="49" spans="1:7" ht="15.7" customHeight="1" thickBot="1" x14ac:dyDescent="0.5">
      <c r="A49" s="1" t="s">
        <v>0</v>
      </c>
      <c r="B49" s="1" t="s">
        <v>1</v>
      </c>
      <c r="C49" s="1" t="s">
        <v>2</v>
      </c>
      <c r="D49" s="49" t="s">
        <v>3</v>
      </c>
      <c r="E49" s="2" t="s">
        <v>4</v>
      </c>
      <c r="F49" s="3" t="s">
        <v>5</v>
      </c>
      <c r="G49" s="3" t="s">
        <v>6</v>
      </c>
    </row>
    <row r="50" spans="1:7" ht="15.7" customHeight="1" thickTop="1" x14ac:dyDescent="0.45">
      <c r="A50" s="16">
        <v>51001</v>
      </c>
      <c r="B50" s="16" t="s">
        <v>65</v>
      </c>
      <c r="C50" s="16"/>
      <c r="D50" s="29" t="s">
        <v>21</v>
      </c>
      <c r="E50" s="13">
        <v>19.5</v>
      </c>
      <c r="F50" s="14"/>
      <c r="G50" s="14"/>
    </row>
    <row r="51" spans="1:7" ht="15.7" customHeight="1" x14ac:dyDescent="0.45">
      <c r="A51" s="16">
        <v>51001</v>
      </c>
      <c r="B51" s="16" t="s">
        <v>66</v>
      </c>
      <c r="C51" s="16"/>
      <c r="D51" s="29" t="s">
        <v>21</v>
      </c>
      <c r="E51" s="13">
        <f>15.6+17.4</f>
        <v>33</v>
      </c>
      <c r="F51" s="14"/>
      <c r="G51" s="14"/>
    </row>
    <row r="52" spans="1:7" ht="15.7" customHeight="1" x14ac:dyDescent="0.45">
      <c r="A52" s="40">
        <v>51103</v>
      </c>
      <c r="B52" s="40" t="s">
        <v>51</v>
      </c>
      <c r="C52" s="40"/>
      <c r="D52" s="41" t="s">
        <v>17</v>
      </c>
      <c r="E52" s="42">
        <v>6</v>
      </c>
      <c r="F52" s="43"/>
      <c r="G52" s="43"/>
    </row>
    <row r="53" spans="1:7" ht="15.7" customHeight="1" thickBot="1" x14ac:dyDescent="0.5">
      <c r="A53" s="17"/>
      <c r="B53" s="17"/>
      <c r="C53" s="17"/>
      <c r="D53" s="18"/>
      <c r="E53" s="19"/>
      <c r="F53" s="20"/>
      <c r="G53" s="20"/>
    </row>
    <row r="54" spans="1:7" ht="15.7" customHeight="1" thickTop="1" x14ac:dyDescent="0.45">
      <c r="A54" s="15"/>
      <c r="B54" s="15"/>
      <c r="C54" s="15"/>
      <c r="D54" s="21"/>
      <c r="E54" s="22"/>
      <c r="F54" s="23" t="s">
        <v>13</v>
      </c>
      <c r="G54" s="24">
        <f>SUM(G50:G53)</f>
        <v>0</v>
      </c>
    </row>
    <row r="55" spans="1:7" ht="15.7" customHeight="1" x14ac:dyDescent="0.45">
      <c r="A55" s="25"/>
      <c r="B55" s="25"/>
      <c r="C55" s="25"/>
      <c r="D55" s="26"/>
    </row>
    <row r="56" spans="1:7" ht="15.7" customHeight="1" x14ac:dyDescent="0.5">
      <c r="A56" s="7" t="s">
        <v>34</v>
      </c>
    </row>
    <row r="57" spans="1:7" ht="15.7" customHeight="1" thickBot="1" x14ac:dyDescent="0.5">
      <c r="A57" s="1" t="s">
        <v>0</v>
      </c>
      <c r="B57" s="1" t="s">
        <v>1</v>
      </c>
      <c r="C57" s="1" t="s">
        <v>2</v>
      </c>
      <c r="D57" s="49" t="s">
        <v>3</v>
      </c>
      <c r="E57" s="2" t="s">
        <v>4</v>
      </c>
      <c r="F57" s="3" t="s">
        <v>5</v>
      </c>
      <c r="G57" s="3" t="s">
        <v>6</v>
      </c>
    </row>
    <row r="58" spans="1:7" ht="15.7" customHeight="1" thickTop="1" x14ac:dyDescent="0.45">
      <c r="A58" s="16">
        <v>70107</v>
      </c>
      <c r="B58" s="16" t="s">
        <v>52</v>
      </c>
      <c r="C58" s="16"/>
      <c r="D58" s="29" t="s">
        <v>24</v>
      </c>
      <c r="E58" s="13">
        <v>11</v>
      </c>
      <c r="F58" s="14"/>
      <c r="G58" s="14"/>
    </row>
    <row r="59" spans="1:7" ht="15.7" customHeight="1" x14ac:dyDescent="0.45">
      <c r="A59" s="16">
        <v>70108</v>
      </c>
      <c r="B59" s="16" t="s">
        <v>53</v>
      </c>
      <c r="C59" s="16"/>
      <c r="D59" s="29" t="s">
        <v>24</v>
      </c>
      <c r="E59" s="13">
        <v>6</v>
      </c>
      <c r="F59" s="14"/>
      <c r="G59" s="14"/>
    </row>
    <row r="60" spans="1:7" ht="15.7" customHeight="1" x14ac:dyDescent="0.45">
      <c r="A60" s="16">
        <v>70202</v>
      </c>
      <c r="B60" s="16" t="s">
        <v>35</v>
      </c>
      <c r="C60" s="16"/>
      <c r="D60" s="29" t="s">
        <v>16</v>
      </c>
      <c r="E60" s="13">
        <f>20+131*0.5*0.1+55*0.5*0.1</f>
        <v>29.3</v>
      </c>
      <c r="F60" s="14"/>
      <c r="G60" s="14"/>
    </row>
    <row r="61" spans="1:7" ht="15.7" customHeight="1" x14ac:dyDescent="0.45">
      <c r="A61" s="16">
        <v>70411</v>
      </c>
      <c r="B61" s="16" t="s">
        <v>36</v>
      </c>
      <c r="C61" s="16"/>
      <c r="D61" s="29" t="s">
        <v>21</v>
      </c>
      <c r="E61" s="13">
        <v>8</v>
      </c>
      <c r="F61" s="14"/>
      <c r="G61" s="14"/>
    </row>
    <row r="62" spans="1:7" ht="15.7" customHeight="1" thickBot="1" x14ac:dyDescent="0.5">
      <c r="A62" s="17"/>
      <c r="B62" s="17"/>
      <c r="C62" s="17"/>
      <c r="D62" s="18"/>
      <c r="E62" s="19"/>
      <c r="F62" s="20"/>
      <c r="G62" s="20"/>
    </row>
    <row r="63" spans="1:7" ht="15.7" customHeight="1" thickTop="1" x14ac:dyDescent="0.45">
      <c r="A63" s="15"/>
      <c r="B63" s="15"/>
      <c r="C63" s="15"/>
      <c r="D63" s="21"/>
      <c r="E63" s="22"/>
      <c r="F63" s="23" t="s">
        <v>13</v>
      </c>
      <c r="G63" s="24">
        <f>SUM(G62:G62)</f>
        <v>0</v>
      </c>
    </row>
    <row r="64" spans="1:7" ht="15.7" customHeight="1" x14ac:dyDescent="0.45">
      <c r="A64" s="25"/>
      <c r="B64" s="25"/>
      <c r="C64" s="25"/>
      <c r="D64" s="26"/>
    </row>
    <row r="65" spans="1:7" ht="15.7" customHeight="1" x14ac:dyDescent="0.5">
      <c r="A65" s="7" t="s">
        <v>37</v>
      </c>
    </row>
    <row r="66" spans="1:7" ht="15.7" customHeight="1" thickBot="1" x14ac:dyDescent="0.5">
      <c r="A66" s="1" t="s">
        <v>0</v>
      </c>
      <c r="B66" s="1" t="s">
        <v>1</v>
      </c>
      <c r="C66" s="1" t="s">
        <v>2</v>
      </c>
      <c r="D66" s="49" t="s">
        <v>3</v>
      </c>
      <c r="E66" s="2" t="s">
        <v>4</v>
      </c>
      <c r="F66" s="3" t="s">
        <v>5</v>
      </c>
      <c r="G66" s="3" t="s">
        <v>6</v>
      </c>
    </row>
    <row r="67" spans="1:7" ht="15.7" customHeight="1" thickTop="1" x14ac:dyDescent="0.45">
      <c r="A67" s="15">
        <v>90201</v>
      </c>
      <c r="B67" s="15" t="s">
        <v>38</v>
      </c>
      <c r="C67" s="15"/>
      <c r="D67" s="21" t="s">
        <v>16</v>
      </c>
      <c r="E67" s="22">
        <v>255</v>
      </c>
      <c r="F67" s="27"/>
      <c r="G67" s="27"/>
    </row>
    <row r="68" spans="1:7" ht="15.7" customHeight="1" x14ac:dyDescent="0.45">
      <c r="A68" s="16">
        <v>90204</v>
      </c>
      <c r="B68" s="16" t="s">
        <v>39</v>
      </c>
      <c r="C68" s="16"/>
      <c r="D68" s="29" t="s">
        <v>16</v>
      </c>
      <c r="E68" s="13">
        <f>1980+133*1.12+164*1.12+46*1.12</f>
        <v>2364.16</v>
      </c>
      <c r="F68" s="14"/>
      <c r="G68" s="14"/>
    </row>
    <row r="69" spans="1:7" ht="15.7" customHeight="1" thickBot="1" x14ac:dyDescent="0.5">
      <c r="A69" s="44"/>
      <c r="B69" s="44"/>
      <c r="C69" s="44"/>
      <c r="D69" s="45"/>
      <c r="E69" s="46"/>
      <c r="F69" s="47"/>
      <c r="G69" s="47"/>
    </row>
    <row r="70" spans="1:7" ht="15.7" customHeight="1" thickTop="1" x14ac:dyDescent="0.45">
      <c r="A70" s="15"/>
      <c r="B70" s="15"/>
      <c r="C70" s="15"/>
      <c r="D70" s="21"/>
      <c r="E70" s="22"/>
      <c r="F70" s="23" t="s">
        <v>13</v>
      </c>
      <c r="G70" s="24">
        <f>SUM(G69:G69)</f>
        <v>0</v>
      </c>
    </row>
    <row r="71" spans="1:7" ht="15.7" customHeight="1" x14ac:dyDescent="0.45">
      <c r="A71" s="25"/>
      <c r="B71" s="25"/>
      <c r="C71" s="25"/>
      <c r="D71" s="26"/>
      <c r="F71" s="30"/>
      <c r="G71" s="31"/>
    </row>
    <row r="72" spans="1:7" ht="15.7" customHeight="1" x14ac:dyDescent="0.45"/>
    <row r="73" spans="1:7" ht="15.7" customHeight="1" x14ac:dyDescent="0.45"/>
    <row r="74" spans="1:7" ht="15.7" customHeight="1" x14ac:dyDescent="0.5">
      <c r="A74" s="52" t="s">
        <v>40</v>
      </c>
      <c r="B74" s="52"/>
      <c r="C74" s="52"/>
      <c r="D74" s="52"/>
      <c r="E74" s="52"/>
      <c r="F74" s="34"/>
      <c r="G74" s="35"/>
    </row>
    <row r="75" spans="1:7" ht="15.7" customHeight="1" x14ac:dyDescent="0.45">
      <c r="A75" s="36"/>
      <c r="B75" s="37"/>
      <c r="C75" s="37"/>
      <c r="D75" s="50"/>
      <c r="E75" s="38"/>
      <c r="F75" s="34"/>
      <c r="G75" s="35"/>
    </row>
    <row r="76" spans="1:7" ht="15.7" customHeight="1" x14ac:dyDescent="0.45">
      <c r="A76" s="53" t="s">
        <v>41</v>
      </c>
      <c r="B76" s="53"/>
      <c r="C76" s="53"/>
      <c r="D76" s="53"/>
      <c r="E76" s="53"/>
      <c r="F76" s="54">
        <f>G12</f>
        <v>0</v>
      </c>
      <c r="G76" s="54"/>
    </row>
    <row r="77" spans="1:7" ht="15.7" customHeight="1" x14ac:dyDescent="0.45">
      <c r="A77" s="53" t="s">
        <v>42</v>
      </c>
      <c r="B77" s="53"/>
      <c r="C77" s="53"/>
      <c r="D77" s="53"/>
      <c r="E77" s="53"/>
      <c r="F77" s="54">
        <f>G22</f>
        <v>0</v>
      </c>
      <c r="G77" s="54"/>
    </row>
    <row r="78" spans="1:7" ht="15.7" customHeight="1" x14ac:dyDescent="0.45">
      <c r="A78" s="53" t="s">
        <v>43</v>
      </c>
      <c r="B78" s="53"/>
      <c r="C78" s="53"/>
      <c r="D78" s="53"/>
      <c r="E78" s="53"/>
      <c r="F78" s="54">
        <f>G36</f>
        <v>0</v>
      </c>
      <c r="G78" s="54"/>
    </row>
    <row r="79" spans="1:7" ht="15.7" customHeight="1" x14ac:dyDescent="0.45">
      <c r="A79" s="53" t="s">
        <v>44</v>
      </c>
      <c r="B79" s="53"/>
      <c r="C79" s="53"/>
      <c r="D79" s="53"/>
      <c r="E79" s="53"/>
      <c r="F79" s="54">
        <f>G46</f>
        <v>0</v>
      </c>
      <c r="G79" s="54"/>
    </row>
    <row r="80" spans="1:7" ht="15.7" customHeight="1" x14ac:dyDescent="0.45">
      <c r="A80" s="53" t="s">
        <v>45</v>
      </c>
      <c r="B80" s="53"/>
      <c r="C80" s="53"/>
      <c r="D80" s="53"/>
      <c r="E80" s="53"/>
      <c r="F80" s="54">
        <f>G54</f>
        <v>0</v>
      </c>
      <c r="G80" s="54"/>
    </row>
    <row r="81" spans="1:7" ht="15.7" customHeight="1" x14ac:dyDescent="0.45">
      <c r="A81" s="53" t="s">
        <v>46</v>
      </c>
      <c r="B81" s="53"/>
      <c r="C81" s="53"/>
      <c r="D81" s="53"/>
      <c r="E81" s="53"/>
      <c r="F81" s="54">
        <f>G63</f>
        <v>0</v>
      </c>
      <c r="G81" s="54"/>
    </row>
    <row r="82" spans="1:7" ht="15.7" customHeight="1" x14ac:dyDescent="0.45">
      <c r="A82" s="53" t="s">
        <v>47</v>
      </c>
      <c r="B82" s="53"/>
      <c r="C82" s="53"/>
      <c r="D82" s="53"/>
      <c r="E82" s="53"/>
      <c r="F82" s="54">
        <f>F72</f>
        <v>0</v>
      </c>
      <c r="G82" s="54"/>
    </row>
    <row r="83" spans="1:7" ht="15.7" customHeight="1" x14ac:dyDescent="0.45">
      <c r="A83" s="36"/>
      <c r="B83" s="37"/>
      <c r="C83" s="37"/>
      <c r="D83" s="50"/>
      <c r="E83" s="38"/>
      <c r="F83" s="39"/>
      <c r="G83" s="35"/>
    </row>
    <row r="84" spans="1:7" ht="15.7" customHeight="1" x14ac:dyDescent="0.45">
      <c r="A84" s="36"/>
      <c r="B84" s="37"/>
      <c r="C84" s="56" t="s">
        <v>48</v>
      </c>
      <c r="D84" s="56"/>
      <c r="E84" s="56"/>
      <c r="F84" s="54">
        <f>ROUND(SUM(F76:G83),2)</f>
        <v>0</v>
      </c>
      <c r="G84" s="54"/>
    </row>
    <row r="85" spans="1:7" ht="15.7" customHeight="1" x14ac:dyDescent="0.45">
      <c r="A85" s="36"/>
      <c r="B85" s="37"/>
      <c r="C85" s="55" t="s">
        <v>49</v>
      </c>
      <c r="D85" s="55"/>
      <c r="E85" s="55"/>
      <c r="F85" s="54">
        <f>ROUND((F84*1.2-F84),2)</f>
        <v>0</v>
      </c>
      <c r="G85" s="54"/>
    </row>
    <row r="86" spans="1:7" ht="15.7" customHeight="1" x14ac:dyDescent="0.45">
      <c r="A86" s="36"/>
      <c r="B86" s="37"/>
      <c r="C86" s="55" t="s">
        <v>50</v>
      </c>
      <c r="D86" s="55"/>
      <c r="E86" s="55"/>
      <c r="F86" s="54">
        <f>SUM(F84:G85)</f>
        <v>0</v>
      </c>
      <c r="G86" s="54"/>
    </row>
  </sheetData>
  <mergeCells count="21">
    <mergeCell ref="A81:E81"/>
    <mergeCell ref="F81:G81"/>
    <mergeCell ref="C85:E85"/>
    <mergeCell ref="F85:G85"/>
    <mergeCell ref="C86:E86"/>
    <mergeCell ref="F86:G86"/>
    <mergeCell ref="A82:E82"/>
    <mergeCell ref="F82:G82"/>
    <mergeCell ref="C84:E84"/>
    <mergeCell ref="F84:G84"/>
    <mergeCell ref="A78:E78"/>
    <mergeCell ref="F78:G78"/>
    <mergeCell ref="A79:E79"/>
    <mergeCell ref="F79:G79"/>
    <mergeCell ref="A80:E80"/>
    <mergeCell ref="F80:G80"/>
    <mergeCell ref="A74:E74"/>
    <mergeCell ref="A76:E76"/>
    <mergeCell ref="F76:G76"/>
    <mergeCell ref="A77:E77"/>
    <mergeCell ref="F77:G77"/>
  </mergeCells>
  <pageMargins left="0.7" right="0.7" top="0.75" bottom="0.75" header="0.3" footer="0.3"/>
  <pageSetup paperSize="9" scale="10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2024-03-20T08:43:15Z</dcterms:modified>
</cp:coreProperties>
</file>