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sutaja\Desktop\Meremäe päästedepoo rekonstrueerimine\"/>
    </mc:Choice>
  </mc:AlternateContent>
  <xr:revisionPtr revIDLastSave="0" documentId="8_{3C708AA3-7E42-481D-AE04-FCC7D78471E7}" xr6:coauthVersionLast="47" xr6:coauthVersionMax="47" xr10:uidLastSave="{00000000-0000-0000-0000-000000000000}"/>
  <bookViews>
    <workbookView xWindow="-120" yWindow="-120" windowWidth="29040" windowHeight="17520" xr2:uid="{C499F718-F721-44B9-BB8B-BA0431F48C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2" i="1" l="1"/>
  <c r="E211" i="1"/>
  <c r="E209" i="1"/>
  <c r="E208" i="1"/>
  <c r="E207" i="1"/>
  <c r="E206" i="1"/>
  <c r="E205" i="1"/>
  <c r="E204" i="1"/>
  <c r="E203" i="1"/>
  <c r="E202" i="1"/>
  <c r="E201" i="1" s="1"/>
  <c r="E200" i="1" s="1"/>
  <c r="E198" i="1"/>
  <c r="E197" i="1"/>
  <c r="E196" i="1" s="1"/>
  <c r="E195" i="1" s="1"/>
  <c r="E193" i="1"/>
  <c r="E192" i="1"/>
  <c r="E217" i="1" s="1"/>
  <c r="E219" i="1" s="1"/>
  <c r="E218" i="1" s="1"/>
  <c r="E191" i="1"/>
  <c r="E190" i="1"/>
  <c r="E187" i="1"/>
  <c r="E186" i="1"/>
  <c r="E185" i="1"/>
  <c r="E184" i="1"/>
  <c r="E183" i="1"/>
  <c r="E182" i="1"/>
  <c r="E181" i="1" s="1"/>
  <c r="E179" i="1"/>
  <c r="E178" i="1" s="1"/>
  <c r="E176" i="1"/>
  <c r="E175" i="1"/>
  <c r="E174" i="1"/>
  <c r="E173" i="1"/>
  <c r="E172" i="1"/>
  <c r="E171" i="1"/>
  <c r="E170" i="1"/>
  <c r="E169" i="1" s="1"/>
  <c r="E167" i="1"/>
  <c r="E166" i="1"/>
  <c r="E165" i="1"/>
  <c r="E164" i="1"/>
  <c r="E163" i="1"/>
  <c r="E162" i="1" s="1"/>
  <c r="E159" i="1"/>
  <c r="E158" i="1"/>
  <c r="E157" i="1"/>
  <c r="E156" i="1"/>
  <c r="E155" i="1"/>
  <c r="E220" i="1" s="1"/>
  <c r="E222" i="1" s="1"/>
  <c r="E221" i="1" s="1"/>
  <c r="E153" i="1"/>
  <c r="E152" i="1"/>
  <c r="E151" i="1"/>
  <c r="E149" i="1"/>
  <c r="E148" i="1"/>
  <c r="E147" i="1"/>
  <c r="E146" i="1"/>
  <c r="E145" i="1"/>
  <c r="E144" i="1" s="1"/>
  <c r="E142" i="1"/>
  <c r="E141" i="1"/>
  <c r="E140" i="1"/>
  <c r="E139" i="1"/>
  <c r="E138" i="1"/>
  <c r="E137" i="1"/>
  <c r="E136" i="1"/>
  <c r="E133" i="1" s="1"/>
  <c r="E135" i="1"/>
  <c r="E134" i="1"/>
  <c r="E131" i="1"/>
  <c r="E130" i="1"/>
  <c r="E129" i="1"/>
  <c r="E128" i="1"/>
  <c r="E127" i="1"/>
  <c r="E126" i="1"/>
  <c r="E125" i="1"/>
  <c r="E124" i="1"/>
  <c r="E123" i="1"/>
  <c r="E122" i="1"/>
  <c r="E121" i="1" s="1"/>
  <c r="E119" i="1"/>
  <c r="E118" i="1"/>
  <c r="E117" i="1" s="1"/>
  <c r="E114" i="1"/>
  <c r="E113" i="1"/>
  <c r="E112" i="1"/>
  <c r="E111" i="1"/>
  <c r="E110" i="1"/>
  <c r="E109" i="1"/>
  <c r="E108" i="1"/>
  <c r="E107" i="1"/>
  <c r="E106" i="1"/>
  <c r="E105" i="1"/>
  <c r="E104" i="1" s="1"/>
  <c r="E102" i="1"/>
  <c r="E101" i="1"/>
  <c r="E100" i="1"/>
  <c r="E98" i="1"/>
  <c r="E97" i="1"/>
  <c r="E96" i="1"/>
  <c r="E95" i="1"/>
  <c r="E94" i="1"/>
  <c r="E93" i="1" s="1"/>
  <c r="E91" i="1"/>
  <c r="E90" i="1"/>
  <c r="E89" i="1"/>
  <c r="E88" i="1" s="1"/>
  <c r="E85" i="1"/>
  <c r="E84" i="1" s="1"/>
  <c r="E82" i="1"/>
  <c r="E81" i="1"/>
  <c r="E80" i="1"/>
  <c r="E79" i="1"/>
  <c r="E78" i="1"/>
  <c r="E77" i="1"/>
  <c r="E76" i="1"/>
  <c r="E75" i="1"/>
  <c r="E74" i="1" s="1"/>
  <c r="E72" i="1"/>
  <c r="E71" i="1"/>
  <c r="E70" i="1"/>
  <c r="E69" i="1"/>
  <c r="E68" i="1"/>
  <c r="E67" i="1"/>
  <c r="E66" i="1"/>
  <c r="E65" i="1"/>
  <c r="E64" i="1"/>
  <c r="E63" i="1"/>
  <c r="E62" i="1" s="1"/>
  <c r="E54" i="1" s="1"/>
  <c r="E60" i="1"/>
  <c r="E59" i="1"/>
  <c r="E58" i="1"/>
  <c r="E57" i="1"/>
  <c r="E56" i="1"/>
  <c r="E55" i="1"/>
  <c r="E52" i="1"/>
  <c r="E51" i="1"/>
  <c r="E50" i="1"/>
  <c r="E48" i="1"/>
  <c r="E47" i="1"/>
  <c r="E46" i="1"/>
  <c r="E45" i="1"/>
  <c r="E43" i="1"/>
  <c r="E42" i="1"/>
  <c r="E41" i="1" s="1"/>
  <c r="E39" i="1"/>
  <c r="E38" i="1"/>
  <c r="E37" i="1"/>
  <c r="E36" i="1" s="1"/>
  <c r="E34" i="1"/>
  <c r="E33" i="1"/>
  <c r="E30" i="1" s="1"/>
  <c r="E32" i="1"/>
  <c r="E31" i="1"/>
  <c r="E28" i="1"/>
  <c r="E27" i="1"/>
  <c r="E26" i="1"/>
  <c r="E25" i="1"/>
  <c r="E24" i="1"/>
  <c r="E21" i="1" s="1"/>
  <c r="E20" i="1" s="1"/>
  <c r="E23" i="1"/>
  <c r="E22" i="1"/>
  <c r="E18" i="1"/>
  <c r="E17" i="1"/>
  <c r="E16" i="1"/>
  <c r="E15" i="1"/>
  <c r="E12" i="1" s="1"/>
  <c r="E14" i="1"/>
  <c r="E13" i="1"/>
  <c r="E10" i="1"/>
  <c r="E9" i="1" s="1"/>
  <c r="E116" i="1" l="1"/>
  <c r="E87" i="1"/>
  <c r="E8" i="1"/>
  <c r="E214" i="1"/>
  <c r="E189" i="1"/>
  <c r="E161" i="1" s="1"/>
  <c r="E216" i="1" l="1"/>
  <c r="E215" i="1" s="1"/>
  <c r="E223" i="1"/>
  <c r="E225" i="1" s="1"/>
  <c r="E224" i="1" s="1"/>
</calcChain>
</file>

<file path=xl/sharedStrings.xml><?xml version="1.0" encoding="utf-8"?>
<sst xmlns="http://schemas.openxmlformats.org/spreadsheetml/2006/main" count="420" uniqueCount="203">
  <si>
    <t xml:space="preserve"> Hinnapakkumuse maksumuse tabel</t>
  </si>
  <si>
    <t xml:space="preserve">Hankija nimi </t>
  </si>
  <si>
    <t>MTÜ Meremäe Vabatahtlikud Päästjad</t>
  </si>
  <si>
    <t>Pakkuja nimi</t>
  </si>
  <si>
    <t xml:space="preserve">Riigihanke nimetus: </t>
  </si>
  <si>
    <t>Meremäe vabatahtlike päästekomando hoone rekonstrueerimine</t>
  </si>
  <si>
    <t>Nimetus</t>
  </si>
  <si>
    <t>Maht</t>
  </si>
  <si>
    <t>Ühik</t>
  </si>
  <si>
    <t>Hind</t>
  </si>
  <si>
    <t>Summa</t>
  </si>
  <si>
    <t>EHITUSPROJEKTEERIMINE</t>
  </si>
  <si>
    <t>Tarindid</t>
  </si>
  <si>
    <t>Konstruktiivse osa joonised (vajadusel)</t>
  </si>
  <si>
    <t>objekt</t>
  </si>
  <si>
    <t>Eriosade projekteerimine</t>
  </si>
  <si>
    <t>Küttesüsteemide põhiprojekt</t>
  </si>
  <si>
    <t>Veevarustuse ja kanalisatsiooni põhiprojekt</t>
  </si>
  <si>
    <t>Ventilatsioonisüsteemide põhiprojekt</t>
  </si>
  <si>
    <t>Tugevvoolu põhiprojekti</t>
  </si>
  <si>
    <t>Nõrkvoolu ja automaatika põhiprojekt</t>
  </si>
  <si>
    <t>Täitedokumentatsiooni vormistamine koos kasutusloa taotlemisega</t>
  </si>
  <si>
    <t>VÄLISRAJATISED</t>
  </si>
  <si>
    <t>Ettevalmistus ja lammutus</t>
  </si>
  <si>
    <t>Ettevalmistustööd</t>
  </si>
  <si>
    <t>obj.</t>
  </si>
  <si>
    <t xml:space="preserve">Hoonete ja rajatiste kaitse </t>
  </si>
  <si>
    <t>töö</t>
  </si>
  <si>
    <t>Betoonpõrandate lammutamine hoones koos utiliseerimisega</t>
  </si>
  <si>
    <t>m2</t>
  </si>
  <si>
    <t>Puitpõrandate lammutamine hoones koos utiliseerimisega</t>
  </si>
  <si>
    <t>Vaheseinte lammutamine hoones koos utiliseerimisega</t>
  </si>
  <si>
    <t>Hooneosa eterniitkatuse lammutamine koos utiliseerimisega</t>
  </si>
  <si>
    <t>Ukse- ja aknaavade lammutus</t>
  </si>
  <si>
    <t>Hoonevälised ehitised</t>
  </si>
  <si>
    <t>Välistrepid</t>
  </si>
  <si>
    <t>tk</t>
  </si>
  <si>
    <t>Varikatus välistrepi kohale (joonisel puudu)</t>
  </si>
  <si>
    <t>Välisuste esised betoonplatsid</t>
  </si>
  <si>
    <t>Septiku paigaldus 6m3 vastavalt tootja paigaldusjuhendile</t>
  </si>
  <si>
    <t>Välisvõrgud</t>
  </si>
  <si>
    <t>Väliskanalisatsiooni paigaldus 160mm, koos kaevudega</t>
  </si>
  <si>
    <t>jm</t>
  </si>
  <si>
    <t>Imbala ja torustiku rajamine killustiku sisse</t>
  </si>
  <si>
    <t>Välivalgus fassaadil, uste kohal</t>
  </si>
  <si>
    <t>kompl</t>
  </si>
  <si>
    <t>Kaeved maa-alal</t>
  </si>
  <si>
    <t>Platside alused väljakaeved</t>
  </si>
  <si>
    <t>m3</t>
  </si>
  <si>
    <t>Sokli lahti kaevamine</t>
  </si>
  <si>
    <t>Maa-ala pinnakatted</t>
  </si>
  <si>
    <t>Haljastuse taastamine</t>
  </si>
  <si>
    <t>Betoonplatsi killustikalused</t>
  </si>
  <si>
    <t>Välisuste esised betoonplatsid 150mm</t>
  </si>
  <si>
    <t xml:space="preserve">Väikeehitised maa-alal </t>
  </si>
  <si>
    <t>Lipuvarda hoidja paigaldus fassaadile</t>
  </si>
  <si>
    <t>Lipumasti paigalduseks betoonaluse rajamine</t>
  </si>
  <si>
    <t xml:space="preserve">ALUSED JA VUNDAMENDID  </t>
  </si>
  <si>
    <t xml:space="preserve">Rostvärgid ja taldmikud </t>
  </si>
  <si>
    <t>Sokli tagasitäited tihendatud liivaga</t>
  </si>
  <si>
    <t>Betoonpandus 800mm sokli äärde</t>
  </si>
  <si>
    <t xml:space="preserve">Sokli hüdroisolatsioon </t>
  </si>
  <si>
    <t xml:space="preserve">Sokli soojustamine 100mm </t>
  </si>
  <si>
    <t>Sokli soojustuse katmine tsementplaadiga 10mm</t>
  </si>
  <si>
    <t>Aluspõrandad</t>
  </si>
  <si>
    <t xml:space="preserve">Põrandate killustikalused 200mm </t>
  </si>
  <si>
    <t xml:space="preserve">Garaaži lihvitud betoonpõrand 150mm, arm 10, 150x150 </t>
  </si>
  <si>
    <t>Lihvitud betoonpõrandad 100mm, arm 8, 2002x200</t>
  </si>
  <si>
    <t>Välisuste alla tsingitud 50x50 vinklite paigaldus</t>
  </si>
  <si>
    <t>Sammumüraplaat 50mm koos paigaldusega</t>
  </si>
  <si>
    <t>100 mm XPS 300 paigaldus põranda perimeetril garaažis</t>
  </si>
  <si>
    <t>200 mm EPS 120 põranda soojustus</t>
  </si>
  <si>
    <t>Kile paigaldus, min 0,2mm</t>
  </si>
  <si>
    <t>Vuukide lõikamine 4x4m</t>
  </si>
  <si>
    <t>Remondikanali ehitus (pikkus 12000mm, laius 800mm, sügavus 1200mm)</t>
  </si>
  <si>
    <t>Kandvad ja välisseinad</t>
  </si>
  <si>
    <t>Akna- ja ukseavade kinni ladumine</t>
  </si>
  <si>
    <t>Rajatavate ja olemasolevate tõstuste avadele  100x100 vinklitega raamide rehitus. Vinklid nii sise- kui välisseina pinnas ja peavad olema omavahel seotud. Silikaatseina tugevdamiseks ava parimeetril.</t>
  </si>
  <si>
    <t>50x100 mm, s600, roovituse paigaldus vinklitega olemasoleva silikaadile</t>
  </si>
  <si>
    <t>Välisseinte soojustamine 100mm PIR. Vuugid teibitud</t>
  </si>
  <si>
    <t>Distantsliistu paigaldus 32x100</t>
  </si>
  <si>
    <t>Marmoroc roovi paigaldus vastavalt tootja paigaldusjuhendile</t>
  </si>
  <si>
    <t>Marmoroc kivi paigaldus koos plekkidega nurga ja akna pale plekkidega (Kivi toon hele ja tume hall)</t>
  </si>
  <si>
    <t>Aknaplekkide paigaldus</t>
  </si>
  <si>
    <t>Trepielemendid</t>
  </si>
  <si>
    <t>Käsipuude paigaldus sisetrepil, (kahe toru piire)</t>
  </si>
  <si>
    <t>FASSAADIELEMENDID JA KATUSED</t>
  </si>
  <si>
    <t>Aknad</t>
  </si>
  <si>
    <t>Puidust aknalauad koos paigaldusega</t>
  </si>
  <si>
    <t>Puitaknad karastatud klaasiga, väljast värvitud</t>
  </si>
  <si>
    <t>PVC aknad, 3k paketiga</t>
  </si>
  <si>
    <t>Välisuksed ja väravad</t>
  </si>
  <si>
    <t>Lukustus ja varustus (sarjasüdamikud)</t>
  </si>
  <si>
    <t>Terasuksed 1200X2100 koos liistudega</t>
  </si>
  <si>
    <t>Tõstanduksed käiguuksega, automaatikaga (kõik paneelid maksimaalselt akendega ja madala lävepakuga), 2900x3700mm</t>
  </si>
  <si>
    <t>Tõstanduksed automaatikaga (kõik paneelid maksimaalselt akendega), 2900x3700mm</t>
  </si>
  <si>
    <t>Tõstanduksed automaatikaga (kõik paneelid maksimaalselt akendega), 4100x4900mm</t>
  </si>
  <si>
    <t>Piirded ja käiguteed</t>
  </si>
  <si>
    <t>Käiguteede rajamine püüningule h=500mm, laiusega 600mm</t>
  </si>
  <si>
    <t>Välistrepi r/v terasest piire</t>
  </si>
  <si>
    <t>Katusetarindid</t>
  </si>
  <si>
    <t>Kandekonstruktsiooni tugevdamine</t>
  </si>
  <si>
    <t>Aluskatte paigaldamine</t>
  </si>
  <si>
    <t xml:space="preserve">Distantsliist 32mm </t>
  </si>
  <si>
    <t>Alusroovituse paigaldus 50x100 vastavalt eterniiti paigaldusjuhendile</t>
  </si>
  <si>
    <t>Asbestivaba eterniitplaadi paigaldus, h hall</t>
  </si>
  <si>
    <t>Pööningu soojustamine tsellu-puistevillaga 500mm</t>
  </si>
  <si>
    <t>Puistevillale tuulesuunajate ehitus 2m ulatuses räästaast sarikate vahele tuuletõkkeplaadiga 13mm</t>
  </si>
  <si>
    <t xml:space="preserve">Räästakastide ehitus, rääastakasti laius  800mm fassaadi viimistlusmaterjalist. </t>
  </si>
  <si>
    <t>Sadeveesüsteem</t>
  </si>
  <si>
    <t>RUUMITARINDID JA PINNAKATTED</t>
  </si>
  <si>
    <t>Vaheseinad</t>
  </si>
  <si>
    <t>Laotud vaheseinad</t>
  </si>
  <si>
    <t>Siseaknad EI30</t>
  </si>
  <si>
    <t>Siseuksed</t>
  </si>
  <si>
    <t>Terasuks 1950x1900, EI30, kahepoolne</t>
  </si>
  <si>
    <t>Terasuks 900x2100, EI30</t>
  </si>
  <si>
    <t>Terasuks 1500x2000, EI30, kahepoolne</t>
  </si>
  <si>
    <t>Terasuks 700x2100, EI30</t>
  </si>
  <si>
    <t xml:space="preserve">Teras siseuks 650x2100, </t>
  </si>
  <si>
    <t>Teras siseuks  800x2100</t>
  </si>
  <si>
    <t>Teras siseuks 1000x2100</t>
  </si>
  <si>
    <t>Teras siseuks 700x1900</t>
  </si>
  <si>
    <t>Lukustus ja varustus</t>
  </si>
  <si>
    <t>Sulgurid</t>
  </si>
  <si>
    <t>Siseseinte pinnakatted</t>
  </si>
  <si>
    <t>Garaaži osa siseseinte puhastamine lahtisest värvist ja krohvist</t>
  </si>
  <si>
    <t>Garaaži osa siseseinte pinna krohviparandused ja värvimine heledas toonis 2x.</t>
  </si>
  <si>
    <t>Olmeruumide olemasolevate seinte puhastamine lahtisest värvist ja krohvist</t>
  </si>
  <si>
    <t>Olmeruumide olemasolevate seinte tasandamine ja värvimine</t>
  </si>
  <si>
    <t>Olmeruumide siseseinte krohvimine 10 mm</t>
  </si>
  <si>
    <t>Olmeruumide siseseinte tasandus ja värmimine</t>
  </si>
  <si>
    <t>Siseseinte plaatimine (plaat hinnas kuni 15€/m2)</t>
  </si>
  <si>
    <t>Sauna seinte ehitus (50mm PIR, roovitus 25mm, termotöödeldud laudis)</t>
  </si>
  <si>
    <t>Plaatseinte alune hüdroisolatsioon</t>
  </si>
  <si>
    <t>Lagede pinnakatted</t>
  </si>
  <si>
    <t>Olemasolevate betoonlagede puhastamine lahtisest materjalist</t>
  </si>
  <si>
    <t>Betoonlagede tasandus ja parandustööd</t>
  </si>
  <si>
    <t>Betoonlagede värvimine 2x</t>
  </si>
  <si>
    <t>Ripplagede paigaldus</t>
  </si>
  <si>
    <t xml:space="preserve">Saina osa puitlagi h=2250 (lae talad, 60mm PIR, roovitus 25mm, termotöödeldud laud </t>
  </si>
  <si>
    <t>Treppide pinnakatted</t>
  </si>
  <si>
    <t>Astmete tasandus sisetrepil koos kõrguste ühtlustamisega</t>
  </si>
  <si>
    <t>Astmete plaatkatted</t>
  </si>
  <si>
    <t>Põrandad ja põrandakatted</t>
  </si>
  <si>
    <t>Põrandate plaatkatted (plaat hinnas kuni 15 €/m2)</t>
  </si>
  <si>
    <t>Põrandate hüdroisolatsioon</t>
  </si>
  <si>
    <t>Betoonpõrandatele pulber-pinnakõvendi paigaldus</t>
  </si>
  <si>
    <t>Puitpõrandad (16mm parkett)</t>
  </si>
  <si>
    <t>TEHNOSÜSTEEMID</t>
  </si>
  <si>
    <t>Veevarustus ja kanalisatsioon</t>
  </si>
  <si>
    <t xml:space="preserve">Veevarustus  </t>
  </si>
  <si>
    <t>Kanalisatsioon</t>
  </si>
  <si>
    <t>Sanitaartehnika seadmed</t>
  </si>
  <si>
    <t>Garaaži põrandale 100mm rennide paigaldus</t>
  </si>
  <si>
    <t>Isolatsioonid</t>
  </si>
  <si>
    <t>Küte, ventilatsioon ja jahutus</t>
  </si>
  <si>
    <t>Küttetorustikud</t>
  </si>
  <si>
    <t>Põrandaküttetorustiku paigaldus</t>
  </si>
  <si>
    <t>Küttekalorifeelide paigaldus garaažiosas</t>
  </si>
  <si>
    <t>Vesi-õhk soojuspumba paigaldus koos automaatikaga, sh kaugjälgimine ja juhtimine</t>
  </si>
  <si>
    <t>Ventilatsiooniseadmed koos automaatikaga, ka CO2 andurid</t>
  </si>
  <si>
    <t>Ventilatsioonitorustikud</t>
  </si>
  <si>
    <t>Isoleerimised</t>
  </si>
  <si>
    <t>Tuletõrjevarustus</t>
  </si>
  <si>
    <t>Tulekustutid 6kg pulber koos paigaldusega</t>
  </si>
  <si>
    <t>Tugevvoolupaigaldis</t>
  </si>
  <si>
    <t>Elektri peajaotussüsteemid</t>
  </si>
  <si>
    <t>Kaabliteed</t>
  </si>
  <si>
    <t>Kaabeldus (pinnapealne torus, olmeosas süvistatud)</t>
  </si>
  <si>
    <t>Valgustussüsteemid</t>
  </si>
  <si>
    <t>Installatsioonimaterjalid</t>
  </si>
  <si>
    <t>Piksekaitse ja maandus</t>
  </si>
  <si>
    <t>Nõrkvoolupaigaldis ja automaatika</t>
  </si>
  <si>
    <t>Andmevõrgud, telefoni- ja infoedastussüsteemid</t>
  </si>
  <si>
    <t>Valveseadmete paigaldus</t>
  </si>
  <si>
    <t>Videovalve (garaaž+välisperimeeter)</t>
  </si>
  <si>
    <t>ATS süsteemid</t>
  </si>
  <si>
    <t>EHITUSPLATSI KORRALDUSKULUD</t>
  </si>
  <si>
    <t>Ajutised ehitised ehitusplatsil</t>
  </si>
  <si>
    <t>Soojakud ja olmeruumid</t>
  </si>
  <si>
    <t>kuu</t>
  </si>
  <si>
    <t>Tellingud, lavad, tõstukid</t>
  </si>
  <si>
    <t>EHITUSPLATSI ÜLDKULUD</t>
  </si>
  <si>
    <t>Juhtimiskulud</t>
  </si>
  <si>
    <t>ITP palgad</t>
  </si>
  <si>
    <t>Kontori ülalpidamiskulud</t>
  </si>
  <si>
    <t>Valve</t>
  </si>
  <si>
    <t>Sidekulud</t>
  </si>
  <si>
    <t>Trasnpordikulud</t>
  </si>
  <si>
    <t>Ehitusplatsi korrashoid/prügivedu</t>
  </si>
  <si>
    <t>Ehitusaegne elektrikulu</t>
  </si>
  <si>
    <t>Lõppkoristus</t>
  </si>
  <si>
    <t>Lepingu erikulud</t>
  </si>
  <si>
    <t>Ehitustööde CAR kindlustus, ka garantiiperiood</t>
  </si>
  <si>
    <t>I etapi hind kokku</t>
  </si>
  <si>
    <t>II etapi hind kokku</t>
  </si>
  <si>
    <t>III etapi hind kokku</t>
  </si>
  <si>
    <t>KOKKU</t>
  </si>
  <si>
    <t>KM 22%</t>
  </si>
  <si>
    <t>SUMMA</t>
  </si>
  <si>
    <t xml:space="preserve">Märkused: </t>
  </si>
  <si>
    <t xml:space="preserve">Tellija jätab endale võimaluse teostada töid etapiti, sealjuures määramata etappide järjekorda, kas ühe või mitme etapi summana sihthinna piires.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</si>
</sst>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b/>
      <sz val="12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164" fontId="0" fillId="0" borderId="0" xfId="0" applyNumberFormat="1"/>
    <xf numFmtId="164" fontId="0" fillId="0" borderId="5" xfId="0" applyNumberForma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164" fontId="5" fillId="2" borderId="6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wrapText="1"/>
    </xf>
    <xf numFmtId="164" fontId="5" fillId="3" borderId="6" xfId="0" applyNumberFormat="1" applyFont="1" applyFill="1" applyBorder="1" applyAlignment="1">
      <alignment horizontal="center" wrapText="1"/>
    </xf>
    <xf numFmtId="0" fontId="0" fillId="4" borderId="6" xfId="0" applyFill="1" applyBorder="1" applyAlignment="1">
      <alignment wrapText="1"/>
    </xf>
    <xf numFmtId="0" fontId="6" fillId="4" borderId="6" xfId="0" applyFont="1" applyFill="1" applyBorder="1" applyAlignment="1">
      <alignment horizontal="center" wrapText="1"/>
    </xf>
    <xf numFmtId="164" fontId="0" fillId="4" borderId="6" xfId="0" applyNumberFormat="1" applyFill="1" applyBorder="1" applyAlignment="1">
      <alignment horizontal="center"/>
    </xf>
    <xf numFmtId="0" fontId="0" fillId="0" borderId="6" xfId="0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5" borderId="6" xfId="0" applyFill="1" applyBorder="1" applyAlignment="1">
      <alignment wrapText="1"/>
    </xf>
    <xf numFmtId="0" fontId="0" fillId="5" borderId="6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0" fontId="0" fillId="4" borderId="4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6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0" fontId="6" fillId="4" borderId="6" xfId="0" applyFont="1" applyFill="1" applyBorder="1" applyAlignment="1">
      <alignment wrapText="1"/>
    </xf>
    <xf numFmtId="164" fontId="0" fillId="0" borderId="7" xfId="0" applyNumberFormat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164" fontId="5" fillId="2" borderId="9" xfId="0" applyNumberFormat="1" applyFont="1" applyFill="1" applyBorder="1" applyAlignment="1">
      <alignment horizontal="center" wrapText="1"/>
    </xf>
    <xf numFmtId="164" fontId="5" fillId="3" borderId="10" xfId="0" applyNumberFormat="1" applyFont="1" applyFill="1" applyBorder="1" applyAlignment="1">
      <alignment horizontal="center" wrapText="1"/>
    </xf>
    <xf numFmtId="0" fontId="0" fillId="4" borderId="7" xfId="0" applyFill="1" applyBorder="1" applyAlignment="1">
      <alignment wrapText="1"/>
    </xf>
    <xf numFmtId="0" fontId="0" fillId="4" borderId="7" xfId="0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4" borderId="10" xfId="0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F19D-F393-43E6-93AA-6278C299581F}">
  <dimension ref="A1:E231"/>
  <sheetViews>
    <sheetView tabSelected="1" topLeftCell="A148" workbookViewId="0">
      <selection activeCell="G205" sqref="G205"/>
    </sheetView>
  </sheetViews>
  <sheetFormatPr defaultRowHeight="15" x14ac:dyDescent="0.25"/>
  <cols>
    <col min="1" max="1" width="55.140625" style="72" customWidth="1"/>
    <col min="2" max="2" width="6.5703125" customWidth="1"/>
    <col min="3" max="3" width="6.5703125" bestFit="1" customWidth="1"/>
    <col min="4" max="4" width="11.42578125" style="13" bestFit="1" customWidth="1"/>
    <col min="5" max="5" width="14" style="73" bestFit="1" customWidth="1"/>
    <col min="257" max="257" width="55.140625" customWidth="1"/>
    <col min="258" max="258" width="6.5703125" customWidth="1"/>
    <col min="259" max="259" width="6.5703125" bestFit="1" customWidth="1"/>
    <col min="260" max="260" width="11.42578125" bestFit="1" customWidth="1"/>
    <col min="261" max="261" width="14" bestFit="1" customWidth="1"/>
    <col min="513" max="513" width="55.140625" customWidth="1"/>
    <col min="514" max="514" width="6.5703125" customWidth="1"/>
    <col min="515" max="515" width="6.5703125" bestFit="1" customWidth="1"/>
    <col min="516" max="516" width="11.42578125" bestFit="1" customWidth="1"/>
    <col min="517" max="517" width="14" bestFit="1" customWidth="1"/>
    <col min="769" max="769" width="55.140625" customWidth="1"/>
    <col min="770" max="770" width="6.5703125" customWidth="1"/>
    <col min="771" max="771" width="6.5703125" bestFit="1" customWidth="1"/>
    <col min="772" max="772" width="11.42578125" bestFit="1" customWidth="1"/>
    <col min="773" max="773" width="14" bestFit="1" customWidth="1"/>
    <col min="1025" max="1025" width="55.140625" customWidth="1"/>
    <col min="1026" max="1026" width="6.5703125" customWidth="1"/>
    <col min="1027" max="1027" width="6.5703125" bestFit="1" customWidth="1"/>
    <col min="1028" max="1028" width="11.42578125" bestFit="1" customWidth="1"/>
    <col min="1029" max="1029" width="14" bestFit="1" customWidth="1"/>
    <col min="1281" max="1281" width="55.140625" customWidth="1"/>
    <col min="1282" max="1282" width="6.5703125" customWidth="1"/>
    <col min="1283" max="1283" width="6.5703125" bestFit="1" customWidth="1"/>
    <col min="1284" max="1284" width="11.42578125" bestFit="1" customWidth="1"/>
    <col min="1285" max="1285" width="14" bestFit="1" customWidth="1"/>
    <col min="1537" max="1537" width="55.140625" customWidth="1"/>
    <col min="1538" max="1538" width="6.5703125" customWidth="1"/>
    <col min="1539" max="1539" width="6.5703125" bestFit="1" customWidth="1"/>
    <col min="1540" max="1540" width="11.42578125" bestFit="1" customWidth="1"/>
    <col min="1541" max="1541" width="14" bestFit="1" customWidth="1"/>
    <col min="1793" max="1793" width="55.140625" customWidth="1"/>
    <col min="1794" max="1794" width="6.5703125" customWidth="1"/>
    <col min="1795" max="1795" width="6.5703125" bestFit="1" customWidth="1"/>
    <col min="1796" max="1796" width="11.42578125" bestFit="1" customWidth="1"/>
    <col min="1797" max="1797" width="14" bestFit="1" customWidth="1"/>
    <col min="2049" max="2049" width="55.140625" customWidth="1"/>
    <col min="2050" max="2050" width="6.5703125" customWidth="1"/>
    <col min="2051" max="2051" width="6.5703125" bestFit="1" customWidth="1"/>
    <col min="2052" max="2052" width="11.42578125" bestFit="1" customWidth="1"/>
    <col min="2053" max="2053" width="14" bestFit="1" customWidth="1"/>
    <col min="2305" max="2305" width="55.140625" customWidth="1"/>
    <col min="2306" max="2306" width="6.5703125" customWidth="1"/>
    <col min="2307" max="2307" width="6.5703125" bestFit="1" customWidth="1"/>
    <col min="2308" max="2308" width="11.42578125" bestFit="1" customWidth="1"/>
    <col min="2309" max="2309" width="14" bestFit="1" customWidth="1"/>
    <col min="2561" max="2561" width="55.140625" customWidth="1"/>
    <col min="2562" max="2562" width="6.5703125" customWidth="1"/>
    <col min="2563" max="2563" width="6.5703125" bestFit="1" customWidth="1"/>
    <col min="2564" max="2564" width="11.42578125" bestFit="1" customWidth="1"/>
    <col min="2565" max="2565" width="14" bestFit="1" customWidth="1"/>
    <col min="2817" max="2817" width="55.140625" customWidth="1"/>
    <col min="2818" max="2818" width="6.5703125" customWidth="1"/>
    <col min="2819" max="2819" width="6.5703125" bestFit="1" customWidth="1"/>
    <col min="2820" max="2820" width="11.42578125" bestFit="1" customWidth="1"/>
    <col min="2821" max="2821" width="14" bestFit="1" customWidth="1"/>
    <col min="3073" max="3073" width="55.140625" customWidth="1"/>
    <col min="3074" max="3074" width="6.5703125" customWidth="1"/>
    <col min="3075" max="3075" width="6.5703125" bestFit="1" customWidth="1"/>
    <col min="3076" max="3076" width="11.42578125" bestFit="1" customWidth="1"/>
    <col min="3077" max="3077" width="14" bestFit="1" customWidth="1"/>
    <col min="3329" max="3329" width="55.140625" customWidth="1"/>
    <col min="3330" max="3330" width="6.5703125" customWidth="1"/>
    <col min="3331" max="3331" width="6.5703125" bestFit="1" customWidth="1"/>
    <col min="3332" max="3332" width="11.42578125" bestFit="1" customWidth="1"/>
    <col min="3333" max="3333" width="14" bestFit="1" customWidth="1"/>
    <col min="3585" max="3585" width="55.140625" customWidth="1"/>
    <col min="3586" max="3586" width="6.5703125" customWidth="1"/>
    <col min="3587" max="3587" width="6.5703125" bestFit="1" customWidth="1"/>
    <col min="3588" max="3588" width="11.42578125" bestFit="1" customWidth="1"/>
    <col min="3589" max="3589" width="14" bestFit="1" customWidth="1"/>
    <col min="3841" max="3841" width="55.140625" customWidth="1"/>
    <col min="3842" max="3842" width="6.5703125" customWidth="1"/>
    <col min="3843" max="3843" width="6.5703125" bestFit="1" customWidth="1"/>
    <col min="3844" max="3844" width="11.42578125" bestFit="1" customWidth="1"/>
    <col min="3845" max="3845" width="14" bestFit="1" customWidth="1"/>
    <col min="4097" max="4097" width="55.140625" customWidth="1"/>
    <col min="4098" max="4098" width="6.5703125" customWidth="1"/>
    <col min="4099" max="4099" width="6.5703125" bestFit="1" customWidth="1"/>
    <col min="4100" max="4100" width="11.42578125" bestFit="1" customWidth="1"/>
    <col min="4101" max="4101" width="14" bestFit="1" customWidth="1"/>
    <col min="4353" max="4353" width="55.140625" customWidth="1"/>
    <col min="4354" max="4354" width="6.5703125" customWidth="1"/>
    <col min="4355" max="4355" width="6.5703125" bestFit="1" customWidth="1"/>
    <col min="4356" max="4356" width="11.42578125" bestFit="1" customWidth="1"/>
    <col min="4357" max="4357" width="14" bestFit="1" customWidth="1"/>
    <col min="4609" max="4609" width="55.140625" customWidth="1"/>
    <col min="4610" max="4610" width="6.5703125" customWidth="1"/>
    <col min="4611" max="4611" width="6.5703125" bestFit="1" customWidth="1"/>
    <col min="4612" max="4612" width="11.42578125" bestFit="1" customWidth="1"/>
    <col min="4613" max="4613" width="14" bestFit="1" customWidth="1"/>
    <col min="4865" max="4865" width="55.140625" customWidth="1"/>
    <col min="4866" max="4866" width="6.5703125" customWidth="1"/>
    <col min="4867" max="4867" width="6.5703125" bestFit="1" customWidth="1"/>
    <col min="4868" max="4868" width="11.42578125" bestFit="1" customWidth="1"/>
    <col min="4869" max="4869" width="14" bestFit="1" customWidth="1"/>
    <col min="5121" max="5121" width="55.140625" customWidth="1"/>
    <col min="5122" max="5122" width="6.5703125" customWidth="1"/>
    <col min="5123" max="5123" width="6.5703125" bestFit="1" customWidth="1"/>
    <col min="5124" max="5124" width="11.42578125" bestFit="1" customWidth="1"/>
    <col min="5125" max="5125" width="14" bestFit="1" customWidth="1"/>
    <col min="5377" max="5377" width="55.140625" customWidth="1"/>
    <col min="5378" max="5378" width="6.5703125" customWidth="1"/>
    <col min="5379" max="5379" width="6.5703125" bestFit="1" customWidth="1"/>
    <col min="5380" max="5380" width="11.42578125" bestFit="1" customWidth="1"/>
    <col min="5381" max="5381" width="14" bestFit="1" customWidth="1"/>
    <col min="5633" max="5633" width="55.140625" customWidth="1"/>
    <col min="5634" max="5634" width="6.5703125" customWidth="1"/>
    <col min="5635" max="5635" width="6.5703125" bestFit="1" customWidth="1"/>
    <col min="5636" max="5636" width="11.42578125" bestFit="1" customWidth="1"/>
    <col min="5637" max="5637" width="14" bestFit="1" customWidth="1"/>
    <col min="5889" max="5889" width="55.140625" customWidth="1"/>
    <col min="5890" max="5890" width="6.5703125" customWidth="1"/>
    <col min="5891" max="5891" width="6.5703125" bestFit="1" customWidth="1"/>
    <col min="5892" max="5892" width="11.42578125" bestFit="1" customWidth="1"/>
    <col min="5893" max="5893" width="14" bestFit="1" customWidth="1"/>
    <col min="6145" max="6145" width="55.140625" customWidth="1"/>
    <col min="6146" max="6146" width="6.5703125" customWidth="1"/>
    <col min="6147" max="6147" width="6.5703125" bestFit="1" customWidth="1"/>
    <col min="6148" max="6148" width="11.42578125" bestFit="1" customWidth="1"/>
    <col min="6149" max="6149" width="14" bestFit="1" customWidth="1"/>
    <col min="6401" max="6401" width="55.140625" customWidth="1"/>
    <col min="6402" max="6402" width="6.5703125" customWidth="1"/>
    <col min="6403" max="6403" width="6.5703125" bestFit="1" customWidth="1"/>
    <col min="6404" max="6404" width="11.42578125" bestFit="1" customWidth="1"/>
    <col min="6405" max="6405" width="14" bestFit="1" customWidth="1"/>
    <col min="6657" max="6657" width="55.140625" customWidth="1"/>
    <col min="6658" max="6658" width="6.5703125" customWidth="1"/>
    <col min="6659" max="6659" width="6.5703125" bestFit="1" customWidth="1"/>
    <col min="6660" max="6660" width="11.42578125" bestFit="1" customWidth="1"/>
    <col min="6661" max="6661" width="14" bestFit="1" customWidth="1"/>
    <col min="6913" max="6913" width="55.140625" customWidth="1"/>
    <col min="6914" max="6914" width="6.5703125" customWidth="1"/>
    <col min="6915" max="6915" width="6.5703125" bestFit="1" customWidth="1"/>
    <col min="6916" max="6916" width="11.42578125" bestFit="1" customWidth="1"/>
    <col min="6917" max="6917" width="14" bestFit="1" customWidth="1"/>
    <col min="7169" max="7169" width="55.140625" customWidth="1"/>
    <col min="7170" max="7170" width="6.5703125" customWidth="1"/>
    <col min="7171" max="7171" width="6.5703125" bestFit="1" customWidth="1"/>
    <col min="7172" max="7172" width="11.42578125" bestFit="1" customWidth="1"/>
    <col min="7173" max="7173" width="14" bestFit="1" customWidth="1"/>
    <col min="7425" max="7425" width="55.140625" customWidth="1"/>
    <col min="7426" max="7426" width="6.5703125" customWidth="1"/>
    <col min="7427" max="7427" width="6.5703125" bestFit="1" customWidth="1"/>
    <col min="7428" max="7428" width="11.42578125" bestFit="1" customWidth="1"/>
    <col min="7429" max="7429" width="14" bestFit="1" customWidth="1"/>
    <col min="7681" max="7681" width="55.140625" customWidth="1"/>
    <col min="7682" max="7682" width="6.5703125" customWidth="1"/>
    <col min="7683" max="7683" width="6.5703125" bestFit="1" customWidth="1"/>
    <col min="7684" max="7684" width="11.42578125" bestFit="1" customWidth="1"/>
    <col min="7685" max="7685" width="14" bestFit="1" customWidth="1"/>
    <col min="7937" max="7937" width="55.140625" customWidth="1"/>
    <col min="7938" max="7938" width="6.5703125" customWidth="1"/>
    <col min="7939" max="7939" width="6.5703125" bestFit="1" customWidth="1"/>
    <col min="7940" max="7940" width="11.42578125" bestFit="1" customWidth="1"/>
    <col min="7941" max="7941" width="14" bestFit="1" customWidth="1"/>
    <col min="8193" max="8193" width="55.140625" customWidth="1"/>
    <col min="8194" max="8194" width="6.5703125" customWidth="1"/>
    <col min="8195" max="8195" width="6.5703125" bestFit="1" customWidth="1"/>
    <col min="8196" max="8196" width="11.42578125" bestFit="1" customWidth="1"/>
    <col min="8197" max="8197" width="14" bestFit="1" customWidth="1"/>
    <col min="8449" max="8449" width="55.140625" customWidth="1"/>
    <col min="8450" max="8450" width="6.5703125" customWidth="1"/>
    <col min="8451" max="8451" width="6.5703125" bestFit="1" customWidth="1"/>
    <col min="8452" max="8452" width="11.42578125" bestFit="1" customWidth="1"/>
    <col min="8453" max="8453" width="14" bestFit="1" customWidth="1"/>
    <col min="8705" max="8705" width="55.140625" customWidth="1"/>
    <col min="8706" max="8706" width="6.5703125" customWidth="1"/>
    <col min="8707" max="8707" width="6.5703125" bestFit="1" customWidth="1"/>
    <col min="8708" max="8708" width="11.42578125" bestFit="1" customWidth="1"/>
    <col min="8709" max="8709" width="14" bestFit="1" customWidth="1"/>
    <col min="8961" max="8961" width="55.140625" customWidth="1"/>
    <col min="8962" max="8962" width="6.5703125" customWidth="1"/>
    <col min="8963" max="8963" width="6.5703125" bestFit="1" customWidth="1"/>
    <col min="8964" max="8964" width="11.42578125" bestFit="1" customWidth="1"/>
    <col min="8965" max="8965" width="14" bestFit="1" customWidth="1"/>
    <col min="9217" max="9217" width="55.140625" customWidth="1"/>
    <col min="9218" max="9218" width="6.5703125" customWidth="1"/>
    <col min="9219" max="9219" width="6.5703125" bestFit="1" customWidth="1"/>
    <col min="9220" max="9220" width="11.42578125" bestFit="1" customWidth="1"/>
    <col min="9221" max="9221" width="14" bestFit="1" customWidth="1"/>
    <col min="9473" max="9473" width="55.140625" customWidth="1"/>
    <col min="9474" max="9474" width="6.5703125" customWidth="1"/>
    <col min="9475" max="9475" width="6.5703125" bestFit="1" customWidth="1"/>
    <col min="9476" max="9476" width="11.42578125" bestFit="1" customWidth="1"/>
    <col min="9477" max="9477" width="14" bestFit="1" customWidth="1"/>
    <col min="9729" max="9729" width="55.140625" customWidth="1"/>
    <col min="9730" max="9730" width="6.5703125" customWidth="1"/>
    <col min="9731" max="9731" width="6.5703125" bestFit="1" customWidth="1"/>
    <col min="9732" max="9732" width="11.42578125" bestFit="1" customWidth="1"/>
    <col min="9733" max="9733" width="14" bestFit="1" customWidth="1"/>
    <col min="9985" max="9985" width="55.140625" customWidth="1"/>
    <col min="9986" max="9986" width="6.5703125" customWidth="1"/>
    <col min="9987" max="9987" width="6.5703125" bestFit="1" customWidth="1"/>
    <col min="9988" max="9988" width="11.42578125" bestFit="1" customWidth="1"/>
    <col min="9989" max="9989" width="14" bestFit="1" customWidth="1"/>
    <col min="10241" max="10241" width="55.140625" customWidth="1"/>
    <col min="10242" max="10242" width="6.5703125" customWidth="1"/>
    <col min="10243" max="10243" width="6.5703125" bestFit="1" customWidth="1"/>
    <col min="10244" max="10244" width="11.42578125" bestFit="1" customWidth="1"/>
    <col min="10245" max="10245" width="14" bestFit="1" customWidth="1"/>
    <col min="10497" max="10497" width="55.140625" customWidth="1"/>
    <col min="10498" max="10498" width="6.5703125" customWidth="1"/>
    <col min="10499" max="10499" width="6.5703125" bestFit="1" customWidth="1"/>
    <col min="10500" max="10500" width="11.42578125" bestFit="1" customWidth="1"/>
    <col min="10501" max="10501" width="14" bestFit="1" customWidth="1"/>
    <col min="10753" max="10753" width="55.140625" customWidth="1"/>
    <col min="10754" max="10754" width="6.5703125" customWidth="1"/>
    <col min="10755" max="10755" width="6.5703125" bestFit="1" customWidth="1"/>
    <col min="10756" max="10756" width="11.42578125" bestFit="1" customWidth="1"/>
    <col min="10757" max="10757" width="14" bestFit="1" customWidth="1"/>
    <col min="11009" max="11009" width="55.140625" customWidth="1"/>
    <col min="11010" max="11010" width="6.5703125" customWidth="1"/>
    <col min="11011" max="11011" width="6.5703125" bestFit="1" customWidth="1"/>
    <col min="11012" max="11012" width="11.42578125" bestFit="1" customWidth="1"/>
    <col min="11013" max="11013" width="14" bestFit="1" customWidth="1"/>
    <col min="11265" max="11265" width="55.140625" customWidth="1"/>
    <col min="11266" max="11266" width="6.5703125" customWidth="1"/>
    <col min="11267" max="11267" width="6.5703125" bestFit="1" customWidth="1"/>
    <col min="11268" max="11268" width="11.42578125" bestFit="1" customWidth="1"/>
    <col min="11269" max="11269" width="14" bestFit="1" customWidth="1"/>
    <col min="11521" max="11521" width="55.140625" customWidth="1"/>
    <col min="11522" max="11522" width="6.5703125" customWidth="1"/>
    <col min="11523" max="11523" width="6.5703125" bestFit="1" customWidth="1"/>
    <col min="11524" max="11524" width="11.42578125" bestFit="1" customWidth="1"/>
    <col min="11525" max="11525" width="14" bestFit="1" customWidth="1"/>
    <col min="11777" max="11777" width="55.140625" customWidth="1"/>
    <col min="11778" max="11778" width="6.5703125" customWidth="1"/>
    <col min="11779" max="11779" width="6.5703125" bestFit="1" customWidth="1"/>
    <col min="11780" max="11780" width="11.42578125" bestFit="1" customWidth="1"/>
    <col min="11781" max="11781" width="14" bestFit="1" customWidth="1"/>
    <col min="12033" max="12033" width="55.140625" customWidth="1"/>
    <col min="12034" max="12034" width="6.5703125" customWidth="1"/>
    <col min="12035" max="12035" width="6.5703125" bestFit="1" customWidth="1"/>
    <col min="12036" max="12036" width="11.42578125" bestFit="1" customWidth="1"/>
    <col min="12037" max="12037" width="14" bestFit="1" customWidth="1"/>
    <col min="12289" max="12289" width="55.140625" customWidth="1"/>
    <col min="12290" max="12290" width="6.5703125" customWidth="1"/>
    <col min="12291" max="12291" width="6.5703125" bestFit="1" customWidth="1"/>
    <col min="12292" max="12292" width="11.42578125" bestFit="1" customWidth="1"/>
    <col min="12293" max="12293" width="14" bestFit="1" customWidth="1"/>
    <col min="12545" max="12545" width="55.140625" customWidth="1"/>
    <col min="12546" max="12546" width="6.5703125" customWidth="1"/>
    <col min="12547" max="12547" width="6.5703125" bestFit="1" customWidth="1"/>
    <col min="12548" max="12548" width="11.42578125" bestFit="1" customWidth="1"/>
    <col min="12549" max="12549" width="14" bestFit="1" customWidth="1"/>
    <col min="12801" max="12801" width="55.140625" customWidth="1"/>
    <col min="12802" max="12802" width="6.5703125" customWidth="1"/>
    <col min="12803" max="12803" width="6.5703125" bestFit="1" customWidth="1"/>
    <col min="12804" max="12804" width="11.42578125" bestFit="1" customWidth="1"/>
    <col min="12805" max="12805" width="14" bestFit="1" customWidth="1"/>
    <col min="13057" max="13057" width="55.140625" customWidth="1"/>
    <col min="13058" max="13058" width="6.5703125" customWidth="1"/>
    <col min="13059" max="13059" width="6.5703125" bestFit="1" customWidth="1"/>
    <col min="13060" max="13060" width="11.42578125" bestFit="1" customWidth="1"/>
    <col min="13061" max="13061" width="14" bestFit="1" customWidth="1"/>
    <col min="13313" max="13313" width="55.140625" customWidth="1"/>
    <col min="13314" max="13314" width="6.5703125" customWidth="1"/>
    <col min="13315" max="13315" width="6.5703125" bestFit="1" customWidth="1"/>
    <col min="13316" max="13316" width="11.42578125" bestFit="1" customWidth="1"/>
    <col min="13317" max="13317" width="14" bestFit="1" customWidth="1"/>
    <col min="13569" max="13569" width="55.140625" customWidth="1"/>
    <col min="13570" max="13570" width="6.5703125" customWidth="1"/>
    <col min="13571" max="13571" width="6.5703125" bestFit="1" customWidth="1"/>
    <col min="13572" max="13572" width="11.42578125" bestFit="1" customWidth="1"/>
    <col min="13573" max="13573" width="14" bestFit="1" customWidth="1"/>
    <col min="13825" max="13825" width="55.140625" customWidth="1"/>
    <col min="13826" max="13826" width="6.5703125" customWidth="1"/>
    <col min="13827" max="13827" width="6.5703125" bestFit="1" customWidth="1"/>
    <col min="13828" max="13828" width="11.42578125" bestFit="1" customWidth="1"/>
    <col min="13829" max="13829" width="14" bestFit="1" customWidth="1"/>
    <col min="14081" max="14081" width="55.140625" customWidth="1"/>
    <col min="14082" max="14082" width="6.5703125" customWidth="1"/>
    <col min="14083" max="14083" width="6.5703125" bestFit="1" customWidth="1"/>
    <col min="14084" max="14084" width="11.42578125" bestFit="1" customWidth="1"/>
    <col min="14085" max="14085" width="14" bestFit="1" customWidth="1"/>
    <col min="14337" max="14337" width="55.140625" customWidth="1"/>
    <col min="14338" max="14338" width="6.5703125" customWidth="1"/>
    <col min="14339" max="14339" width="6.5703125" bestFit="1" customWidth="1"/>
    <col min="14340" max="14340" width="11.42578125" bestFit="1" customWidth="1"/>
    <col min="14341" max="14341" width="14" bestFit="1" customWidth="1"/>
    <col min="14593" max="14593" width="55.140625" customWidth="1"/>
    <col min="14594" max="14594" width="6.5703125" customWidth="1"/>
    <col min="14595" max="14595" width="6.5703125" bestFit="1" customWidth="1"/>
    <col min="14596" max="14596" width="11.42578125" bestFit="1" customWidth="1"/>
    <col min="14597" max="14597" width="14" bestFit="1" customWidth="1"/>
    <col min="14849" max="14849" width="55.140625" customWidth="1"/>
    <col min="14850" max="14850" width="6.5703125" customWidth="1"/>
    <col min="14851" max="14851" width="6.5703125" bestFit="1" customWidth="1"/>
    <col min="14852" max="14852" width="11.42578125" bestFit="1" customWidth="1"/>
    <col min="14853" max="14853" width="14" bestFit="1" customWidth="1"/>
    <col min="15105" max="15105" width="55.140625" customWidth="1"/>
    <col min="15106" max="15106" width="6.5703125" customWidth="1"/>
    <col min="15107" max="15107" width="6.5703125" bestFit="1" customWidth="1"/>
    <col min="15108" max="15108" width="11.42578125" bestFit="1" customWidth="1"/>
    <col min="15109" max="15109" width="14" bestFit="1" customWidth="1"/>
    <col min="15361" max="15361" width="55.140625" customWidth="1"/>
    <col min="15362" max="15362" width="6.5703125" customWidth="1"/>
    <col min="15363" max="15363" width="6.5703125" bestFit="1" customWidth="1"/>
    <col min="15364" max="15364" width="11.42578125" bestFit="1" customWidth="1"/>
    <col min="15365" max="15365" width="14" bestFit="1" customWidth="1"/>
    <col min="15617" max="15617" width="55.140625" customWidth="1"/>
    <col min="15618" max="15618" width="6.5703125" customWidth="1"/>
    <col min="15619" max="15619" width="6.5703125" bestFit="1" customWidth="1"/>
    <col min="15620" max="15620" width="11.42578125" bestFit="1" customWidth="1"/>
    <col min="15621" max="15621" width="14" bestFit="1" customWidth="1"/>
    <col min="15873" max="15873" width="55.140625" customWidth="1"/>
    <col min="15874" max="15874" width="6.5703125" customWidth="1"/>
    <col min="15875" max="15875" width="6.5703125" bestFit="1" customWidth="1"/>
    <col min="15876" max="15876" width="11.42578125" bestFit="1" customWidth="1"/>
    <col min="15877" max="15877" width="14" bestFit="1" customWidth="1"/>
    <col min="16129" max="16129" width="55.140625" customWidth="1"/>
    <col min="16130" max="16130" width="6.5703125" customWidth="1"/>
    <col min="16131" max="16131" width="6.5703125" bestFit="1" customWidth="1"/>
    <col min="16132" max="16132" width="11.42578125" bestFit="1" customWidth="1"/>
    <col min="16133" max="16133" width="14" bestFit="1" customWidth="1"/>
  </cols>
  <sheetData>
    <row r="1" spans="1:5" x14ac:dyDescent="0.25">
      <c r="A1" s="1"/>
      <c r="B1" s="2"/>
      <c r="C1" s="2"/>
      <c r="D1" s="3"/>
      <c r="E1" s="4"/>
    </row>
    <row r="2" spans="1:5" ht="20.25" x14ac:dyDescent="0.3">
      <c r="A2" s="5" t="s">
        <v>0</v>
      </c>
      <c r="B2" s="6"/>
      <c r="C2" s="6"/>
      <c r="D2" s="6"/>
      <c r="E2" s="7"/>
    </row>
    <row r="3" spans="1:5" ht="15.75" x14ac:dyDescent="0.25">
      <c r="A3" s="8" t="s">
        <v>1</v>
      </c>
      <c r="B3" s="9" t="s">
        <v>2</v>
      </c>
      <c r="C3" s="9"/>
      <c r="D3" s="9"/>
      <c r="E3" s="9"/>
    </row>
    <row r="4" spans="1:5" ht="15.75" x14ac:dyDescent="0.25">
      <c r="A4" s="8" t="s">
        <v>3</v>
      </c>
      <c r="B4" s="9"/>
      <c r="C4" s="9"/>
      <c r="D4" s="9"/>
      <c r="E4" s="9"/>
    </row>
    <row r="5" spans="1:5" ht="31.5" customHeight="1" x14ac:dyDescent="0.25">
      <c r="A5" s="10" t="s">
        <v>4</v>
      </c>
      <c r="B5" s="11" t="s">
        <v>5</v>
      </c>
      <c r="C5" s="11"/>
      <c r="D5" s="11"/>
      <c r="E5" s="11"/>
    </row>
    <row r="6" spans="1:5" x14ac:dyDescent="0.25">
      <c r="A6" s="12"/>
      <c r="E6" s="14"/>
    </row>
    <row r="7" spans="1:5" x14ac:dyDescent="0.25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</row>
    <row r="8" spans="1:5" x14ac:dyDescent="0.25">
      <c r="A8" s="16" t="s">
        <v>11</v>
      </c>
      <c r="B8" s="16"/>
      <c r="C8" s="16"/>
      <c r="D8" s="16"/>
      <c r="E8" s="17">
        <f>E9+E12</f>
        <v>38300</v>
      </c>
    </row>
    <row r="9" spans="1:5" x14ac:dyDescent="0.25">
      <c r="A9" s="18" t="s">
        <v>12</v>
      </c>
      <c r="B9" s="19" t="s">
        <v>7</v>
      </c>
      <c r="C9" s="19" t="s">
        <v>8</v>
      </c>
      <c r="D9" s="19" t="s">
        <v>9</v>
      </c>
      <c r="E9" s="20">
        <f>E10</f>
        <v>11500</v>
      </c>
    </row>
    <row r="10" spans="1:5" x14ac:dyDescent="0.25">
      <c r="A10" s="21" t="s">
        <v>13</v>
      </c>
      <c r="B10" s="22">
        <v>1</v>
      </c>
      <c r="C10" s="22" t="s">
        <v>14</v>
      </c>
      <c r="D10" s="22">
        <v>11500</v>
      </c>
      <c r="E10" s="23">
        <f>B10*D10</f>
        <v>11500</v>
      </c>
    </row>
    <row r="11" spans="1:5" x14ac:dyDescent="0.25">
      <c r="A11" s="24"/>
      <c r="B11" s="25"/>
      <c r="C11" s="25"/>
      <c r="D11" s="26"/>
      <c r="E11" s="25"/>
    </row>
    <row r="12" spans="1:5" x14ac:dyDescent="0.25">
      <c r="A12" s="18" t="s">
        <v>15</v>
      </c>
      <c r="B12" s="19" t="s">
        <v>7</v>
      </c>
      <c r="C12" s="19" t="s">
        <v>8</v>
      </c>
      <c r="D12" s="19" t="s">
        <v>9</v>
      </c>
      <c r="E12" s="20">
        <f>SUM(E13:E18)</f>
        <v>26800</v>
      </c>
    </row>
    <row r="13" spans="1:5" x14ac:dyDescent="0.25">
      <c r="A13" s="21" t="s">
        <v>16</v>
      </c>
      <c r="B13" s="22">
        <v>1</v>
      </c>
      <c r="C13" s="22" t="s">
        <v>14</v>
      </c>
      <c r="D13" s="22">
        <v>5290</v>
      </c>
      <c r="E13" s="23">
        <f t="shared" ref="E13:E18" si="0">B13*D13</f>
        <v>5290</v>
      </c>
    </row>
    <row r="14" spans="1:5" x14ac:dyDescent="0.25">
      <c r="A14" s="21" t="s">
        <v>17</v>
      </c>
      <c r="B14" s="22">
        <v>1</v>
      </c>
      <c r="C14" s="22" t="s">
        <v>14</v>
      </c>
      <c r="D14" s="22">
        <v>4490</v>
      </c>
      <c r="E14" s="23">
        <f t="shared" si="0"/>
        <v>4490</v>
      </c>
    </row>
    <row r="15" spans="1:5" x14ac:dyDescent="0.25">
      <c r="A15" s="21" t="s">
        <v>18</v>
      </c>
      <c r="B15" s="22">
        <v>1</v>
      </c>
      <c r="C15" s="22" t="s">
        <v>14</v>
      </c>
      <c r="D15" s="22">
        <v>5420</v>
      </c>
      <c r="E15" s="23">
        <f t="shared" si="0"/>
        <v>5420</v>
      </c>
    </row>
    <row r="16" spans="1:5" x14ac:dyDescent="0.25">
      <c r="A16" s="21" t="s">
        <v>19</v>
      </c>
      <c r="B16" s="22">
        <v>1</v>
      </c>
      <c r="C16" s="22" t="s">
        <v>14</v>
      </c>
      <c r="D16" s="22">
        <v>4110</v>
      </c>
      <c r="E16" s="23">
        <f t="shared" si="0"/>
        <v>4110</v>
      </c>
    </row>
    <row r="17" spans="1:5" x14ac:dyDescent="0.25">
      <c r="A17" s="21" t="s">
        <v>20</v>
      </c>
      <c r="B17" s="22">
        <v>1</v>
      </c>
      <c r="C17" s="22" t="s">
        <v>14</v>
      </c>
      <c r="D17" s="22">
        <v>6290</v>
      </c>
      <c r="E17" s="23">
        <f t="shared" si="0"/>
        <v>6290</v>
      </c>
    </row>
    <row r="18" spans="1:5" ht="30" x14ac:dyDescent="0.25">
      <c r="A18" s="21" t="s">
        <v>21</v>
      </c>
      <c r="B18" s="22">
        <v>1</v>
      </c>
      <c r="C18" s="22" t="s">
        <v>14</v>
      </c>
      <c r="D18" s="22">
        <v>1200</v>
      </c>
      <c r="E18" s="23">
        <f t="shared" si="0"/>
        <v>1200</v>
      </c>
    </row>
    <row r="19" spans="1:5" x14ac:dyDescent="0.25">
      <c r="A19" s="25"/>
      <c r="B19" s="25"/>
      <c r="C19" s="25"/>
      <c r="D19" s="25"/>
      <c r="E19" s="25"/>
    </row>
    <row r="20" spans="1:5" x14ac:dyDescent="0.25">
      <c r="A20" s="16" t="s">
        <v>22</v>
      </c>
      <c r="B20" s="15"/>
      <c r="C20" s="15"/>
      <c r="D20" s="15"/>
      <c r="E20" s="17">
        <f>E21+E30+E36+E41+E45+E50</f>
        <v>36086</v>
      </c>
    </row>
    <row r="21" spans="1:5" x14ac:dyDescent="0.25">
      <c r="A21" s="18" t="s">
        <v>23</v>
      </c>
      <c r="B21" s="19" t="s">
        <v>7</v>
      </c>
      <c r="C21" s="19" t="s">
        <v>8</v>
      </c>
      <c r="D21" s="19" t="s">
        <v>9</v>
      </c>
      <c r="E21" s="20">
        <f>SUM(E22:E28)</f>
        <v>15097</v>
      </c>
    </row>
    <row r="22" spans="1:5" x14ac:dyDescent="0.25">
      <c r="A22" s="21" t="s">
        <v>24</v>
      </c>
      <c r="B22" s="27">
        <v>1</v>
      </c>
      <c r="C22" s="27" t="s">
        <v>25</v>
      </c>
      <c r="D22" s="23">
        <v>2290</v>
      </c>
      <c r="E22" s="23">
        <f t="shared" ref="E22:E28" si="1">B22*D22</f>
        <v>2290</v>
      </c>
    </row>
    <row r="23" spans="1:5" x14ac:dyDescent="0.25">
      <c r="A23" s="21" t="s">
        <v>26</v>
      </c>
      <c r="B23" s="27">
        <v>1</v>
      </c>
      <c r="C23" s="27" t="s">
        <v>27</v>
      </c>
      <c r="D23" s="23">
        <v>620</v>
      </c>
      <c r="E23" s="23">
        <f t="shared" si="1"/>
        <v>620</v>
      </c>
    </row>
    <row r="24" spans="1:5" ht="30" x14ac:dyDescent="0.25">
      <c r="A24" s="21" t="s">
        <v>28</v>
      </c>
      <c r="B24" s="27">
        <v>378</v>
      </c>
      <c r="C24" s="27" t="s">
        <v>29</v>
      </c>
      <c r="D24" s="23">
        <v>13</v>
      </c>
      <c r="E24" s="23">
        <f t="shared" si="1"/>
        <v>4914</v>
      </c>
    </row>
    <row r="25" spans="1:5" ht="20.25" customHeight="1" x14ac:dyDescent="0.25">
      <c r="A25" s="21" t="s">
        <v>30</v>
      </c>
      <c r="B25" s="27">
        <v>87</v>
      </c>
      <c r="C25" s="27" t="s">
        <v>29</v>
      </c>
      <c r="D25" s="23">
        <v>10</v>
      </c>
      <c r="E25" s="23">
        <f t="shared" si="1"/>
        <v>870</v>
      </c>
    </row>
    <row r="26" spans="1:5" ht="17.25" customHeight="1" x14ac:dyDescent="0.25">
      <c r="A26" s="21" t="s">
        <v>31</v>
      </c>
      <c r="B26" s="27">
        <v>32</v>
      </c>
      <c r="C26" s="27" t="s">
        <v>29</v>
      </c>
      <c r="D26" s="23">
        <v>21</v>
      </c>
      <c r="E26" s="23">
        <f t="shared" si="1"/>
        <v>672</v>
      </c>
    </row>
    <row r="27" spans="1:5" ht="30" x14ac:dyDescent="0.25">
      <c r="A27" s="21" t="s">
        <v>32</v>
      </c>
      <c r="B27" s="27">
        <v>461</v>
      </c>
      <c r="C27" s="27" t="s">
        <v>29</v>
      </c>
      <c r="D27" s="23">
        <v>11</v>
      </c>
      <c r="E27" s="23">
        <f t="shared" si="1"/>
        <v>5071</v>
      </c>
    </row>
    <row r="28" spans="1:5" x14ac:dyDescent="0.25">
      <c r="A28" s="21" t="s">
        <v>33</v>
      </c>
      <c r="B28" s="27">
        <v>11</v>
      </c>
      <c r="C28" s="27" t="s">
        <v>29</v>
      </c>
      <c r="D28" s="23">
        <v>60</v>
      </c>
      <c r="E28" s="23">
        <f t="shared" si="1"/>
        <v>660</v>
      </c>
    </row>
    <row r="29" spans="1:5" x14ac:dyDescent="0.25">
      <c r="A29" s="24"/>
      <c r="B29" s="28"/>
      <c r="C29" s="28"/>
      <c r="D29" s="29"/>
      <c r="E29" s="29"/>
    </row>
    <row r="30" spans="1:5" x14ac:dyDescent="0.25">
      <c r="A30" s="18" t="s">
        <v>34</v>
      </c>
      <c r="B30" s="19" t="s">
        <v>7</v>
      </c>
      <c r="C30" s="19" t="s">
        <v>8</v>
      </c>
      <c r="D30" s="19" t="s">
        <v>9</v>
      </c>
      <c r="E30" s="20">
        <f>SUM(E31:E34)</f>
        <v>10140</v>
      </c>
    </row>
    <row r="31" spans="1:5" x14ac:dyDescent="0.25">
      <c r="A31" s="30" t="s">
        <v>35</v>
      </c>
      <c r="B31" s="31">
        <v>1</v>
      </c>
      <c r="C31" s="31" t="s">
        <v>36</v>
      </c>
      <c r="D31" s="32">
        <v>1420</v>
      </c>
      <c r="E31" s="32">
        <f>B31*D31</f>
        <v>1420</v>
      </c>
    </row>
    <row r="32" spans="1:5" x14ac:dyDescent="0.25">
      <c r="A32" s="30" t="s">
        <v>37</v>
      </c>
      <c r="B32" s="31">
        <v>8</v>
      </c>
      <c r="C32" s="31" t="s">
        <v>29</v>
      </c>
      <c r="D32" s="32">
        <v>280</v>
      </c>
      <c r="E32" s="32">
        <f>B32*D32</f>
        <v>2240</v>
      </c>
    </row>
    <row r="33" spans="1:5" x14ac:dyDescent="0.25">
      <c r="A33" s="21" t="s">
        <v>38</v>
      </c>
      <c r="B33" s="27">
        <v>70</v>
      </c>
      <c r="C33" s="27" t="s">
        <v>29</v>
      </c>
      <c r="D33" s="23">
        <v>34</v>
      </c>
      <c r="E33" s="23">
        <f>B33*D33</f>
        <v>2380</v>
      </c>
    </row>
    <row r="34" spans="1:5" ht="16.5" customHeight="1" x14ac:dyDescent="0.25">
      <c r="A34" s="33" t="s">
        <v>39</v>
      </c>
      <c r="B34" s="27">
        <v>1</v>
      </c>
      <c r="C34" s="27" t="s">
        <v>36</v>
      </c>
      <c r="D34" s="23">
        <v>4100</v>
      </c>
      <c r="E34" s="23">
        <f>B34*D34</f>
        <v>4100</v>
      </c>
    </row>
    <row r="35" spans="1:5" x14ac:dyDescent="0.25">
      <c r="A35" s="24"/>
      <c r="B35" s="28"/>
      <c r="C35" s="28"/>
      <c r="D35" s="29"/>
      <c r="E35" s="29"/>
    </row>
    <row r="36" spans="1:5" x14ac:dyDescent="0.25">
      <c r="A36" s="18" t="s">
        <v>40</v>
      </c>
      <c r="B36" s="19" t="s">
        <v>7</v>
      </c>
      <c r="C36" s="19" t="s">
        <v>8</v>
      </c>
      <c r="D36" s="19" t="s">
        <v>9</v>
      </c>
      <c r="E36" s="20">
        <f>SUM(E37:E39)</f>
        <v>5605</v>
      </c>
    </row>
    <row r="37" spans="1:5" ht="18.75" customHeight="1" x14ac:dyDescent="0.25">
      <c r="A37" s="21" t="s">
        <v>41</v>
      </c>
      <c r="B37" s="27">
        <v>23</v>
      </c>
      <c r="C37" s="27" t="s">
        <v>42</v>
      </c>
      <c r="D37" s="23">
        <v>95</v>
      </c>
      <c r="E37" s="23">
        <f>B37*D37</f>
        <v>2185</v>
      </c>
    </row>
    <row r="38" spans="1:5" x14ac:dyDescent="0.25">
      <c r="A38" s="21" t="s">
        <v>43</v>
      </c>
      <c r="B38" s="27">
        <v>40</v>
      </c>
      <c r="C38" s="27" t="s">
        <v>29</v>
      </c>
      <c r="D38" s="23">
        <v>65</v>
      </c>
      <c r="E38" s="23">
        <f>B38*D38</f>
        <v>2600</v>
      </c>
    </row>
    <row r="39" spans="1:5" x14ac:dyDescent="0.25">
      <c r="A39" s="21" t="s">
        <v>44</v>
      </c>
      <c r="B39" s="27">
        <v>1</v>
      </c>
      <c r="C39" s="27" t="s">
        <v>45</v>
      </c>
      <c r="D39" s="23">
        <v>820</v>
      </c>
      <c r="E39" s="23">
        <f>B39*D39</f>
        <v>820</v>
      </c>
    </row>
    <row r="40" spans="1:5" x14ac:dyDescent="0.25">
      <c r="A40" s="24"/>
      <c r="B40" s="28"/>
      <c r="C40" s="28"/>
      <c r="D40" s="29"/>
      <c r="E40" s="29"/>
    </row>
    <row r="41" spans="1:5" x14ac:dyDescent="0.25">
      <c r="A41" s="18" t="s">
        <v>46</v>
      </c>
      <c r="B41" s="19" t="s">
        <v>7</v>
      </c>
      <c r="C41" s="19" t="s">
        <v>8</v>
      </c>
      <c r="D41" s="19" t="s">
        <v>9</v>
      </c>
      <c r="E41" s="20">
        <f>SUM(E42:E43)</f>
        <v>1116</v>
      </c>
    </row>
    <row r="42" spans="1:5" x14ac:dyDescent="0.25">
      <c r="A42" s="34" t="s">
        <v>47</v>
      </c>
      <c r="B42" s="35">
        <v>32</v>
      </c>
      <c r="C42" s="35" t="s">
        <v>48</v>
      </c>
      <c r="D42" s="36">
        <v>12</v>
      </c>
      <c r="E42" s="36">
        <f>B42*D42</f>
        <v>384</v>
      </c>
    </row>
    <row r="43" spans="1:5" x14ac:dyDescent="0.25">
      <c r="A43" s="34" t="s">
        <v>49</v>
      </c>
      <c r="B43" s="35">
        <v>61</v>
      </c>
      <c r="C43" s="35" t="s">
        <v>48</v>
      </c>
      <c r="D43" s="36">
        <v>12</v>
      </c>
      <c r="E43" s="36">
        <f>B43*D43</f>
        <v>732</v>
      </c>
    </row>
    <row r="44" spans="1:5" x14ac:dyDescent="0.25">
      <c r="A44" s="24"/>
      <c r="B44" s="28"/>
      <c r="C44" s="28"/>
      <c r="D44" s="29"/>
      <c r="E44" s="29"/>
    </row>
    <row r="45" spans="1:5" x14ac:dyDescent="0.25">
      <c r="A45" s="18" t="s">
        <v>50</v>
      </c>
      <c r="B45" s="19" t="s">
        <v>7</v>
      </c>
      <c r="C45" s="19" t="s">
        <v>8</v>
      </c>
      <c r="D45" s="19" t="s">
        <v>9</v>
      </c>
      <c r="E45" s="20">
        <f>SUM(E46:E48)</f>
        <v>3780</v>
      </c>
    </row>
    <row r="46" spans="1:5" x14ac:dyDescent="0.25">
      <c r="A46" s="34" t="s">
        <v>51</v>
      </c>
      <c r="B46" s="35">
        <v>120</v>
      </c>
      <c r="C46" s="35" t="s">
        <v>29</v>
      </c>
      <c r="D46" s="36">
        <v>2</v>
      </c>
      <c r="E46" s="36">
        <f>B46*D46</f>
        <v>240</v>
      </c>
    </row>
    <row r="47" spans="1:5" x14ac:dyDescent="0.25">
      <c r="A47" s="21" t="s">
        <v>52</v>
      </c>
      <c r="B47" s="27">
        <v>16</v>
      </c>
      <c r="C47" s="27" t="s">
        <v>48</v>
      </c>
      <c r="D47" s="23">
        <v>55</v>
      </c>
      <c r="E47" s="23">
        <f>B47*D47</f>
        <v>880</v>
      </c>
    </row>
    <row r="48" spans="1:5" x14ac:dyDescent="0.25">
      <c r="A48" s="21" t="s">
        <v>53</v>
      </c>
      <c r="B48" s="27">
        <v>70</v>
      </c>
      <c r="C48" s="27" t="s">
        <v>29</v>
      </c>
      <c r="D48" s="23">
        <v>38</v>
      </c>
      <c r="E48" s="23">
        <f>B48*D48</f>
        <v>2660</v>
      </c>
    </row>
    <row r="49" spans="1:5" x14ac:dyDescent="0.25">
      <c r="A49" s="24"/>
      <c r="B49" s="28"/>
      <c r="C49" s="28"/>
      <c r="D49" s="29"/>
      <c r="E49" s="29"/>
    </row>
    <row r="50" spans="1:5" x14ac:dyDescent="0.25">
      <c r="A50" s="18" t="s">
        <v>54</v>
      </c>
      <c r="B50" s="19" t="s">
        <v>7</v>
      </c>
      <c r="C50" s="19" t="s">
        <v>8</v>
      </c>
      <c r="D50" s="19" t="s">
        <v>9</v>
      </c>
      <c r="E50" s="20">
        <f>SUM(E51:E52)</f>
        <v>348</v>
      </c>
    </row>
    <row r="51" spans="1:5" x14ac:dyDescent="0.25">
      <c r="A51" s="34" t="s">
        <v>55</v>
      </c>
      <c r="B51" s="35">
        <v>1</v>
      </c>
      <c r="C51" s="35" t="s">
        <v>36</v>
      </c>
      <c r="D51" s="36">
        <v>68</v>
      </c>
      <c r="E51" s="36">
        <f>B51*D51</f>
        <v>68</v>
      </c>
    </row>
    <row r="52" spans="1:5" ht="16.5" customHeight="1" x14ac:dyDescent="0.25">
      <c r="A52" s="34" t="s">
        <v>56</v>
      </c>
      <c r="B52" s="35">
        <v>1</v>
      </c>
      <c r="C52" s="35" t="s">
        <v>36</v>
      </c>
      <c r="D52" s="36">
        <v>280</v>
      </c>
      <c r="E52" s="36">
        <f>B52*D52</f>
        <v>280</v>
      </c>
    </row>
    <row r="53" spans="1:5" x14ac:dyDescent="0.25">
      <c r="A53" s="24"/>
      <c r="B53" s="28"/>
      <c r="C53" s="28"/>
      <c r="D53" s="29"/>
      <c r="E53" s="29"/>
    </row>
    <row r="54" spans="1:5" x14ac:dyDescent="0.25">
      <c r="A54" s="16" t="s">
        <v>57</v>
      </c>
      <c r="B54" s="15"/>
      <c r="C54" s="15"/>
      <c r="D54" s="15"/>
      <c r="E54" s="17">
        <f>E55+E62+E74+E84</f>
        <v>112937</v>
      </c>
    </row>
    <row r="55" spans="1:5" x14ac:dyDescent="0.25">
      <c r="A55" s="18" t="s">
        <v>58</v>
      </c>
      <c r="B55" s="19" t="s">
        <v>7</v>
      </c>
      <c r="C55" s="19" t="s">
        <v>8</v>
      </c>
      <c r="D55" s="19" t="s">
        <v>9</v>
      </c>
      <c r="E55" s="20">
        <f>SUM(E56:E60)</f>
        <v>7896</v>
      </c>
    </row>
    <row r="56" spans="1:5" x14ac:dyDescent="0.25">
      <c r="A56" s="34" t="s">
        <v>59</v>
      </c>
      <c r="B56" s="35">
        <v>58</v>
      </c>
      <c r="C56" s="35" t="s">
        <v>48</v>
      </c>
      <c r="D56" s="36">
        <v>24</v>
      </c>
      <c r="E56" s="36">
        <f>B56*D56</f>
        <v>1392</v>
      </c>
    </row>
    <row r="57" spans="1:5" x14ac:dyDescent="0.25">
      <c r="A57" s="34" t="s">
        <v>60</v>
      </c>
      <c r="B57" s="35">
        <v>32</v>
      </c>
      <c r="C57" s="35" t="s">
        <v>29</v>
      </c>
      <c r="D57" s="36">
        <v>41</v>
      </c>
      <c r="E57" s="36">
        <f>B57*D57</f>
        <v>1312</v>
      </c>
    </row>
    <row r="58" spans="1:5" x14ac:dyDescent="0.25">
      <c r="A58" s="34" t="s">
        <v>61</v>
      </c>
      <c r="B58" s="35">
        <v>72</v>
      </c>
      <c r="C58" s="35" t="s">
        <v>29</v>
      </c>
      <c r="D58" s="36">
        <v>16</v>
      </c>
      <c r="E58" s="36">
        <f>B58*D58</f>
        <v>1152</v>
      </c>
    </row>
    <row r="59" spans="1:5" x14ac:dyDescent="0.25">
      <c r="A59" s="34" t="s">
        <v>62</v>
      </c>
      <c r="B59" s="35">
        <v>105</v>
      </c>
      <c r="C59" s="35" t="s">
        <v>29</v>
      </c>
      <c r="D59" s="36">
        <v>17</v>
      </c>
      <c r="E59" s="36">
        <f>B59*D59</f>
        <v>1785</v>
      </c>
    </row>
    <row r="60" spans="1:5" ht="17.25" customHeight="1" x14ac:dyDescent="0.25">
      <c r="A60" s="34" t="s">
        <v>63</v>
      </c>
      <c r="B60" s="35">
        <v>55</v>
      </c>
      <c r="C60" s="35" t="s">
        <v>29</v>
      </c>
      <c r="D60" s="36">
        <v>41</v>
      </c>
      <c r="E60" s="36">
        <f>B60*D60</f>
        <v>2255</v>
      </c>
    </row>
    <row r="61" spans="1:5" x14ac:dyDescent="0.25">
      <c r="A61" s="24"/>
      <c r="B61" s="28"/>
      <c r="C61" s="28"/>
      <c r="D61" s="29"/>
      <c r="E61" s="29"/>
    </row>
    <row r="62" spans="1:5" x14ac:dyDescent="0.25">
      <c r="A62" s="18" t="s">
        <v>64</v>
      </c>
      <c r="B62" s="19" t="s">
        <v>7</v>
      </c>
      <c r="C62" s="19" t="s">
        <v>8</v>
      </c>
      <c r="D62" s="19" t="s">
        <v>9</v>
      </c>
      <c r="E62" s="20">
        <f>SUM(E63:E72)</f>
        <v>32554</v>
      </c>
    </row>
    <row r="63" spans="1:5" x14ac:dyDescent="0.25">
      <c r="A63" s="21" t="s">
        <v>65</v>
      </c>
      <c r="B63" s="27">
        <v>78</v>
      </c>
      <c r="C63" s="27" t="s">
        <v>48</v>
      </c>
      <c r="D63" s="23">
        <v>41</v>
      </c>
      <c r="E63" s="23">
        <f t="shared" ref="E63:E72" si="2">B63*D63</f>
        <v>3198</v>
      </c>
    </row>
    <row r="64" spans="1:5" ht="15.75" customHeight="1" x14ac:dyDescent="0.25">
      <c r="A64" s="21" t="s">
        <v>66</v>
      </c>
      <c r="B64" s="27">
        <v>244</v>
      </c>
      <c r="C64" s="27" t="s">
        <v>29</v>
      </c>
      <c r="D64" s="23">
        <v>34</v>
      </c>
      <c r="E64" s="23">
        <f t="shared" si="2"/>
        <v>8296</v>
      </c>
    </row>
    <row r="65" spans="1:5" ht="19.5" customHeight="1" x14ac:dyDescent="0.25">
      <c r="A65" s="21" t="s">
        <v>67</v>
      </c>
      <c r="B65" s="27">
        <v>222</v>
      </c>
      <c r="C65" s="27" t="s">
        <v>29</v>
      </c>
      <c r="D65" s="23">
        <v>29</v>
      </c>
      <c r="E65" s="23">
        <f t="shared" si="2"/>
        <v>6438</v>
      </c>
    </row>
    <row r="66" spans="1:5" ht="16.5" customHeight="1" x14ac:dyDescent="0.25">
      <c r="A66" s="21" t="s">
        <v>68</v>
      </c>
      <c r="B66" s="27">
        <v>35</v>
      </c>
      <c r="C66" s="27" t="s">
        <v>42</v>
      </c>
      <c r="D66" s="23">
        <v>24</v>
      </c>
      <c r="E66" s="23">
        <f t="shared" si="2"/>
        <v>840</v>
      </c>
    </row>
    <row r="67" spans="1:5" ht="18" customHeight="1" x14ac:dyDescent="0.25">
      <c r="A67" s="21" t="s">
        <v>69</v>
      </c>
      <c r="B67" s="27">
        <v>99</v>
      </c>
      <c r="C67" s="27" t="s">
        <v>42</v>
      </c>
      <c r="D67" s="23">
        <v>16</v>
      </c>
      <c r="E67" s="23">
        <f t="shared" si="2"/>
        <v>1584</v>
      </c>
    </row>
    <row r="68" spans="1:5" ht="18" customHeight="1" x14ac:dyDescent="0.25">
      <c r="A68" s="21" t="s">
        <v>70</v>
      </c>
      <c r="B68" s="27">
        <v>35</v>
      </c>
      <c r="C68" s="27" t="s">
        <v>29</v>
      </c>
      <c r="D68" s="23">
        <v>27</v>
      </c>
      <c r="E68" s="23">
        <f t="shared" si="2"/>
        <v>945</v>
      </c>
    </row>
    <row r="69" spans="1:5" x14ac:dyDescent="0.25">
      <c r="A69" s="21" t="s">
        <v>71</v>
      </c>
      <c r="B69" s="27">
        <v>131</v>
      </c>
      <c r="C69" s="27" t="s">
        <v>29</v>
      </c>
      <c r="D69" s="23">
        <v>27</v>
      </c>
      <c r="E69" s="23">
        <f t="shared" si="2"/>
        <v>3537</v>
      </c>
    </row>
    <row r="70" spans="1:5" x14ac:dyDescent="0.25">
      <c r="A70" s="21" t="s">
        <v>72</v>
      </c>
      <c r="B70" s="27">
        <v>466</v>
      </c>
      <c r="C70" s="27" t="s">
        <v>29</v>
      </c>
      <c r="D70" s="23">
        <v>2</v>
      </c>
      <c r="E70" s="23">
        <f t="shared" si="2"/>
        <v>932</v>
      </c>
    </row>
    <row r="71" spans="1:5" x14ac:dyDescent="0.25">
      <c r="A71" s="21" t="s">
        <v>73</v>
      </c>
      <c r="B71" s="27">
        <v>248</v>
      </c>
      <c r="C71" s="27" t="s">
        <v>29</v>
      </c>
      <c r="D71" s="23">
        <v>2</v>
      </c>
      <c r="E71" s="23">
        <f t="shared" si="2"/>
        <v>496</v>
      </c>
    </row>
    <row r="72" spans="1:5" ht="30" x14ac:dyDescent="0.25">
      <c r="A72" s="21" t="s">
        <v>74</v>
      </c>
      <c r="B72" s="27">
        <v>9.6</v>
      </c>
      <c r="C72" s="27" t="s">
        <v>29</v>
      </c>
      <c r="D72" s="23">
        <v>655</v>
      </c>
      <c r="E72" s="23">
        <f t="shared" si="2"/>
        <v>6288</v>
      </c>
    </row>
    <row r="73" spans="1:5" x14ac:dyDescent="0.25">
      <c r="A73" s="24"/>
      <c r="B73" s="28"/>
      <c r="C73" s="28"/>
      <c r="D73" s="29"/>
      <c r="E73" s="29"/>
    </row>
    <row r="74" spans="1:5" x14ac:dyDescent="0.25">
      <c r="A74" s="18" t="s">
        <v>75</v>
      </c>
      <c r="B74" s="19" t="s">
        <v>7</v>
      </c>
      <c r="C74" s="19" t="s">
        <v>8</v>
      </c>
      <c r="D74" s="19" t="s">
        <v>9</v>
      </c>
      <c r="E74" s="20">
        <f>SUM(E75:E82)</f>
        <v>67447</v>
      </c>
    </row>
    <row r="75" spans="1:5" x14ac:dyDescent="0.25">
      <c r="A75" s="21" t="s">
        <v>76</v>
      </c>
      <c r="B75" s="27">
        <v>15</v>
      </c>
      <c r="C75" s="27" t="s">
        <v>29</v>
      </c>
      <c r="D75" s="23">
        <v>45</v>
      </c>
      <c r="E75" s="23">
        <f t="shared" ref="E75:E82" si="3">B75*D75</f>
        <v>675</v>
      </c>
    </row>
    <row r="76" spans="1:5" ht="61.5" customHeight="1" x14ac:dyDescent="0.25">
      <c r="A76" s="21" t="s">
        <v>77</v>
      </c>
      <c r="B76" s="27">
        <v>116</v>
      </c>
      <c r="C76" s="27" t="s">
        <v>42</v>
      </c>
      <c r="D76" s="23">
        <v>48</v>
      </c>
      <c r="E76" s="23">
        <f t="shared" si="3"/>
        <v>5568</v>
      </c>
    </row>
    <row r="77" spans="1:5" ht="30" x14ac:dyDescent="0.25">
      <c r="A77" s="34" t="s">
        <v>78</v>
      </c>
      <c r="B77" s="35">
        <v>371</v>
      </c>
      <c r="C77" s="35" t="s">
        <v>29</v>
      </c>
      <c r="D77" s="36">
        <v>15</v>
      </c>
      <c r="E77" s="36">
        <f t="shared" si="3"/>
        <v>5565</v>
      </c>
    </row>
    <row r="78" spans="1:5" ht="17.25" customHeight="1" x14ac:dyDescent="0.25">
      <c r="A78" s="34" t="s">
        <v>79</v>
      </c>
      <c r="B78" s="35">
        <v>371</v>
      </c>
      <c r="C78" s="35" t="s">
        <v>29</v>
      </c>
      <c r="D78" s="36">
        <v>28</v>
      </c>
      <c r="E78" s="36">
        <f t="shared" si="3"/>
        <v>10388</v>
      </c>
    </row>
    <row r="79" spans="1:5" x14ac:dyDescent="0.25">
      <c r="A79" s="34" t="s">
        <v>80</v>
      </c>
      <c r="B79" s="35">
        <v>371</v>
      </c>
      <c r="C79" s="35" t="s">
        <v>29</v>
      </c>
      <c r="D79" s="36">
        <v>9</v>
      </c>
      <c r="E79" s="36">
        <f t="shared" si="3"/>
        <v>3339</v>
      </c>
    </row>
    <row r="80" spans="1:5" ht="30" x14ac:dyDescent="0.25">
      <c r="A80" s="34" t="s">
        <v>81</v>
      </c>
      <c r="B80" s="35">
        <v>371</v>
      </c>
      <c r="C80" s="35" t="s">
        <v>29</v>
      </c>
      <c r="D80" s="36">
        <v>26</v>
      </c>
      <c r="E80" s="36">
        <f t="shared" si="3"/>
        <v>9646</v>
      </c>
    </row>
    <row r="81" spans="1:5" ht="30" customHeight="1" x14ac:dyDescent="0.25">
      <c r="A81" s="34" t="s">
        <v>82</v>
      </c>
      <c r="B81" s="35">
        <v>371</v>
      </c>
      <c r="C81" s="35" t="s">
        <v>29</v>
      </c>
      <c r="D81" s="36">
        <v>86</v>
      </c>
      <c r="E81" s="36">
        <f t="shared" si="3"/>
        <v>31906</v>
      </c>
    </row>
    <row r="82" spans="1:5" ht="16.5" customHeight="1" x14ac:dyDescent="0.25">
      <c r="A82" s="21" t="s">
        <v>83</v>
      </c>
      <c r="B82" s="27">
        <v>15</v>
      </c>
      <c r="C82" s="27" t="s">
        <v>42</v>
      </c>
      <c r="D82" s="23">
        <v>24</v>
      </c>
      <c r="E82" s="23">
        <f t="shared" si="3"/>
        <v>360</v>
      </c>
    </row>
    <row r="83" spans="1:5" x14ac:dyDescent="0.25">
      <c r="A83" s="24"/>
      <c r="B83" s="28"/>
      <c r="C83" s="28"/>
      <c r="D83" s="29"/>
      <c r="E83" s="29"/>
    </row>
    <row r="84" spans="1:5" x14ac:dyDescent="0.25">
      <c r="A84" s="18" t="s">
        <v>84</v>
      </c>
      <c r="B84" s="19" t="s">
        <v>7</v>
      </c>
      <c r="C84" s="19" t="s">
        <v>8</v>
      </c>
      <c r="D84" s="19" t="s">
        <v>9</v>
      </c>
      <c r="E84" s="20">
        <f>E85</f>
        <v>5040</v>
      </c>
    </row>
    <row r="85" spans="1:5" ht="20.25" customHeight="1" x14ac:dyDescent="0.25">
      <c r="A85" s="21" t="s">
        <v>85</v>
      </c>
      <c r="B85" s="27">
        <v>21</v>
      </c>
      <c r="C85" s="27" t="s">
        <v>42</v>
      </c>
      <c r="D85" s="23">
        <v>240</v>
      </c>
      <c r="E85" s="23">
        <f>B85*D85</f>
        <v>5040</v>
      </c>
    </row>
    <row r="86" spans="1:5" x14ac:dyDescent="0.25">
      <c r="A86" s="24"/>
      <c r="B86" s="28"/>
      <c r="C86" s="28"/>
      <c r="D86" s="29"/>
      <c r="E86" s="29"/>
    </row>
    <row r="87" spans="1:5" x14ac:dyDescent="0.25">
      <c r="A87" s="16" t="s">
        <v>86</v>
      </c>
      <c r="B87" s="15"/>
      <c r="C87" s="15"/>
      <c r="D87" s="15"/>
      <c r="E87" s="17">
        <f>E88+E93+E100+E104</f>
        <v>98338.4</v>
      </c>
    </row>
    <row r="88" spans="1:5" x14ac:dyDescent="0.25">
      <c r="A88" s="18" t="s">
        <v>87</v>
      </c>
      <c r="B88" s="19" t="s">
        <v>7</v>
      </c>
      <c r="C88" s="19" t="s">
        <v>8</v>
      </c>
      <c r="D88" s="19" t="s">
        <v>9</v>
      </c>
      <c r="E88" s="20">
        <f>SUM(E89:E91)</f>
        <v>6780.4</v>
      </c>
    </row>
    <row r="89" spans="1:5" x14ac:dyDescent="0.25">
      <c r="A89" s="21" t="s">
        <v>88</v>
      </c>
      <c r="B89" s="27">
        <v>15</v>
      </c>
      <c r="C89" s="27" t="s">
        <v>42</v>
      </c>
      <c r="D89" s="23">
        <v>26</v>
      </c>
      <c r="E89" s="23">
        <f>B89*D89</f>
        <v>390</v>
      </c>
    </row>
    <row r="90" spans="1:5" ht="14.25" customHeight="1" x14ac:dyDescent="0.25">
      <c r="A90" s="21" t="s">
        <v>89</v>
      </c>
      <c r="B90" s="27">
        <v>1.6</v>
      </c>
      <c r="C90" s="27" t="s">
        <v>29</v>
      </c>
      <c r="D90" s="23">
        <v>249</v>
      </c>
      <c r="E90" s="23">
        <f>B90*D90</f>
        <v>398.40000000000003</v>
      </c>
    </row>
    <row r="91" spans="1:5" x14ac:dyDescent="0.25">
      <c r="A91" s="21" t="s">
        <v>90</v>
      </c>
      <c r="B91" s="27">
        <v>28</v>
      </c>
      <c r="C91" s="27" t="s">
        <v>29</v>
      </c>
      <c r="D91" s="23">
        <v>214</v>
      </c>
      <c r="E91" s="23">
        <f>B91*D91</f>
        <v>5992</v>
      </c>
    </row>
    <row r="92" spans="1:5" x14ac:dyDescent="0.25">
      <c r="A92" s="24"/>
      <c r="B92" s="28"/>
      <c r="C92" s="28"/>
      <c r="D92" s="29"/>
      <c r="E92" s="29"/>
    </row>
    <row r="93" spans="1:5" x14ac:dyDescent="0.25">
      <c r="A93" s="18" t="s">
        <v>91</v>
      </c>
      <c r="B93" s="19" t="s">
        <v>7</v>
      </c>
      <c r="C93" s="19" t="s">
        <v>8</v>
      </c>
      <c r="D93" s="19" t="s">
        <v>9</v>
      </c>
      <c r="E93" s="20">
        <f>SUM(E94:E98)</f>
        <v>44614</v>
      </c>
    </row>
    <row r="94" spans="1:5" x14ac:dyDescent="0.25">
      <c r="A94" s="21" t="s">
        <v>92</v>
      </c>
      <c r="B94" s="27">
        <v>1</v>
      </c>
      <c r="C94" s="27" t="s">
        <v>14</v>
      </c>
      <c r="D94" s="23">
        <v>1744</v>
      </c>
      <c r="E94" s="23">
        <f>B94*D94</f>
        <v>1744</v>
      </c>
    </row>
    <row r="95" spans="1:5" x14ac:dyDescent="0.25">
      <c r="A95" s="21" t="s">
        <v>93</v>
      </c>
      <c r="B95" s="27">
        <v>1</v>
      </c>
      <c r="C95" s="27" t="s">
        <v>36</v>
      </c>
      <c r="D95" s="23">
        <v>2490</v>
      </c>
      <c r="E95" s="23">
        <f>B95*D95</f>
        <v>2490</v>
      </c>
    </row>
    <row r="96" spans="1:5" ht="45" x14ac:dyDescent="0.25">
      <c r="A96" s="21" t="s">
        <v>94</v>
      </c>
      <c r="B96" s="27">
        <v>2</v>
      </c>
      <c r="C96" s="27" t="s">
        <v>36</v>
      </c>
      <c r="D96" s="23">
        <v>7625</v>
      </c>
      <c r="E96" s="23">
        <f>B96*D96</f>
        <v>15250</v>
      </c>
    </row>
    <row r="97" spans="1:5" ht="30" x14ac:dyDescent="0.25">
      <c r="A97" s="21" t="s">
        <v>95</v>
      </c>
      <c r="B97" s="27">
        <v>1</v>
      </c>
      <c r="C97" s="27" t="s">
        <v>36</v>
      </c>
      <c r="D97" s="23">
        <v>7290</v>
      </c>
      <c r="E97" s="23">
        <f>B97*D97</f>
        <v>7290</v>
      </c>
    </row>
    <row r="98" spans="1:5" ht="30" x14ac:dyDescent="0.25">
      <c r="A98" s="21" t="s">
        <v>96</v>
      </c>
      <c r="B98" s="27">
        <v>2</v>
      </c>
      <c r="C98" s="27" t="s">
        <v>36</v>
      </c>
      <c r="D98" s="23">
        <v>8920</v>
      </c>
      <c r="E98" s="23">
        <f>B98*D98</f>
        <v>17840</v>
      </c>
    </row>
    <row r="99" spans="1:5" x14ac:dyDescent="0.25">
      <c r="A99" s="24"/>
      <c r="B99" s="28"/>
      <c r="C99" s="28"/>
      <c r="D99" s="29"/>
      <c r="E99" s="29"/>
    </row>
    <row r="100" spans="1:5" x14ac:dyDescent="0.25">
      <c r="A100" s="18" t="s">
        <v>97</v>
      </c>
      <c r="B100" s="19" t="s">
        <v>7</v>
      </c>
      <c r="C100" s="19" t="s">
        <v>8</v>
      </c>
      <c r="D100" s="19" t="s">
        <v>9</v>
      </c>
      <c r="E100" s="20">
        <f>SUM(E101:E102)</f>
        <v>2938</v>
      </c>
    </row>
    <row r="101" spans="1:5" ht="30" x14ac:dyDescent="0.25">
      <c r="A101" s="21" t="s">
        <v>98</v>
      </c>
      <c r="B101" s="27">
        <v>22</v>
      </c>
      <c r="C101" s="27" t="s">
        <v>42</v>
      </c>
      <c r="D101" s="23">
        <v>26</v>
      </c>
      <c r="E101" s="23">
        <f>B101*D101</f>
        <v>572</v>
      </c>
    </row>
    <row r="102" spans="1:5" x14ac:dyDescent="0.25">
      <c r="A102" s="34" t="s">
        <v>99</v>
      </c>
      <c r="B102" s="35">
        <v>9.1</v>
      </c>
      <c r="C102" s="35" t="s">
        <v>42</v>
      </c>
      <c r="D102" s="36">
        <v>260</v>
      </c>
      <c r="E102" s="36">
        <f>B102*D102</f>
        <v>2366</v>
      </c>
    </row>
    <row r="103" spans="1:5" x14ac:dyDescent="0.25">
      <c r="A103" s="24"/>
      <c r="B103" s="28"/>
      <c r="C103" s="28"/>
      <c r="D103" s="29"/>
      <c r="E103" s="29"/>
    </row>
    <row r="104" spans="1:5" x14ac:dyDescent="0.25">
      <c r="A104" s="18" t="s">
        <v>100</v>
      </c>
      <c r="B104" s="19" t="s">
        <v>7</v>
      </c>
      <c r="C104" s="19" t="s">
        <v>8</v>
      </c>
      <c r="D104" s="19" t="s">
        <v>9</v>
      </c>
      <c r="E104" s="20">
        <f>SUM(E105:E114)</f>
        <v>44006</v>
      </c>
    </row>
    <row r="105" spans="1:5" ht="30" x14ac:dyDescent="0.25">
      <c r="A105" s="37" t="s">
        <v>32</v>
      </c>
      <c r="B105" s="22">
        <v>451</v>
      </c>
      <c r="C105" s="22" t="s">
        <v>29</v>
      </c>
      <c r="D105" s="23">
        <v>11</v>
      </c>
      <c r="E105" s="23">
        <f t="shared" ref="E105:E114" si="4">B105*D105</f>
        <v>4961</v>
      </c>
    </row>
    <row r="106" spans="1:5" x14ac:dyDescent="0.25">
      <c r="A106" s="21" t="s">
        <v>101</v>
      </c>
      <c r="B106" s="27">
        <v>471</v>
      </c>
      <c r="C106" s="27" t="s">
        <v>29</v>
      </c>
      <c r="D106" s="23">
        <v>12</v>
      </c>
      <c r="E106" s="23">
        <f t="shared" si="4"/>
        <v>5652</v>
      </c>
    </row>
    <row r="107" spans="1:5" x14ac:dyDescent="0.25">
      <c r="A107" s="21" t="s">
        <v>102</v>
      </c>
      <c r="B107" s="27">
        <v>471</v>
      </c>
      <c r="C107" s="27" t="s">
        <v>29</v>
      </c>
      <c r="D107" s="23">
        <v>8</v>
      </c>
      <c r="E107" s="23">
        <f t="shared" si="4"/>
        <v>3768</v>
      </c>
    </row>
    <row r="108" spans="1:5" x14ac:dyDescent="0.25">
      <c r="A108" s="21" t="s">
        <v>103</v>
      </c>
      <c r="B108" s="27">
        <v>471</v>
      </c>
      <c r="C108" s="27" t="s">
        <v>29</v>
      </c>
      <c r="D108" s="23">
        <v>9</v>
      </c>
      <c r="E108" s="23">
        <f t="shared" si="4"/>
        <v>4239</v>
      </c>
    </row>
    <row r="109" spans="1:5" ht="30" x14ac:dyDescent="0.25">
      <c r="A109" s="21" t="s">
        <v>104</v>
      </c>
      <c r="B109" s="27">
        <v>471</v>
      </c>
      <c r="C109" s="27" t="s">
        <v>29</v>
      </c>
      <c r="D109" s="23">
        <v>16</v>
      </c>
      <c r="E109" s="23">
        <f t="shared" si="4"/>
        <v>7536</v>
      </c>
    </row>
    <row r="110" spans="1:5" x14ac:dyDescent="0.25">
      <c r="A110" s="21" t="s">
        <v>105</v>
      </c>
      <c r="B110" s="27">
        <v>471</v>
      </c>
      <c r="C110" s="27" t="s">
        <v>29</v>
      </c>
      <c r="D110" s="23">
        <v>18</v>
      </c>
      <c r="E110" s="23">
        <f t="shared" si="4"/>
        <v>8478</v>
      </c>
    </row>
    <row r="111" spans="1:5" ht="16.5" customHeight="1" x14ac:dyDescent="0.25">
      <c r="A111" s="21" t="s">
        <v>106</v>
      </c>
      <c r="B111" s="27">
        <v>205</v>
      </c>
      <c r="C111" s="27" t="s">
        <v>48</v>
      </c>
      <c r="D111" s="23">
        <v>20</v>
      </c>
      <c r="E111" s="23">
        <f t="shared" si="4"/>
        <v>4100</v>
      </c>
    </row>
    <row r="112" spans="1:5" ht="29.25" customHeight="1" x14ac:dyDescent="0.25">
      <c r="A112" s="21" t="s">
        <v>107</v>
      </c>
      <c r="B112" s="27">
        <v>54</v>
      </c>
      <c r="C112" s="27" t="s">
        <v>29</v>
      </c>
      <c r="D112" s="23">
        <v>16</v>
      </c>
      <c r="E112" s="23">
        <f t="shared" si="4"/>
        <v>864</v>
      </c>
    </row>
    <row r="113" spans="1:5" ht="30" x14ac:dyDescent="0.25">
      <c r="A113" s="21" t="s">
        <v>108</v>
      </c>
      <c r="B113" s="27">
        <v>64</v>
      </c>
      <c r="C113" s="27" t="s">
        <v>29</v>
      </c>
      <c r="D113" s="23">
        <v>26</v>
      </c>
      <c r="E113" s="23">
        <f t="shared" si="4"/>
        <v>1664</v>
      </c>
    </row>
    <row r="114" spans="1:5" x14ac:dyDescent="0.25">
      <c r="A114" s="21" t="s">
        <v>109</v>
      </c>
      <c r="B114" s="27">
        <v>98</v>
      </c>
      <c r="C114" s="27" t="s">
        <v>42</v>
      </c>
      <c r="D114" s="23">
        <v>28</v>
      </c>
      <c r="E114" s="23">
        <f t="shared" si="4"/>
        <v>2744</v>
      </c>
    </row>
    <row r="115" spans="1:5" x14ac:dyDescent="0.25">
      <c r="A115" s="24"/>
      <c r="B115" s="28"/>
      <c r="C115" s="28"/>
      <c r="D115" s="29"/>
      <c r="E115" s="29"/>
    </row>
    <row r="116" spans="1:5" x14ac:dyDescent="0.25">
      <c r="A116" s="16" t="s">
        <v>110</v>
      </c>
      <c r="B116" s="15"/>
      <c r="C116" s="15"/>
      <c r="D116" s="15"/>
      <c r="E116" s="17">
        <f>E117+E121+E133+E144+E151+E155</f>
        <v>63058</v>
      </c>
    </row>
    <row r="117" spans="1:5" x14ac:dyDescent="0.25">
      <c r="A117" s="18" t="s">
        <v>111</v>
      </c>
      <c r="B117" s="19" t="s">
        <v>7</v>
      </c>
      <c r="C117" s="19" t="s">
        <v>8</v>
      </c>
      <c r="D117" s="19" t="s">
        <v>9</v>
      </c>
      <c r="E117" s="20">
        <f>SUM(E118:E119)</f>
        <v>6208</v>
      </c>
    </row>
    <row r="118" spans="1:5" x14ac:dyDescent="0.25">
      <c r="A118" s="34" t="s">
        <v>112</v>
      </c>
      <c r="B118" s="35">
        <v>56</v>
      </c>
      <c r="C118" s="35" t="s">
        <v>29</v>
      </c>
      <c r="D118" s="36">
        <v>44</v>
      </c>
      <c r="E118" s="36">
        <f>B118*D118</f>
        <v>2464</v>
      </c>
    </row>
    <row r="119" spans="1:5" x14ac:dyDescent="0.25">
      <c r="A119" s="21" t="s">
        <v>113</v>
      </c>
      <c r="B119" s="27">
        <v>10.4</v>
      </c>
      <c r="C119" s="27" t="s">
        <v>29</v>
      </c>
      <c r="D119" s="23">
        <v>360</v>
      </c>
      <c r="E119" s="23">
        <f>B119*D119</f>
        <v>3744</v>
      </c>
    </row>
    <row r="120" spans="1:5" x14ac:dyDescent="0.25">
      <c r="A120" s="24"/>
      <c r="B120" s="28"/>
      <c r="C120" s="28"/>
      <c r="D120" s="29"/>
      <c r="E120" s="29"/>
    </row>
    <row r="121" spans="1:5" x14ac:dyDescent="0.25">
      <c r="A121" s="18" t="s">
        <v>114</v>
      </c>
      <c r="B121" s="19" t="s">
        <v>7</v>
      </c>
      <c r="C121" s="19" t="s">
        <v>8</v>
      </c>
      <c r="D121" s="19" t="s">
        <v>9</v>
      </c>
      <c r="E121" s="20">
        <f>SUM(E122:E131)</f>
        <v>10034</v>
      </c>
    </row>
    <row r="122" spans="1:5" x14ac:dyDescent="0.25">
      <c r="A122" s="21" t="s">
        <v>115</v>
      </c>
      <c r="B122" s="27">
        <v>1</v>
      </c>
      <c r="C122" s="27" t="s">
        <v>36</v>
      </c>
      <c r="D122" s="23">
        <v>2490</v>
      </c>
      <c r="E122" s="23">
        <f t="shared" ref="E122:E131" si="5">B122*D122</f>
        <v>2490</v>
      </c>
    </row>
    <row r="123" spans="1:5" x14ac:dyDescent="0.25">
      <c r="A123" s="21" t="s">
        <v>116</v>
      </c>
      <c r="B123" s="27">
        <v>1</v>
      </c>
      <c r="C123" s="27" t="s">
        <v>36</v>
      </c>
      <c r="D123" s="23">
        <v>890</v>
      </c>
      <c r="E123" s="23">
        <f t="shared" si="5"/>
        <v>890</v>
      </c>
    </row>
    <row r="124" spans="1:5" x14ac:dyDescent="0.25">
      <c r="A124" s="21" t="s">
        <v>117</v>
      </c>
      <c r="B124" s="27">
        <v>1</v>
      </c>
      <c r="C124" s="27" t="s">
        <v>36</v>
      </c>
      <c r="D124" s="23">
        <v>1200</v>
      </c>
      <c r="E124" s="23">
        <f t="shared" si="5"/>
        <v>1200</v>
      </c>
    </row>
    <row r="125" spans="1:5" x14ac:dyDescent="0.25">
      <c r="A125" s="21" t="s">
        <v>118</v>
      </c>
      <c r="B125" s="27">
        <v>1</v>
      </c>
      <c r="C125" s="27" t="s">
        <v>36</v>
      </c>
      <c r="D125" s="23">
        <v>720</v>
      </c>
      <c r="E125" s="23">
        <f t="shared" si="5"/>
        <v>720</v>
      </c>
    </row>
    <row r="126" spans="1:5" x14ac:dyDescent="0.25">
      <c r="A126" s="30" t="s">
        <v>119</v>
      </c>
      <c r="B126" s="31">
        <v>1</v>
      </c>
      <c r="C126" s="31" t="s">
        <v>36</v>
      </c>
      <c r="D126" s="32">
        <v>490</v>
      </c>
      <c r="E126" s="32">
        <f t="shared" si="5"/>
        <v>490</v>
      </c>
    </row>
    <row r="127" spans="1:5" x14ac:dyDescent="0.25">
      <c r="A127" s="30" t="s">
        <v>120</v>
      </c>
      <c r="B127" s="31">
        <v>1</v>
      </c>
      <c r="C127" s="31" t="s">
        <v>36</v>
      </c>
      <c r="D127" s="32">
        <v>590</v>
      </c>
      <c r="E127" s="32">
        <f t="shared" si="5"/>
        <v>590</v>
      </c>
    </row>
    <row r="128" spans="1:5" x14ac:dyDescent="0.25">
      <c r="A128" s="30" t="s">
        <v>121</v>
      </c>
      <c r="B128" s="31">
        <v>1</v>
      </c>
      <c r="C128" s="31" t="s">
        <v>36</v>
      </c>
      <c r="D128" s="32">
        <v>790</v>
      </c>
      <c r="E128" s="32">
        <f t="shared" si="5"/>
        <v>790</v>
      </c>
    </row>
    <row r="129" spans="1:5" x14ac:dyDescent="0.25">
      <c r="A129" s="30" t="s">
        <v>122</v>
      </c>
      <c r="B129" s="31">
        <v>1</v>
      </c>
      <c r="C129" s="31" t="s">
        <v>36</v>
      </c>
      <c r="D129" s="32">
        <v>520</v>
      </c>
      <c r="E129" s="32">
        <f t="shared" si="5"/>
        <v>520</v>
      </c>
    </row>
    <row r="130" spans="1:5" x14ac:dyDescent="0.25">
      <c r="A130" s="21" t="s">
        <v>123</v>
      </c>
      <c r="B130" s="27">
        <v>1</v>
      </c>
      <c r="C130" s="27" t="s">
        <v>36</v>
      </c>
      <c r="D130" s="23">
        <v>1744</v>
      </c>
      <c r="E130" s="23">
        <f t="shared" si="5"/>
        <v>1744</v>
      </c>
    </row>
    <row r="131" spans="1:5" x14ac:dyDescent="0.25">
      <c r="A131" s="21" t="s">
        <v>124</v>
      </c>
      <c r="B131" s="27">
        <v>1</v>
      </c>
      <c r="C131" s="27" t="s">
        <v>14</v>
      </c>
      <c r="D131" s="23">
        <v>600</v>
      </c>
      <c r="E131" s="23">
        <f t="shared" si="5"/>
        <v>600</v>
      </c>
    </row>
    <row r="132" spans="1:5" x14ac:dyDescent="0.25">
      <c r="A132" s="24"/>
      <c r="B132" s="28"/>
      <c r="C132" s="28"/>
      <c r="D132" s="29"/>
      <c r="E132" s="29"/>
    </row>
    <row r="133" spans="1:5" x14ac:dyDescent="0.25">
      <c r="A133" s="18" t="s">
        <v>125</v>
      </c>
      <c r="B133" s="19" t="s">
        <v>7</v>
      </c>
      <c r="C133" s="19" t="s">
        <v>8</v>
      </c>
      <c r="D133" s="19" t="s">
        <v>9</v>
      </c>
      <c r="E133" s="20">
        <f>SUM(E134:E142)</f>
        <v>22651</v>
      </c>
    </row>
    <row r="134" spans="1:5" ht="30" x14ac:dyDescent="0.25">
      <c r="A134" s="30" t="s">
        <v>126</v>
      </c>
      <c r="B134" s="31">
        <v>334</v>
      </c>
      <c r="C134" s="31" t="s">
        <v>29</v>
      </c>
      <c r="D134" s="32">
        <v>8</v>
      </c>
      <c r="E134" s="32">
        <f t="shared" ref="E134:E142" si="6">B134*D134</f>
        <v>2672</v>
      </c>
    </row>
    <row r="135" spans="1:5" ht="30.75" customHeight="1" x14ac:dyDescent="0.25">
      <c r="A135" s="30" t="s">
        <v>127</v>
      </c>
      <c r="B135" s="31">
        <v>334</v>
      </c>
      <c r="C135" s="31" t="s">
        <v>29</v>
      </c>
      <c r="D135" s="32">
        <v>16</v>
      </c>
      <c r="E135" s="32">
        <f t="shared" si="6"/>
        <v>5344</v>
      </c>
    </row>
    <row r="136" spans="1:5" ht="30.75" customHeight="1" x14ac:dyDescent="0.25">
      <c r="A136" s="30" t="s">
        <v>128</v>
      </c>
      <c r="B136" s="31">
        <v>383</v>
      </c>
      <c r="C136" s="31" t="s">
        <v>29</v>
      </c>
      <c r="D136" s="32">
        <v>8</v>
      </c>
      <c r="E136" s="32">
        <f t="shared" si="6"/>
        <v>3064</v>
      </c>
    </row>
    <row r="137" spans="1:5" ht="30.75" customHeight="1" x14ac:dyDescent="0.25">
      <c r="A137" s="30" t="s">
        <v>129</v>
      </c>
      <c r="B137" s="31">
        <v>383</v>
      </c>
      <c r="C137" s="31" t="s">
        <v>29</v>
      </c>
      <c r="D137" s="32">
        <v>12</v>
      </c>
      <c r="E137" s="32">
        <f t="shared" si="6"/>
        <v>4596</v>
      </c>
    </row>
    <row r="138" spans="1:5" x14ac:dyDescent="0.25">
      <c r="A138" s="30" t="s">
        <v>130</v>
      </c>
      <c r="B138" s="31">
        <v>68</v>
      </c>
      <c r="C138" s="31" t="s">
        <v>29</v>
      </c>
      <c r="D138" s="32">
        <v>18</v>
      </c>
      <c r="E138" s="32">
        <f t="shared" si="6"/>
        <v>1224</v>
      </c>
    </row>
    <row r="139" spans="1:5" ht="19.5" customHeight="1" x14ac:dyDescent="0.25">
      <c r="A139" s="30" t="s">
        <v>131</v>
      </c>
      <c r="B139" s="31">
        <v>68</v>
      </c>
      <c r="C139" s="31" t="s">
        <v>29</v>
      </c>
      <c r="D139" s="32">
        <v>14</v>
      </c>
      <c r="E139" s="32">
        <f t="shared" si="6"/>
        <v>952</v>
      </c>
    </row>
    <row r="140" spans="1:5" ht="18" customHeight="1" x14ac:dyDescent="0.25">
      <c r="A140" s="30" t="s">
        <v>132</v>
      </c>
      <c r="B140" s="31">
        <v>51</v>
      </c>
      <c r="C140" s="31" t="s">
        <v>29</v>
      </c>
      <c r="D140" s="32">
        <v>45</v>
      </c>
      <c r="E140" s="32">
        <f t="shared" si="6"/>
        <v>2295</v>
      </c>
    </row>
    <row r="141" spans="1:5" ht="30" x14ac:dyDescent="0.25">
      <c r="A141" s="30" t="s">
        <v>133</v>
      </c>
      <c r="B141" s="31">
        <v>22</v>
      </c>
      <c r="C141" s="31" t="s">
        <v>29</v>
      </c>
      <c r="D141" s="32">
        <v>92</v>
      </c>
      <c r="E141" s="32">
        <f t="shared" si="6"/>
        <v>2024</v>
      </c>
    </row>
    <row r="142" spans="1:5" x14ac:dyDescent="0.25">
      <c r="A142" s="30" t="s">
        <v>134</v>
      </c>
      <c r="B142" s="31">
        <v>40</v>
      </c>
      <c r="C142" s="31" t="s">
        <v>29</v>
      </c>
      <c r="D142" s="32">
        <v>12</v>
      </c>
      <c r="E142" s="32">
        <f t="shared" si="6"/>
        <v>480</v>
      </c>
    </row>
    <row r="143" spans="1:5" x14ac:dyDescent="0.25">
      <c r="A143" s="24"/>
      <c r="B143" s="28"/>
      <c r="C143" s="28"/>
      <c r="D143" s="29"/>
      <c r="E143" s="29"/>
    </row>
    <row r="144" spans="1:5" x14ac:dyDescent="0.25">
      <c r="A144" s="18" t="s">
        <v>135</v>
      </c>
      <c r="B144" s="19"/>
      <c r="C144" s="19"/>
      <c r="D144" s="19"/>
      <c r="E144" s="20">
        <f>SUM(E145:E149)</f>
        <v>15644</v>
      </c>
    </row>
    <row r="145" spans="1:5" ht="30" x14ac:dyDescent="0.25">
      <c r="A145" s="30" t="s">
        <v>136</v>
      </c>
      <c r="B145" s="31">
        <v>532</v>
      </c>
      <c r="C145" s="31" t="s">
        <v>29</v>
      </c>
      <c r="D145" s="32">
        <v>8</v>
      </c>
      <c r="E145" s="32">
        <f>B145*D145</f>
        <v>4256</v>
      </c>
    </row>
    <row r="146" spans="1:5" x14ac:dyDescent="0.25">
      <c r="A146" s="30" t="s">
        <v>137</v>
      </c>
      <c r="B146" s="31">
        <v>494</v>
      </c>
      <c r="C146" s="31" t="s">
        <v>29</v>
      </c>
      <c r="D146" s="32">
        <v>7</v>
      </c>
      <c r="E146" s="32">
        <f>B146*D146</f>
        <v>3458</v>
      </c>
    </row>
    <row r="147" spans="1:5" x14ac:dyDescent="0.25">
      <c r="A147" s="30" t="s">
        <v>138</v>
      </c>
      <c r="B147" s="31">
        <v>494</v>
      </c>
      <c r="C147" s="31" t="s">
        <v>29</v>
      </c>
      <c r="D147" s="32">
        <v>12</v>
      </c>
      <c r="E147" s="32">
        <f>B147*D147</f>
        <v>5928</v>
      </c>
    </row>
    <row r="148" spans="1:5" x14ac:dyDescent="0.25">
      <c r="A148" s="30" t="s">
        <v>139</v>
      </c>
      <c r="B148" s="31">
        <v>32</v>
      </c>
      <c r="C148" s="31" t="s">
        <v>29</v>
      </c>
      <c r="D148" s="32">
        <v>44</v>
      </c>
      <c r="E148" s="32">
        <f>B148*D148</f>
        <v>1408</v>
      </c>
    </row>
    <row r="149" spans="1:5" ht="30" x14ac:dyDescent="0.25">
      <c r="A149" s="30" t="s">
        <v>140</v>
      </c>
      <c r="B149" s="31">
        <v>6</v>
      </c>
      <c r="C149" s="31" t="s">
        <v>29</v>
      </c>
      <c r="D149" s="32">
        <v>99</v>
      </c>
      <c r="E149" s="32">
        <f>B149*D149</f>
        <v>594</v>
      </c>
    </row>
    <row r="150" spans="1:5" x14ac:dyDescent="0.25">
      <c r="A150" s="24"/>
      <c r="B150" s="28"/>
      <c r="C150" s="28"/>
      <c r="D150" s="29"/>
      <c r="E150" s="29"/>
    </row>
    <row r="151" spans="1:5" x14ac:dyDescent="0.25">
      <c r="A151" s="18" t="s">
        <v>141</v>
      </c>
      <c r="B151" s="19" t="s">
        <v>7</v>
      </c>
      <c r="C151" s="19" t="s">
        <v>8</v>
      </c>
      <c r="D151" s="19" t="s">
        <v>9</v>
      </c>
      <c r="E151" s="20">
        <f>SUM(E152:E153)</f>
        <v>1760</v>
      </c>
    </row>
    <row r="152" spans="1:5" ht="18.75" customHeight="1" x14ac:dyDescent="0.25">
      <c r="A152" s="34" t="s">
        <v>142</v>
      </c>
      <c r="B152" s="35">
        <v>16</v>
      </c>
      <c r="C152" s="35" t="s">
        <v>29</v>
      </c>
      <c r="D152" s="36">
        <v>51</v>
      </c>
      <c r="E152" s="36">
        <f>B152*D152</f>
        <v>816</v>
      </c>
    </row>
    <row r="153" spans="1:5" x14ac:dyDescent="0.25">
      <c r="A153" s="34" t="s">
        <v>143</v>
      </c>
      <c r="B153" s="35">
        <v>16</v>
      </c>
      <c r="C153" s="35" t="s">
        <v>29</v>
      </c>
      <c r="D153" s="36">
        <v>59</v>
      </c>
      <c r="E153" s="36">
        <f>B153*D153</f>
        <v>944</v>
      </c>
    </row>
    <row r="154" spans="1:5" x14ac:dyDescent="0.25">
      <c r="A154" s="24"/>
      <c r="B154" s="28"/>
      <c r="C154" s="28"/>
      <c r="D154" s="29"/>
      <c r="E154" s="29"/>
    </row>
    <row r="155" spans="1:5" x14ac:dyDescent="0.25">
      <c r="A155" s="18" t="s">
        <v>144</v>
      </c>
      <c r="B155" s="19" t="s">
        <v>7</v>
      </c>
      <c r="C155" s="19" t="s">
        <v>8</v>
      </c>
      <c r="D155" s="19" t="s">
        <v>9</v>
      </c>
      <c r="E155" s="20">
        <f>SUM(E156:E159)</f>
        <v>6761</v>
      </c>
    </row>
    <row r="156" spans="1:5" ht="19.5" customHeight="1" x14ac:dyDescent="0.25">
      <c r="A156" s="30" t="s">
        <v>145</v>
      </c>
      <c r="B156" s="31">
        <v>17</v>
      </c>
      <c r="C156" s="31" t="s">
        <v>29</v>
      </c>
      <c r="D156" s="32">
        <v>49</v>
      </c>
      <c r="E156" s="32">
        <f>B156*D156</f>
        <v>833</v>
      </c>
    </row>
    <row r="157" spans="1:5" x14ac:dyDescent="0.25">
      <c r="A157" s="30" t="s">
        <v>146</v>
      </c>
      <c r="B157" s="31">
        <v>17</v>
      </c>
      <c r="C157" s="31" t="s">
        <v>29</v>
      </c>
      <c r="D157" s="32">
        <v>14</v>
      </c>
      <c r="E157" s="32">
        <f>B157*D157</f>
        <v>238</v>
      </c>
    </row>
    <row r="158" spans="1:5" ht="16.5" customHeight="1" x14ac:dyDescent="0.25">
      <c r="A158" s="30" t="s">
        <v>147</v>
      </c>
      <c r="B158" s="31">
        <v>385</v>
      </c>
      <c r="C158" s="31" t="s">
        <v>29</v>
      </c>
      <c r="D158" s="32">
        <v>9</v>
      </c>
      <c r="E158" s="32">
        <f>B158*D158</f>
        <v>3465</v>
      </c>
    </row>
    <row r="159" spans="1:5" x14ac:dyDescent="0.25">
      <c r="A159" s="30" t="s">
        <v>148</v>
      </c>
      <c r="B159" s="31">
        <v>25</v>
      </c>
      <c r="C159" s="31" t="s">
        <v>29</v>
      </c>
      <c r="D159" s="32">
        <v>89</v>
      </c>
      <c r="E159" s="32">
        <f>B159*D159</f>
        <v>2225</v>
      </c>
    </row>
    <row r="160" spans="1:5" ht="15.75" thickBot="1" x14ac:dyDescent="0.3">
      <c r="A160" s="24"/>
      <c r="B160" s="28"/>
      <c r="C160" s="28"/>
      <c r="D160" s="29"/>
      <c r="E160" s="38"/>
    </row>
    <row r="161" spans="1:5" ht="15.75" thickBot="1" x14ac:dyDescent="0.3">
      <c r="A161" s="16" t="s">
        <v>149</v>
      </c>
      <c r="B161" s="15"/>
      <c r="C161" s="15"/>
      <c r="D161" s="39"/>
      <c r="E161" s="40">
        <f>E162+E169+E178+E181+E189</f>
        <v>171100</v>
      </c>
    </row>
    <row r="162" spans="1:5" x14ac:dyDescent="0.25">
      <c r="A162" s="18" t="s">
        <v>150</v>
      </c>
      <c r="B162" s="19" t="s">
        <v>7</v>
      </c>
      <c r="C162" s="19" t="s">
        <v>8</v>
      </c>
      <c r="D162" s="19" t="s">
        <v>9</v>
      </c>
      <c r="E162" s="41">
        <f>SUM(E163:E167)</f>
        <v>24375</v>
      </c>
    </row>
    <row r="163" spans="1:5" x14ac:dyDescent="0.25">
      <c r="A163" s="21" t="s">
        <v>151</v>
      </c>
      <c r="B163" s="27">
        <v>1</v>
      </c>
      <c r="C163" s="27" t="s">
        <v>14</v>
      </c>
      <c r="D163" s="23">
        <v>11650</v>
      </c>
      <c r="E163" s="23">
        <f>B163*D163</f>
        <v>11650</v>
      </c>
    </row>
    <row r="164" spans="1:5" x14ac:dyDescent="0.25">
      <c r="A164" s="21" t="s">
        <v>152</v>
      </c>
      <c r="B164" s="27">
        <v>1</v>
      </c>
      <c r="C164" s="27" t="s">
        <v>14</v>
      </c>
      <c r="D164" s="23">
        <v>4660</v>
      </c>
      <c r="E164" s="23">
        <f>B164*D164</f>
        <v>4660</v>
      </c>
    </row>
    <row r="165" spans="1:5" x14ac:dyDescent="0.25">
      <c r="A165" s="21" t="s">
        <v>153</v>
      </c>
      <c r="B165" s="27">
        <v>1</v>
      </c>
      <c r="C165" s="27" t="s">
        <v>14</v>
      </c>
      <c r="D165" s="23">
        <v>2260</v>
      </c>
      <c r="E165" s="23">
        <f>B165*D165</f>
        <v>2260</v>
      </c>
    </row>
    <row r="166" spans="1:5" x14ac:dyDescent="0.25">
      <c r="A166" s="21" t="s">
        <v>154</v>
      </c>
      <c r="B166" s="27">
        <v>31</v>
      </c>
      <c r="C166" s="27" t="s">
        <v>42</v>
      </c>
      <c r="D166" s="23">
        <v>135</v>
      </c>
      <c r="E166" s="23">
        <f>B166*D166</f>
        <v>4185</v>
      </c>
    </row>
    <row r="167" spans="1:5" x14ac:dyDescent="0.25">
      <c r="A167" s="21" t="s">
        <v>155</v>
      </c>
      <c r="B167" s="27">
        <v>1</v>
      </c>
      <c r="C167" s="27" t="s">
        <v>14</v>
      </c>
      <c r="D167" s="23">
        <v>1620</v>
      </c>
      <c r="E167" s="23">
        <f>B167*D167</f>
        <v>1620</v>
      </c>
    </row>
    <row r="168" spans="1:5" x14ac:dyDescent="0.25">
      <c r="A168" s="24"/>
      <c r="B168" s="28"/>
      <c r="C168" s="28"/>
      <c r="D168" s="29"/>
      <c r="E168" s="29"/>
    </row>
    <row r="169" spans="1:5" x14ac:dyDescent="0.25">
      <c r="A169" s="18" t="s">
        <v>156</v>
      </c>
      <c r="B169" s="19" t="s">
        <v>7</v>
      </c>
      <c r="C169" s="19" t="s">
        <v>8</v>
      </c>
      <c r="D169" s="19" t="s">
        <v>9</v>
      </c>
      <c r="E169" s="20">
        <f>SUM(E170:E176)</f>
        <v>45595</v>
      </c>
    </row>
    <row r="170" spans="1:5" x14ac:dyDescent="0.25">
      <c r="A170" s="21" t="s">
        <v>157</v>
      </c>
      <c r="B170" s="27">
        <v>1</v>
      </c>
      <c r="C170" s="27" t="s">
        <v>14</v>
      </c>
      <c r="D170" s="23">
        <v>6110</v>
      </c>
      <c r="E170" s="23">
        <f t="shared" ref="E170:E176" si="7">B170*D170</f>
        <v>6110</v>
      </c>
    </row>
    <row r="171" spans="1:5" x14ac:dyDescent="0.25">
      <c r="A171" s="21" t="s">
        <v>158</v>
      </c>
      <c r="B171" s="27">
        <v>235</v>
      </c>
      <c r="C171" s="27" t="s">
        <v>29</v>
      </c>
      <c r="D171" s="23">
        <v>18</v>
      </c>
      <c r="E171" s="23">
        <f t="shared" si="7"/>
        <v>4230</v>
      </c>
    </row>
    <row r="172" spans="1:5" x14ac:dyDescent="0.25">
      <c r="A172" s="21" t="s">
        <v>159</v>
      </c>
      <c r="B172" s="27">
        <v>1</v>
      </c>
      <c r="C172" s="27" t="s">
        <v>14</v>
      </c>
      <c r="D172" s="23">
        <v>4200</v>
      </c>
      <c r="E172" s="23">
        <f t="shared" si="7"/>
        <v>4200</v>
      </c>
    </row>
    <row r="173" spans="1:5" ht="30" x14ac:dyDescent="0.25">
      <c r="A173" s="21" t="s">
        <v>160</v>
      </c>
      <c r="B173" s="27">
        <v>1</v>
      </c>
      <c r="C173" s="27" t="s">
        <v>14</v>
      </c>
      <c r="D173" s="23">
        <v>16250</v>
      </c>
      <c r="E173" s="23">
        <f t="shared" si="7"/>
        <v>16250</v>
      </c>
    </row>
    <row r="174" spans="1:5" ht="30" x14ac:dyDescent="0.25">
      <c r="A174" s="34" t="s">
        <v>161</v>
      </c>
      <c r="B174" s="35">
        <v>1</v>
      </c>
      <c r="C174" s="35" t="s">
        <v>14</v>
      </c>
      <c r="D174" s="36">
        <v>9210</v>
      </c>
      <c r="E174" s="36">
        <f t="shared" si="7"/>
        <v>9210</v>
      </c>
    </row>
    <row r="175" spans="1:5" x14ac:dyDescent="0.25">
      <c r="A175" s="34" t="s">
        <v>162</v>
      </c>
      <c r="B175" s="35">
        <v>1</v>
      </c>
      <c r="C175" s="35" t="s">
        <v>14</v>
      </c>
      <c r="D175" s="36">
        <v>4195</v>
      </c>
      <c r="E175" s="36">
        <f t="shared" si="7"/>
        <v>4195</v>
      </c>
    </row>
    <row r="176" spans="1:5" x14ac:dyDescent="0.25">
      <c r="A176" s="34" t="s">
        <v>163</v>
      </c>
      <c r="B176" s="35">
        <v>1</v>
      </c>
      <c r="C176" s="35" t="s">
        <v>14</v>
      </c>
      <c r="D176" s="36">
        <v>1400</v>
      </c>
      <c r="E176" s="36">
        <f t="shared" si="7"/>
        <v>1400</v>
      </c>
    </row>
    <row r="177" spans="1:5" x14ac:dyDescent="0.25">
      <c r="A177" s="24"/>
      <c r="B177" s="28"/>
      <c r="C177" s="28"/>
      <c r="D177" s="29"/>
      <c r="E177" s="29"/>
    </row>
    <row r="178" spans="1:5" x14ac:dyDescent="0.25">
      <c r="A178" s="18" t="s">
        <v>164</v>
      </c>
      <c r="B178" s="19" t="s">
        <v>7</v>
      </c>
      <c r="C178" s="19" t="s">
        <v>8</v>
      </c>
      <c r="D178" s="19" t="s">
        <v>9</v>
      </c>
      <c r="E178" s="20">
        <f>E179</f>
        <v>450</v>
      </c>
    </row>
    <row r="179" spans="1:5" x14ac:dyDescent="0.25">
      <c r="A179" s="21" t="s">
        <v>165</v>
      </c>
      <c r="B179" s="27">
        <v>10</v>
      </c>
      <c r="C179" s="27" t="s">
        <v>36</v>
      </c>
      <c r="D179" s="23">
        <v>45</v>
      </c>
      <c r="E179" s="23">
        <f>B179*D179</f>
        <v>450</v>
      </c>
    </row>
    <row r="180" spans="1:5" x14ac:dyDescent="0.25">
      <c r="A180" s="24"/>
      <c r="B180" s="28"/>
      <c r="C180" s="28"/>
      <c r="D180" s="29"/>
      <c r="E180" s="29"/>
    </row>
    <row r="181" spans="1:5" x14ac:dyDescent="0.25">
      <c r="A181" s="18" t="s">
        <v>166</v>
      </c>
      <c r="B181" s="19" t="s">
        <v>7</v>
      </c>
      <c r="C181" s="19" t="s">
        <v>8</v>
      </c>
      <c r="D181" s="19" t="s">
        <v>9</v>
      </c>
      <c r="E181" s="20">
        <f>SUM(E182:E187)</f>
        <v>21320</v>
      </c>
    </row>
    <row r="182" spans="1:5" x14ac:dyDescent="0.25">
      <c r="A182" s="21" t="s">
        <v>167</v>
      </c>
      <c r="B182" s="27">
        <v>1</v>
      </c>
      <c r="C182" s="27" t="s">
        <v>14</v>
      </c>
      <c r="D182" s="23">
        <v>2390</v>
      </c>
      <c r="E182" s="23">
        <f t="shared" ref="E182:E187" si="8">B182*D182</f>
        <v>2390</v>
      </c>
    </row>
    <row r="183" spans="1:5" x14ac:dyDescent="0.25">
      <c r="A183" s="21" t="s">
        <v>168</v>
      </c>
      <c r="B183" s="27">
        <v>1</v>
      </c>
      <c r="C183" s="27" t="s">
        <v>14</v>
      </c>
      <c r="D183" s="23">
        <v>2100</v>
      </c>
      <c r="E183" s="23">
        <f t="shared" si="8"/>
        <v>2100</v>
      </c>
    </row>
    <row r="184" spans="1:5" ht="16.5" customHeight="1" x14ac:dyDescent="0.25">
      <c r="A184" s="21" t="s">
        <v>169</v>
      </c>
      <c r="B184" s="27">
        <v>1</v>
      </c>
      <c r="C184" s="27" t="s">
        <v>14</v>
      </c>
      <c r="D184" s="23">
        <v>4890</v>
      </c>
      <c r="E184" s="23">
        <f t="shared" si="8"/>
        <v>4890</v>
      </c>
    </row>
    <row r="185" spans="1:5" x14ac:dyDescent="0.25">
      <c r="A185" s="21" t="s">
        <v>170</v>
      </c>
      <c r="B185" s="27">
        <v>1</v>
      </c>
      <c r="C185" s="27" t="s">
        <v>14</v>
      </c>
      <c r="D185" s="23">
        <v>7290</v>
      </c>
      <c r="E185" s="23">
        <f t="shared" si="8"/>
        <v>7290</v>
      </c>
    </row>
    <row r="186" spans="1:5" x14ac:dyDescent="0.25">
      <c r="A186" s="21" t="s">
        <v>171</v>
      </c>
      <c r="B186" s="27">
        <v>1</v>
      </c>
      <c r="C186" s="27" t="s">
        <v>14</v>
      </c>
      <c r="D186" s="23">
        <v>1440</v>
      </c>
      <c r="E186" s="23">
        <f t="shared" si="8"/>
        <v>1440</v>
      </c>
    </row>
    <row r="187" spans="1:5" x14ac:dyDescent="0.25">
      <c r="A187" s="21" t="s">
        <v>172</v>
      </c>
      <c r="B187" s="27">
        <v>1</v>
      </c>
      <c r="C187" s="27" t="s">
        <v>14</v>
      </c>
      <c r="D187" s="23">
        <v>3210</v>
      </c>
      <c r="E187" s="23">
        <f t="shared" si="8"/>
        <v>3210</v>
      </c>
    </row>
    <row r="188" spans="1:5" x14ac:dyDescent="0.25">
      <c r="A188" s="24"/>
      <c r="B188" s="28"/>
      <c r="C188" s="28"/>
      <c r="D188" s="29"/>
      <c r="E188" s="29"/>
    </row>
    <row r="189" spans="1:5" x14ac:dyDescent="0.25">
      <c r="A189" s="18" t="s">
        <v>173</v>
      </c>
      <c r="B189" s="19" t="s">
        <v>7</v>
      </c>
      <c r="C189" s="19" t="s">
        <v>8</v>
      </c>
      <c r="D189" s="19" t="s">
        <v>9</v>
      </c>
      <c r="E189" s="20">
        <f>SUM(E190:E193)</f>
        <v>79360</v>
      </c>
    </row>
    <row r="190" spans="1:5" ht="15" customHeight="1" x14ac:dyDescent="0.25">
      <c r="A190" s="21" t="s">
        <v>174</v>
      </c>
      <c r="B190" s="27">
        <v>1</v>
      </c>
      <c r="C190" s="27" t="s">
        <v>14</v>
      </c>
      <c r="D190" s="23">
        <v>28920</v>
      </c>
      <c r="E190" s="23">
        <f>B190*D190</f>
        <v>28920</v>
      </c>
    </row>
    <row r="191" spans="1:5" x14ac:dyDescent="0.25">
      <c r="A191" s="21" t="s">
        <v>175</v>
      </c>
      <c r="B191" s="27">
        <v>1</v>
      </c>
      <c r="C191" s="27" t="s">
        <v>14</v>
      </c>
      <c r="D191" s="23">
        <v>23820</v>
      </c>
      <c r="E191" s="23">
        <f>B191*D191</f>
        <v>23820</v>
      </c>
    </row>
    <row r="192" spans="1:5" x14ac:dyDescent="0.25">
      <c r="A192" s="34" t="s">
        <v>176</v>
      </c>
      <c r="B192" s="35">
        <v>1</v>
      </c>
      <c r="C192" s="35" t="s">
        <v>14</v>
      </c>
      <c r="D192" s="36">
        <v>16800</v>
      </c>
      <c r="E192" s="36">
        <f>B192*D192</f>
        <v>16800</v>
      </c>
    </row>
    <row r="193" spans="1:5" x14ac:dyDescent="0.25">
      <c r="A193" s="34" t="s">
        <v>177</v>
      </c>
      <c r="B193" s="35">
        <v>1</v>
      </c>
      <c r="C193" s="35" t="s">
        <v>14</v>
      </c>
      <c r="D193" s="36">
        <v>9820</v>
      </c>
      <c r="E193" s="36">
        <f>B193*D193</f>
        <v>9820</v>
      </c>
    </row>
    <row r="194" spans="1:5" ht="15.75" thickBot="1" x14ac:dyDescent="0.3">
      <c r="A194" s="24"/>
      <c r="B194" s="28"/>
      <c r="C194" s="28"/>
      <c r="D194" s="29"/>
      <c r="E194" s="38"/>
    </row>
    <row r="195" spans="1:5" ht="15.75" thickBot="1" x14ac:dyDescent="0.3">
      <c r="A195" s="16" t="s">
        <v>178</v>
      </c>
      <c r="B195" s="15"/>
      <c r="C195" s="15"/>
      <c r="D195" s="39"/>
      <c r="E195" s="40">
        <f>E196</f>
        <v>6940</v>
      </c>
    </row>
    <row r="196" spans="1:5" x14ac:dyDescent="0.25">
      <c r="A196" s="18" t="s">
        <v>179</v>
      </c>
      <c r="B196" s="19" t="s">
        <v>7</v>
      </c>
      <c r="C196" s="19" t="s">
        <v>8</v>
      </c>
      <c r="D196" s="19" t="s">
        <v>9</v>
      </c>
      <c r="E196" s="41">
        <f>SUM(E197:E198)</f>
        <v>6940</v>
      </c>
    </row>
    <row r="197" spans="1:5" x14ac:dyDescent="0.25">
      <c r="A197" s="21" t="s">
        <v>180</v>
      </c>
      <c r="B197" s="27">
        <v>6</v>
      </c>
      <c r="C197" s="27" t="s">
        <v>181</v>
      </c>
      <c r="D197" s="23">
        <v>455</v>
      </c>
      <c r="E197" s="23">
        <f>B197*D197</f>
        <v>2730</v>
      </c>
    </row>
    <row r="198" spans="1:5" x14ac:dyDescent="0.25">
      <c r="A198" s="21" t="s">
        <v>182</v>
      </c>
      <c r="B198" s="27">
        <v>1</v>
      </c>
      <c r="C198" s="27" t="s">
        <v>14</v>
      </c>
      <c r="D198" s="23">
        <v>4210</v>
      </c>
      <c r="E198" s="23">
        <f>B198*D198</f>
        <v>4210</v>
      </c>
    </row>
    <row r="199" spans="1:5" ht="15.75" thickBot="1" x14ac:dyDescent="0.3">
      <c r="A199" s="24"/>
      <c r="B199" s="28"/>
      <c r="C199" s="28"/>
      <c r="D199" s="29"/>
      <c r="E199" s="38"/>
    </row>
    <row r="200" spans="1:5" ht="15.75" thickBot="1" x14ac:dyDescent="0.3">
      <c r="A200" s="16" t="s">
        <v>183</v>
      </c>
      <c r="B200" s="15"/>
      <c r="C200" s="15"/>
      <c r="D200" s="39"/>
      <c r="E200" s="40">
        <f>E201+E211</f>
        <v>63470</v>
      </c>
    </row>
    <row r="201" spans="1:5" x14ac:dyDescent="0.25">
      <c r="A201" s="18" t="s">
        <v>184</v>
      </c>
      <c r="B201" s="19" t="s">
        <v>7</v>
      </c>
      <c r="C201" s="19" t="s">
        <v>8</v>
      </c>
      <c r="D201" s="19" t="s">
        <v>9</v>
      </c>
      <c r="E201" s="41">
        <f>SUM(E202:E209)</f>
        <v>61470</v>
      </c>
    </row>
    <row r="202" spans="1:5" x14ac:dyDescent="0.25">
      <c r="A202" s="21" t="s">
        <v>185</v>
      </c>
      <c r="B202" s="27">
        <v>6</v>
      </c>
      <c r="C202" s="27" t="s">
        <v>181</v>
      </c>
      <c r="D202" s="23">
        <v>7600</v>
      </c>
      <c r="E202" s="23">
        <f>B202*D202</f>
        <v>45600</v>
      </c>
    </row>
    <row r="203" spans="1:5" x14ac:dyDescent="0.25">
      <c r="A203" s="21" t="s">
        <v>186</v>
      </c>
      <c r="B203" s="27">
        <v>6</v>
      </c>
      <c r="C203" s="27" t="s">
        <v>181</v>
      </c>
      <c r="D203" s="23">
        <v>440</v>
      </c>
      <c r="E203" s="23">
        <f t="shared" ref="E203:E209" si="9">B203*D203</f>
        <v>2640</v>
      </c>
    </row>
    <row r="204" spans="1:5" x14ac:dyDescent="0.25">
      <c r="A204" s="21" t="s">
        <v>187</v>
      </c>
      <c r="B204" s="27">
        <v>6</v>
      </c>
      <c r="C204" s="27" t="s">
        <v>181</v>
      </c>
      <c r="D204" s="23">
        <v>280</v>
      </c>
      <c r="E204" s="23">
        <f t="shared" si="9"/>
        <v>1680</v>
      </c>
    </row>
    <row r="205" spans="1:5" x14ac:dyDescent="0.25">
      <c r="A205" s="21" t="s">
        <v>188</v>
      </c>
      <c r="B205" s="27">
        <v>6</v>
      </c>
      <c r="C205" s="27" t="s">
        <v>181</v>
      </c>
      <c r="D205" s="23">
        <v>80</v>
      </c>
      <c r="E205" s="23">
        <f t="shared" si="9"/>
        <v>480</v>
      </c>
    </row>
    <row r="206" spans="1:5" x14ac:dyDescent="0.25">
      <c r="A206" s="21" t="s">
        <v>189</v>
      </c>
      <c r="B206" s="27">
        <v>6</v>
      </c>
      <c r="C206" s="27" t="s">
        <v>181</v>
      </c>
      <c r="D206" s="23">
        <v>900</v>
      </c>
      <c r="E206" s="23">
        <f t="shared" si="9"/>
        <v>5400</v>
      </c>
    </row>
    <row r="207" spans="1:5" x14ac:dyDescent="0.25">
      <c r="A207" s="21" t="s">
        <v>190</v>
      </c>
      <c r="B207" s="27">
        <v>6</v>
      </c>
      <c r="C207" s="27" t="s">
        <v>181</v>
      </c>
      <c r="D207" s="23">
        <v>580</v>
      </c>
      <c r="E207" s="23">
        <f t="shared" si="9"/>
        <v>3480</v>
      </c>
    </row>
    <row r="208" spans="1:5" x14ac:dyDescent="0.25">
      <c r="A208" s="21" t="s">
        <v>191</v>
      </c>
      <c r="B208" s="27">
        <v>6</v>
      </c>
      <c r="C208" s="27" t="s">
        <v>181</v>
      </c>
      <c r="D208" s="23">
        <v>120</v>
      </c>
      <c r="E208" s="23">
        <f t="shared" si="9"/>
        <v>720</v>
      </c>
    </row>
    <row r="209" spans="1:5" x14ac:dyDescent="0.25">
      <c r="A209" s="21" t="s">
        <v>192</v>
      </c>
      <c r="B209" s="27">
        <v>490</v>
      </c>
      <c r="C209" s="27" t="s">
        <v>29</v>
      </c>
      <c r="D209" s="23">
        <v>3</v>
      </c>
      <c r="E209" s="23">
        <f t="shared" si="9"/>
        <v>1470</v>
      </c>
    </row>
    <row r="210" spans="1:5" x14ac:dyDescent="0.25">
      <c r="A210" s="24"/>
      <c r="B210" s="28"/>
      <c r="C210" s="28"/>
      <c r="D210" s="29"/>
      <c r="E210" s="29"/>
    </row>
    <row r="211" spans="1:5" x14ac:dyDescent="0.25">
      <c r="A211" s="18" t="s">
        <v>193</v>
      </c>
      <c r="B211" s="19" t="s">
        <v>7</v>
      </c>
      <c r="C211" s="19" t="s">
        <v>8</v>
      </c>
      <c r="D211" s="19" t="s">
        <v>9</v>
      </c>
      <c r="E211" s="20">
        <f>E212</f>
        <v>2000</v>
      </c>
    </row>
    <row r="212" spans="1:5" ht="16.5" customHeight="1" x14ac:dyDescent="0.25">
      <c r="A212" s="42" t="s">
        <v>194</v>
      </c>
      <c r="B212" s="43">
        <v>1</v>
      </c>
      <c r="C212" s="43" t="s">
        <v>14</v>
      </c>
      <c r="D212" s="44">
        <v>2000</v>
      </c>
      <c r="E212" s="44">
        <f>B212*D212</f>
        <v>2000</v>
      </c>
    </row>
    <row r="213" spans="1:5" ht="17.25" customHeight="1" thickBot="1" x14ac:dyDescent="0.3">
      <c r="A213" s="45"/>
      <c r="B213" s="46"/>
      <c r="C213" s="46"/>
      <c r="D213" s="47"/>
      <c r="E213" s="47"/>
    </row>
    <row r="214" spans="1:5" ht="15.75" thickTop="1" x14ac:dyDescent="0.25">
      <c r="A214" s="48"/>
      <c r="C214" s="49" t="s">
        <v>195</v>
      </c>
      <c r="D214" s="49"/>
      <c r="E214" s="50">
        <f>E212+E201+E196+E181+E179+E170+E172+E173+E171+E162+E122+E123+E124+E125+E130+E131+E104+E101+E93+E88+E85+E82+E76+E75+E62+E47+E48+E36+E33+E34+E21+E12+E10+E190+E191+E119</f>
        <v>420664.4</v>
      </c>
    </row>
    <row r="215" spans="1:5" x14ac:dyDescent="0.25">
      <c r="A215" s="48"/>
      <c r="C215" s="51"/>
      <c r="D215" s="52"/>
      <c r="E215" s="23">
        <f>E216-E214</f>
        <v>92546.168000000005</v>
      </c>
    </row>
    <row r="216" spans="1:5" x14ac:dyDescent="0.25">
      <c r="A216" s="48"/>
      <c r="C216" s="53"/>
      <c r="D216" s="54"/>
      <c r="E216" s="23">
        <f>E214*1.22</f>
        <v>513210.56800000003</v>
      </c>
    </row>
    <row r="217" spans="1:5" x14ac:dyDescent="0.25">
      <c r="A217" s="48"/>
      <c r="C217" s="55" t="s">
        <v>196</v>
      </c>
      <c r="D217" s="55"/>
      <c r="E217" s="36">
        <f>E192+E193+E174+E175+E176+E152+E153+E118+E102+E77+E78+E79+E80+E81+E55+E46+E41</f>
        <v>118111</v>
      </c>
    </row>
    <row r="218" spans="1:5" x14ac:dyDescent="0.25">
      <c r="A218" s="48"/>
      <c r="C218" s="56"/>
      <c r="D218" s="57"/>
      <c r="E218" s="36">
        <f>E219-E217</f>
        <v>25984.419999999984</v>
      </c>
    </row>
    <row r="219" spans="1:5" x14ac:dyDescent="0.25">
      <c r="A219" s="48"/>
      <c r="C219" s="58"/>
      <c r="D219" s="59"/>
      <c r="E219" s="36">
        <f>E217*1.22</f>
        <v>144095.41999999998</v>
      </c>
    </row>
    <row r="220" spans="1:5" x14ac:dyDescent="0.25">
      <c r="A220" s="48"/>
      <c r="C220" s="60" t="s">
        <v>197</v>
      </c>
      <c r="D220" s="60"/>
      <c r="E220" s="32">
        <f>E155+E144+E133+E126+E127+E128+E129+E31+E32</f>
        <v>51106</v>
      </c>
    </row>
    <row r="221" spans="1:5" x14ac:dyDescent="0.25">
      <c r="A221" s="48"/>
      <c r="C221" s="61"/>
      <c r="D221" s="62"/>
      <c r="E221" s="32">
        <f>E222-E220</f>
        <v>11243.32</v>
      </c>
    </row>
    <row r="222" spans="1:5" ht="15.75" thickBot="1" x14ac:dyDescent="0.3">
      <c r="A222" s="48"/>
      <c r="C222" s="63"/>
      <c r="D222" s="64"/>
      <c r="E222" s="65">
        <f>E220*1.22</f>
        <v>62349.32</v>
      </c>
    </row>
    <row r="223" spans="1:5" ht="15.75" thickTop="1" x14ac:dyDescent="0.25">
      <c r="A223" s="66"/>
      <c r="C223" s="67" t="s">
        <v>198</v>
      </c>
      <c r="D223" s="67"/>
      <c r="E223" s="68">
        <f>E214+E217+E220</f>
        <v>589881.4</v>
      </c>
    </row>
    <row r="224" spans="1:5" x14ac:dyDescent="0.25">
      <c r="A224" s="66"/>
      <c r="C224" s="69" t="s">
        <v>199</v>
      </c>
      <c r="D224" s="69"/>
      <c r="E224" s="68">
        <f>E225-E223</f>
        <v>129773.90799999994</v>
      </c>
    </row>
    <row r="225" spans="1:5" ht="15.75" thickBot="1" x14ac:dyDescent="0.3">
      <c r="A225" s="66"/>
      <c r="C225" s="70" t="s">
        <v>200</v>
      </c>
      <c r="D225" s="70"/>
      <c r="E225" s="71">
        <f>E223*1.22</f>
        <v>719655.30799999996</v>
      </c>
    </row>
    <row r="226" spans="1:5" ht="15.75" thickTop="1" x14ac:dyDescent="0.25"/>
    <row r="227" spans="1:5" x14ac:dyDescent="0.25">
      <c r="A227" s="72" t="s">
        <v>201</v>
      </c>
    </row>
    <row r="228" spans="1:5" ht="30.75" customHeight="1" x14ac:dyDescent="0.25">
      <c r="A228" s="74" t="s">
        <v>202</v>
      </c>
      <c r="B228" s="74"/>
      <c r="C228" s="74"/>
      <c r="D228" s="74"/>
      <c r="E228" s="74"/>
    </row>
    <row r="229" spans="1:5" x14ac:dyDescent="0.25">
      <c r="A229" s="75"/>
      <c r="B229" s="75"/>
      <c r="C229" s="75"/>
      <c r="D229" s="75"/>
      <c r="E229" s="75"/>
    </row>
    <row r="230" spans="1:5" x14ac:dyDescent="0.25">
      <c r="A230" s="75"/>
      <c r="B230" s="75"/>
      <c r="C230" s="75"/>
      <c r="D230" s="75"/>
      <c r="E230" s="75"/>
    </row>
    <row r="231" spans="1:5" x14ac:dyDescent="0.25">
      <c r="A231" s="75"/>
      <c r="B231" s="75"/>
      <c r="C231" s="75"/>
      <c r="D231" s="75"/>
      <c r="E231" s="75"/>
    </row>
  </sheetData>
  <mergeCells count="17">
    <mergeCell ref="C225:D225"/>
    <mergeCell ref="A228:E228"/>
    <mergeCell ref="A229:E229"/>
    <mergeCell ref="A230:E230"/>
    <mergeCell ref="A231:E231"/>
    <mergeCell ref="C217:D217"/>
    <mergeCell ref="C218:D219"/>
    <mergeCell ref="C220:D220"/>
    <mergeCell ref="C221:D222"/>
    <mergeCell ref="C223:D223"/>
    <mergeCell ref="C224:D224"/>
    <mergeCell ref="A2:E2"/>
    <mergeCell ref="B3:E3"/>
    <mergeCell ref="B4:E4"/>
    <mergeCell ref="B5:E5"/>
    <mergeCell ref="C214:D214"/>
    <mergeCell ref="C215:D2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Taavi Mitt</dc:creator>
  <cp:lastModifiedBy>Taavi Mitt</cp:lastModifiedBy>
  <dcterms:created xsi:type="dcterms:W3CDTF">2024-06-04T08:17:08Z</dcterms:created>
  <dcterms:modified xsi:type="dcterms:W3CDTF">2024-06-04T08:18:23Z</dcterms:modified>
</cp:coreProperties>
</file>