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Valisvahendite_osakond\välisabi\aruanded\Aruanded\AMIF\AMIF2016-11 MIGRIB\"/>
    </mc:Choice>
  </mc:AlternateContent>
  <bookViews>
    <workbookView xWindow="0" yWindow="0" windowWidth="15330" windowHeight="4260" tabRatio="757" firstSheet="1" activeTab="3"/>
  </bookViews>
  <sheets>
    <sheet name="A. Eelarve" sheetId="11" r:id="rId1"/>
    <sheet name="B. Maksetaotlus" sheetId="6" r:id="rId2"/>
    <sheet name="C. KULUARUANDE KOOND" sheetId="1" r:id="rId3"/>
    <sheet name="C1. Tööjõukulud" sheetId="13" r:id="rId4"/>
    <sheet name="C2. Lähetuskulud" sheetId="10" r:id="rId5"/>
    <sheet name=" C3. Sihtrühmaga seotud kulud" sheetId="12" r:id="rId6"/>
    <sheet name=" C4. EL avalikustamise kulud" sheetId="15" r:id="rId7"/>
    <sheet name="C5. Allhanked" sheetId="17" r:id="rId8"/>
    <sheet name="C6. Seadmed, kinnisvara" sheetId="18" r:id="rId9"/>
    <sheet name="C7. Muud otsesed kulud" sheetId="20" r:id="rId10"/>
    <sheet name="Nähtamatu leht" sheetId="16" state="hidden" r:id="rId11"/>
  </sheets>
  <definedNames>
    <definedName name="Kinnituskiri" comment="Vali sobiv vastusevariant">'Nähtamatu leht'!$A$12:$A$14</definedName>
    <definedName name="Projekti_valdkond">'A. Eelarve'!$B$8</definedName>
    <definedName name="Valdkond">'Nähtamatu leht'!$A$1:$A$3</definedName>
    <definedName name="Ühik">'Nähtamatu leht'!$A$6:$A$9</definedName>
  </definedNames>
  <calcPr calcId="171027"/>
</workbook>
</file>

<file path=xl/calcChain.xml><?xml version="1.0" encoding="utf-8"?>
<calcChain xmlns="http://schemas.openxmlformats.org/spreadsheetml/2006/main">
  <c r="H19" i="12" l="1"/>
  <c r="H36" i="13" l="1"/>
  <c r="B49" i="1" l="1"/>
  <c r="B48" i="1"/>
  <c r="A49" i="1"/>
  <c r="A48" i="1"/>
  <c r="C29" i="6"/>
  <c r="C30" i="6"/>
  <c r="C31" i="6"/>
  <c r="C32" i="6"/>
  <c r="C28" i="6"/>
  <c r="E49" i="11" l="1"/>
  <c r="E52" i="11"/>
  <c r="E51" i="11"/>
  <c r="E50" i="11" l="1"/>
  <c r="G49" i="11" l="1"/>
  <c r="G50" i="11"/>
  <c r="G52" i="11" l="1"/>
  <c r="G65" i="11" l="1"/>
  <c r="E50" i="1" l="1"/>
  <c r="D50" i="1"/>
  <c r="C49" i="1"/>
  <c r="C48" i="1"/>
  <c r="B43" i="11"/>
  <c r="G69" i="11"/>
  <c r="G71" i="11"/>
  <c r="H41" i="20"/>
  <c r="F33" i="1" s="1"/>
  <c r="H23" i="20"/>
  <c r="C50" i="1" l="1"/>
  <c r="H42" i="20"/>
  <c r="E33" i="1"/>
  <c r="D33" i="1" s="1"/>
  <c r="B50" i="1"/>
  <c r="A3" i="6"/>
  <c r="A2" i="6"/>
  <c r="A1" i="6"/>
  <c r="G66" i="11" l="1"/>
  <c r="G64" i="11" s="1"/>
  <c r="C31" i="1" s="1"/>
  <c r="G68" i="11"/>
  <c r="G67" i="11" s="1"/>
  <c r="C32" i="1" s="1"/>
  <c r="C25" i="11" l="1"/>
  <c r="C26" i="11"/>
  <c r="H41" i="18"/>
  <c r="F32" i="1" s="1"/>
  <c r="H23" i="18"/>
  <c r="E32" i="1" s="1"/>
  <c r="H41" i="17"/>
  <c r="F31" i="1" s="1"/>
  <c r="H23" i="17"/>
  <c r="D32" i="1" l="1"/>
  <c r="G32" i="1" s="1"/>
  <c r="H42" i="17"/>
  <c r="E31" i="1"/>
  <c r="D31" i="1" s="1"/>
  <c r="G31" i="1" s="1"/>
  <c r="H42" i="18"/>
  <c r="G17" i="1"/>
  <c r="G18" i="1"/>
  <c r="G19" i="1"/>
  <c r="G20" i="1"/>
  <c r="G16" i="1"/>
  <c r="G21" i="1" l="1"/>
  <c r="B43" i="1" l="1"/>
  <c r="B42" i="1"/>
  <c r="B41" i="1"/>
  <c r="B44" i="1" l="1"/>
  <c r="G62" i="11"/>
  <c r="G63" i="11"/>
  <c r="G72" i="11"/>
  <c r="G70" i="11" s="1"/>
  <c r="C27" i="11" l="1"/>
  <c r="C33" i="1"/>
  <c r="A36" i="6"/>
  <c r="H32" i="6"/>
  <c r="H31" i="6"/>
  <c r="H30" i="6"/>
  <c r="H29" i="6"/>
  <c r="H28" i="6"/>
  <c r="C42" i="1"/>
  <c r="C43" i="1"/>
  <c r="G33" i="1" l="1"/>
  <c r="H33" i="6"/>
  <c r="D44" i="1"/>
  <c r="E44" i="1"/>
  <c r="C41" i="1"/>
  <c r="A1" i="1"/>
  <c r="D17" i="11"/>
  <c r="G33" i="6" l="1"/>
  <c r="E33" i="6"/>
  <c r="C44" i="1"/>
  <c r="B37" i="11"/>
  <c r="G57" i="11"/>
  <c r="G58" i="11"/>
  <c r="G59" i="11"/>
  <c r="G60" i="11"/>
  <c r="G56" i="11"/>
  <c r="G54" i="11"/>
  <c r="G51" i="11"/>
  <c r="G48" i="11" l="1"/>
  <c r="C27" i="1" s="1"/>
  <c r="G61" i="11"/>
  <c r="C30" i="1" s="1"/>
  <c r="G55" i="11"/>
  <c r="G53" i="11"/>
  <c r="H41" i="15"/>
  <c r="F30" i="1" s="1"/>
  <c r="H23" i="15"/>
  <c r="E30" i="1" s="1"/>
  <c r="H55" i="13"/>
  <c r="F27" i="1" s="1"/>
  <c r="E27" i="1"/>
  <c r="H37" i="12"/>
  <c r="F29" i="1" s="1"/>
  <c r="E29" i="1"/>
  <c r="H23" i="10"/>
  <c r="E28" i="1" s="1"/>
  <c r="C22" i="11" l="1"/>
  <c r="C28" i="1"/>
  <c r="C23" i="11"/>
  <c r="C29" i="1"/>
  <c r="G73" i="11"/>
  <c r="C21" i="11"/>
  <c r="C24" i="11"/>
  <c r="D30" i="1"/>
  <c r="D27" i="1"/>
  <c r="H42" i="15"/>
  <c r="D29" i="1"/>
  <c r="G29" i="1" s="1"/>
  <c r="H38" i="12"/>
  <c r="H56" i="13"/>
  <c r="G74" i="11" l="1"/>
  <c r="C28" i="11"/>
  <c r="D21" i="11" s="1"/>
  <c r="C34" i="1"/>
  <c r="G30" i="1"/>
  <c r="D35" i="1"/>
  <c r="H41" i="10"/>
  <c r="F28" i="1" s="1"/>
  <c r="C29" i="11" l="1"/>
  <c r="C35" i="1"/>
  <c r="G35" i="1" s="1"/>
  <c r="G75" i="11"/>
  <c r="G27" i="1"/>
  <c r="D24" i="11"/>
  <c r="D23" i="11"/>
  <c r="D25" i="11"/>
  <c r="D22" i="11"/>
  <c r="D26" i="11"/>
  <c r="D27" i="11"/>
  <c r="C36" i="1"/>
  <c r="F34" i="1"/>
  <c r="F36" i="1" s="1"/>
  <c r="H42" i="10"/>
  <c r="D28" i="1"/>
  <c r="G28" i="1" s="1"/>
  <c r="C30" i="11" l="1"/>
  <c r="C12" i="11" s="1"/>
  <c r="F17" i="1"/>
  <c r="F16" i="1"/>
  <c r="F18" i="1"/>
  <c r="F19" i="1"/>
  <c r="F20" i="1"/>
  <c r="E34" i="1"/>
  <c r="E36" i="1" s="1"/>
  <c r="E16" i="1" l="1"/>
  <c r="D16" i="1" s="1"/>
  <c r="E17" i="1"/>
  <c r="D17" i="1" s="1"/>
  <c r="C13" i="11"/>
  <c r="C16" i="11"/>
  <c r="C15" i="11"/>
  <c r="C14" i="11"/>
  <c r="E18" i="1"/>
  <c r="D18" i="1" s="1"/>
  <c r="E19" i="1"/>
  <c r="D19" i="1" s="1"/>
  <c r="E20" i="1"/>
  <c r="D20" i="1" s="1"/>
  <c r="F21" i="1"/>
  <c r="D34" i="1"/>
  <c r="G34" i="1" s="1"/>
  <c r="C19" i="6" l="1"/>
  <c r="C18" i="1"/>
  <c r="C19" i="1"/>
  <c r="C20" i="6"/>
  <c r="C20" i="1"/>
  <c r="C21" i="6"/>
  <c r="C18" i="6"/>
  <c r="C17" i="1"/>
  <c r="C17" i="6"/>
  <c r="C16" i="1"/>
  <c r="D21" i="1"/>
  <c r="E21" i="1"/>
  <c r="D36" i="1"/>
  <c r="A3" i="1" s="1"/>
  <c r="C17" i="11"/>
  <c r="E18" i="6" l="1"/>
  <c r="G18" i="6"/>
  <c r="E17" i="6"/>
  <c r="G17" i="6"/>
  <c r="A38" i="6" s="1"/>
  <c r="G21" i="6"/>
  <c r="E21" i="6"/>
  <c r="E19" i="6"/>
  <c r="G19" i="6"/>
  <c r="G20" i="6"/>
  <c r="E20" i="6"/>
  <c r="C22" i="6"/>
  <c r="G36" i="1"/>
  <c r="C21" i="1"/>
  <c r="G22" i="6" l="1"/>
  <c r="E22" i="6"/>
  <c r="A2" i="1"/>
  <c r="C33" i="6"/>
</calcChain>
</file>

<file path=xl/sharedStrings.xml><?xml version="1.0" encoding="utf-8"?>
<sst xmlns="http://schemas.openxmlformats.org/spreadsheetml/2006/main" count="451" uniqueCount="215">
  <si>
    <t>Kuluaruande vorm</t>
  </si>
  <si>
    <t>Projekti aruandlusperiood:</t>
  </si>
  <si>
    <t>Rea nr</t>
  </si>
  <si>
    <t>Kululiik</t>
  </si>
  <si>
    <t>AMIF</t>
  </si>
  <si>
    <t>Kokku</t>
  </si>
  <si>
    <t>Eelarve täitmise %</t>
  </si>
  <si>
    <t>Tööjõukulud</t>
  </si>
  <si>
    <t>2.</t>
  </si>
  <si>
    <t>Lähetuskulud</t>
  </si>
  <si>
    <t>3.</t>
  </si>
  <si>
    <t>Sihtrühmaga seotud tegevused</t>
  </si>
  <si>
    <t>Projekti tegelikud kulud</t>
  </si>
  <si>
    <t>3. Sihtrühmaga seotud kulud</t>
  </si>
  <si>
    <t>2. Lähetuskulud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</si>
  <si>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</si>
  <si>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</si>
  <si>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</si>
  <si>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</si>
  <si>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</si>
  <si>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</si>
  <si>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</si>
  <si>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</si>
  <si>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</si>
  <si>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</si>
  <si>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</si>
  <si>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</si>
  <si>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</si>
  <si>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</si>
  <si>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</si>
  <si>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</si>
  <si>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</si>
  <si>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</si>
  <si>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</si>
  <si>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</si>
  <si>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</si>
  <si>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</si>
  <si>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</si>
  <si>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</si>
  <si>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</si>
  <si>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</si>
  <si>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</si>
  <si>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</si>
  <si>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</si>
  <si>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</si>
  <si>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</si>
  <si>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</si>
  <si>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Ühiku hind KM-ga</t>
  </si>
  <si>
    <t>% kogukuludest</t>
  </si>
  <si>
    <t xml:space="preserve">OTSESED KULUD </t>
  </si>
  <si>
    <t>Toetuse saaja:</t>
  </si>
  <si>
    <t>Toetuse taotleja:</t>
  </si>
  <si>
    <t>Projekti valdkond: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</si>
  <si>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</si>
  <si>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</si>
  <si>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</si>
  <si>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</si>
  <si>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</si>
  <si>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</si>
  <si>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</si>
  <si>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</si>
  <si>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</si>
  <si>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</si>
  <si>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</si>
  <si>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</si>
  <si>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</si>
  <si>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</si>
  <si>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Tabel 1. Projekti maksumus ja tulud allikate lõikes (EUR)</t>
  </si>
  <si>
    <t xml:space="preserve">Tööjõukulud kokku </t>
  </si>
  <si>
    <t>Sihtühmaga seotud kulud</t>
  </si>
  <si>
    <t>EL avalikustamise kulud kokku</t>
  </si>
  <si>
    <t xml:space="preserve">Tabel 4. Toetuse saaja kinnitus </t>
  </si>
  <si>
    <t>Kulu tasumise kuupäev</t>
  </si>
  <si>
    <t>Projekti kavandatud tulud</t>
  </si>
  <si>
    <t>Tegelikud tulud kokku</t>
  </si>
  <si>
    <t>Maksetaotluse vorm</t>
  </si>
  <si>
    <t>Maksed</t>
  </si>
  <si>
    <t>I</t>
  </si>
  <si>
    <t>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</si>
  <si>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</si>
  <si>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</si>
  <si>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</si>
  <si>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</si>
  <si>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</si>
  <si>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</si>
  <si>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</si>
  <si>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</si>
  <si>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</si>
  <si>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</si>
  <si>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</si>
  <si>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</si>
  <si>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</si>
  <si>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</si>
  <si>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</si>
  <si>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 Allhanked</t>
  </si>
  <si>
    <t>5.</t>
  </si>
  <si>
    <t>Allhanked</t>
  </si>
  <si>
    <t>6.</t>
  </si>
  <si>
    <t>Seadmed, kinnisvara</t>
  </si>
  <si>
    <t>EL avalikustamise tegevused</t>
  </si>
  <si>
    <t>Sihtrühmadega seotud tegevused</t>
  </si>
  <si>
    <t>Toetuse saaja esindaja</t>
  </si>
  <si>
    <t>/nimi, allkiri/</t>
  </si>
  <si>
    <t>Muud otsesed kulud</t>
  </si>
  <si>
    <t>6. Seadmed/kinnisvara</t>
  </si>
  <si>
    <t>7. Muud otsesed kulud</t>
  </si>
  <si>
    <t>Allhangetega seotud kulud kokku</t>
  </si>
  <si>
    <t>Seadmete/kinnisvaraga seotud kulud kokku</t>
  </si>
  <si>
    <t>Muud otsesed kulud kokku</t>
  </si>
  <si>
    <t>7.</t>
  </si>
  <si>
    <t>Tabel 3. Projekti kulude prognoos valdkondade lõikes (EUR) (kui kohaldub)</t>
  </si>
  <si>
    <t>Tabel 4. Projekti kulude prognoos meetmete lõikes (EUR) (kui kohaldub)</t>
  </si>
  <si>
    <t>Tabel 3. Projekti kulud valdkondade lõikes (EUR) (kui kohaldub)</t>
  </si>
  <si>
    <t>Tabel 3. Projekti kulud meetmete lõikes (EUR) (kui kohaldub)</t>
  </si>
  <si>
    <t>Tabel 2. Kuluaruande koond (EUR)</t>
  </si>
  <si>
    <t>Projekti pealkiri:</t>
  </si>
  <si>
    <t>Projekti planeeritav algus:</t>
  </si>
  <si>
    <t>Projekti planeeritav lõpp:</t>
  </si>
  <si>
    <t>Projekti number:</t>
  </si>
  <si>
    <t>Toetuslepingu number:</t>
  </si>
  <si>
    <t>Tabel 5. Projekti detailne eelarve (EUR)</t>
  </si>
  <si>
    <t>Tabel 2. Projekti kululiikide koondtabel (EUR)</t>
  </si>
  <si>
    <t>Tabel 1. Projekti tulud allikate lõikes (EUR)</t>
  </si>
  <si>
    <t>Suutlikkus</t>
  </si>
  <si>
    <t>Vastuvõtt/varjupaik</t>
  </si>
  <si>
    <t>Ekspert 1</t>
  </si>
  <si>
    <t>Ekspert 2</t>
  </si>
  <si>
    <t>1.1</t>
  </si>
  <si>
    <t>1.2</t>
  </si>
  <si>
    <t>Projektijuht (sõlmitakse käsundusleping või täiendava töö kokkulepe)</t>
  </si>
  <si>
    <t>Projekti raamatupidaja (sõlmitakse kas käsundusleping või täiendava töö kokkulepe)</t>
  </si>
  <si>
    <t>1.3.</t>
  </si>
  <si>
    <t>1.4.</t>
  </si>
  <si>
    <t>Tööaeg 10  töötundi kuus. Teostab projektiga seonduvaid finantstehinguid, aruandlust ja kontrolli. Sisaldab tööandjamakse</t>
  </si>
  <si>
    <t xml:space="preserve">Koolituse toitlustamine </t>
  </si>
  <si>
    <t>Koolituse ruumide rent</t>
  </si>
  <si>
    <t xml:space="preserve">Projektimeeskonna lähetuskulud </t>
  </si>
  <si>
    <t>Projektijuhi ja ekspertide Eesti-sisesed lähetuskulud (sh transpordi ja majutuskulud) koolituste läbiviimiseks ja koordineerimiseks.</t>
  </si>
  <si>
    <t>Koolitatavate transpordikulud</t>
  </si>
  <si>
    <t>Koolituse asukohas mitte töötavate ja elavate koolitatavate koolitusel osalemise kulud (sh transpordi ja majutuskulud)</t>
  </si>
  <si>
    <t>Koolituse läbiviimiseks vajalike koolitusruumide rent. Sisaldab käibemaksu.</t>
  </si>
  <si>
    <t>Koolitus ja meetoodiliste materjalide trükkimise kulud</t>
  </si>
  <si>
    <t>3,75 eur/1 materjal</t>
  </si>
  <si>
    <t>1 plakat + 1 roll-up</t>
  </si>
  <si>
    <t xml:space="preserve">pastakas </t>
  </si>
  <si>
    <t>Logodega pastakad</t>
  </si>
  <si>
    <t>Koolituse roll-up, plakat</t>
  </si>
  <si>
    <t>4 kohvipausi/6 eur 1 in</t>
  </si>
  <si>
    <t>Tööaeg 13 töötundi kuus. Projekti sisuliste toodete ja tegevuste kvaliteedi tagamine, projekti üldkoordinatsioon. Projekti tööprotsesside juhtimine, Avalikud suhted ja projekti esindamine, projekti aruandlus. Sisaldab tööandjamakse</t>
  </si>
  <si>
    <t>Sisekaitseakadeemia</t>
  </si>
  <si>
    <t>MIGRIB - usulisest, kultuurilisest ja rändetaustast lähtuv riskikäitumine: äratundmine, ennetamine, maandamine</t>
  </si>
  <si>
    <t>2.1.</t>
  </si>
  <si>
    <t>3.2.</t>
  </si>
  <si>
    <t>3.3.</t>
  </si>
  <si>
    <t>3.1.</t>
  </si>
  <si>
    <t>3.4.</t>
  </si>
  <si>
    <t>3.5.</t>
  </si>
  <si>
    <t>4.1.</t>
  </si>
  <si>
    <t>4.2.</t>
  </si>
  <si>
    <t>Koolituse läbiviimine+ ettevalmistamine (sh materjalid). Sisaldab tööandjamakse, 13,6 tundi kuus
käsundus- või töövõtuleping</t>
  </si>
  <si>
    <t>Koolituse läbiviimine+ ettevalmistamine (sh materjalid). Sisaldab tööandjamakse. 13,6 tundi kuus
käsundus- või töövõtuleping</t>
  </si>
  <si>
    <t>Koolitusmaterjalide kujundamine</t>
  </si>
  <si>
    <t xml:space="preserve">kujundamine, interaktiivseks tegemine, veebisobilikuks tegemine jms </t>
  </si>
  <si>
    <t>Lisa 2</t>
  </si>
  <si>
    <t>AMIF2016-11</t>
  </si>
  <si>
    <t>4.1.1.1</t>
  </si>
  <si>
    <t>4.1.1.2</t>
  </si>
  <si>
    <t>4.1.2.1</t>
  </si>
  <si>
    <t>4.1.2.2</t>
  </si>
  <si>
    <t>Aruandlus-perioodi pp/kk/aaaa - pp/kk/aaaa tulud</t>
  </si>
  <si>
    <t>Aruandlus-perioodi 01/08/2016 - 31/10/2016 kulud</t>
  </si>
  <si>
    <t>Aruandlus-perioodi 01/11/2016 - 30/06/2017 kulud</t>
  </si>
  <si>
    <t>L&amp;L Reklaam OÜ</t>
  </si>
  <si>
    <t>Meened (kleebised ja kirjutusvahendid)</t>
  </si>
  <si>
    <t>Arve</t>
  </si>
  <si>
    <t>Stillabunt OÜ</t>
  </si>
  <si>
    <t>Roll-up ja plakatid</t>
  </si>
  <si>
    <t>Q Catering OÜ</t>
  </si>
  <si>
    <t>Kohvipausid 18.10 ja 25.10</t>
  </si>
  <si>
    <t>Virumaa Suurköök OÜ</t>
  </si>
  <si>
    <t>117116-LVR40</t>
  </si>
  <si>
    <t>Rakvere koolitus</t>
  </si>
  <si>
    <t>117092-LVR40</t>
  </si>
  <si>
    <t>Rakvere koolituse toitlustus</t>
  </si>
  <si>
    <t>MeieMaitse OÜ</t>
  </si>
  <si>
    <t>MA1600362</t>
  </si>
  <si>
    <t>01.08.2016-31.10.2016</t>
  </si>
  <si>
    <t>Katri Raik</t>
  </si>
  <si>
    <t>1.3</t>
  </si>
  <si>
    <t>1.4</t>
  </si>
  <si>
    <t>1.5</t>
  </si>
  <si>
    <t>2.1</t>
  </si>
  <si>
    <t>2.2</t>
  </si>
  <si>
    <t>2.3</t>
  </si>
  <si>
    <t>2.4</t>
  </si>
  <si>
    <t>2.5</t>
  </si>
  <si>
    <t>3.1</t>
  </si>
  <si>
    <t>3.2</t>
  </si>
  <si>
    <t>3.3</t>
  </si>
  <si>
    <t>3.4</t>
  </si>
  <si>
    <t>3.5</t>
  </si>
  <si>
    <t>1</t>
  </si>
  <si>
    <t>2</t>
  </si>
  <si>
    <t>3</t>
  </si>
  <si>
    <t>Aruandlus-perioodi 01/08/2016 - 31/10/2016 tulud</t>
  </si>
  <si>
    <t>Aruandlusperioodi 01/08/2016-31/10/2016 kulud kokku</t>
  </si>
  <si>
    <t>Tööajatabel</t>
  </si>
  <si>
    <t>14-8.6/274-1</t>
  </si>
  <si>
    <t>Kert Valdaru Neto töötasu</t>
  </si>
  <si>
    <t>Kert Valdaru Isiku töötuskindlustus</t>
  </si>
  <si>
    <t>Kert Valdaru Isiku kogumispension</t>
  </si>
  <si>
    <t>Kert Valdaru Isiku tulumaks</t>
  </si>
  <si>
    <t>Kert Valdaru Tööandja sotsiaalmaks</t>
  </si>
  <si>
    <t>Kert Valdaru Tööandja töötuskindlustus</t>
  </si>
  <si>
    <t>Kohvipausid 21.10 ja 28.10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</si>
</sst>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98">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2" fillId="0" borderId="0" xfId="0" applyFont="1" applyBorder="1" applyProtection="1">
      <protection hidden="1"/>
    </xf>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3" fillId="0" borderId="1" xfId="0" applyFont="1" applyFill="1" applyBorder="1" applyProtection="1">
      <protection locked="0" hidden="1"/>
    </xf>
    <xf numFmtId="4" fontId="2" fillId="0" borderId="1" xfId="0" applyNumberFormat="1" applyFont="1" applyFill="1" applyBorder="1" applyProtection="1">
      <protection locked="0" hidden="1"/>
    </xf>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4" fontId="3" fillId="7" borderId="1" xfId="0" applyNumberFormat="1" applyFont="1" applyFill="1" applyBorder="1" applyProtection="1">
      <protection hidden="1"/>
    </xf>
    <xf numFmtId="49" fontId="3" fillId="0" borderId="1" xfId="0" applyNumberFormat="1" applyFont="1" applyBorder="1" applyAlignment="1" applyProtection="1">
      <alignment vertical="top"/>
      <protection locked="0" hidden="1"/>
    </xf>
    <xf numFmtId="0" fontId="2" fillId="0" borderId="1" xfId="0" applyFont="1" applyBorder="1" applyAlignment="1" applyProtection="1">
      <alignment vertical="top" wrapText="1"/>
      <protection locked="0" hidden="1"/>
    </xf>
    <xf numFmtId="0" fontId="2" fillId="0" borderId="1" xfId="0" applyFont="1" applyBorder="1" applyAlignment="1" applyProtection="1">
      <alignment vertical="top"/>
      <protection locked="0" hidden="1"/>
    </xf>
    <xf numFmtId="4" fontId="2" fillId="0" borderId="1" xfId="0" applyNumberFormat="1" applyFont="1" applyBorder="1" applyAlignment="1" applyProtection="1">
      <alignment vertical="top"/>
      <protection locked="0" hidden="1"/>
    </xf>
    <xf numFmtId="0" fontId="2" fillId="0" borderId="0" xfId="0" applyFont="1" applyAlignment="1" applyProtection="1">
      <alignment wrapText="1"/>
      <protection locked="0" hidden="1"/>
    </xf>
    <xf numFmtId="0" fontId="7" fillId="0" borderId="0" xfId="0" applyFont="1" applyProtection="1">
      <protection hidden="1"/>
    </xf>
    <xf numFmtId="4" fontId="2" fillId="0" borderId="0" xfId="0" applyNumberFormat="1" applyFont="1" applyProtection="1">
      <protection locked="0" hidden="1"/>
    </xf>
    <xf numFmtId="0" fontId="2" fillId="0" borderId="1" xfId="0" applyFont="1" applyFill="1" applyBorder="1" applyAlignment="1" applyProtection="1">
      <alignment vertical="top"/>
      <protection locked="0" hidden="1"/>
    </xf>
    <xf numFmtId="0" fontId="2" fillId="0" borderId="1" xfId="0" applyFont="1" applyBorder="1" applyAlignment="1" applyProtection="1">
      <alignment wrapText="1"/>
      <protection locked="0" hidden="1"/>
    </xf>
    <xf numFmtId="0" fontId="12" fillId="0" borderId="0" xfId="0" applyFont="1" applyAlignment="1" applyProtection="1">
      <alignment vertical="top"/>
      <protection locked="0" hidden="1"/>
    </xf>
    <xf numFmtId="49" fontId="11" fillId="0" borderId="1" xfId="0" applyNumberFormat="1" applyFont="1" applyBorder="1" applyAlignment="1" applyProtection="1">
      <alignment vertical="top"/>
      <protection locked="0" hidden="1"/>
    </xf>
    <xf numFmtId="0" fontId="11" fillId="0" borderId="1" xfId="0" applyFont="1" applyBorder="1" applyAlignment="1" applyProtection="1">
      <alignment vertical="top" wrapText="1"/>
      <protection locked="0" hidden="1"/>
    </xf>
    <xf numFmtId="0" fontId="11" fillId="0" borderId="1" xfId="0" applyFont="1" applyBorder="1" applyAlignment="1" applyProtection="1">
      <alignment vertical="top"/>
      <protection locked="0" hidden="1"/>
    </xf>
    <xf numFmtId="4" fontId="11" fillId="0" borderId="1" xfId="0" applyNumberFormat="1" applyFont="1" applyBorder="1" applyAlignment="1" applyProtection="1">
      <alignment vertical="top"/>
      <protection locked="0" hidden="1"/>
    </xf>
    <xf numFmtId="4" fontId="11" fillId="0" borderId="0" xfId="0" applyNumberFormat="1" applyFont="1" applyProtection="1">
      <protection hidden="1"/>
    </xf>
    <xf numFmtId="4" fontId="11" fillId="0" borderId="0" xfId="0" applyNumberFormat="1" applyFont="1" applyProtection="1">
      <protection locked="0" hidden="1"/>
    </xf>
    <xf numFmtId="0" fontId="11" fillId="0" borderId="0" xfId="0" applyFont="1" applyProtection="1">
      <protection locked="0" hidden="1"/>
    </xf>
    <xf numFmtId="49" fontId="12" fillId="0" borderId="1" xfId="0" applyNumberFormat="1" applyFont="1" applyBorder="1" applyAlignment="1" applyProtection="1">
      <alignment vertical="top"/>
      <protection locked="0" hidden="1"/>
    </xf>
    <xf numFmtId="1" fontId="11" fillId="0" borderId="1" xfId="0" applyNumberFormat="1" applyFont="1" applyBorder="1" applyAlignment="1" applyProtection="1">
      <alignment vertical="top"/>
      <protection locked="0" hidden="1"/>
    </xf>
    <xf numFmtId="14" fontId="2" fillId="0" borderId="0" xfId="0" applyNumberFormat="1" applyFont="1" applyBorder="1" applyProtection="1">
      <protection locked="0" hidden="1"/>
    </xf>
    <xf numFmtId="4" fontId="2" fillId="0" borderId="0" xfId="0" applyNumberFormat="1" applyFont="1" applyProtection="1">
      <protection hidden="1"/>
    </xf>
    <xf numFmtId="49" fontId="3" fillId="0" borderId="1" xfId="0" applyNumberFormat="1" applyFont="1" applyBorder="1" applyProtection="1">
      <protection locked="0" hidden="1"/>
    </xf>
    <xf numFmtId="49" fontId="3" fillId="2" borderId="1" xfId="0" applyNumberFormat="1" applyFont="1" applyFill="1" applyBorder="1" applyProtection="1">
      <protection locked="0" hidden="1"/>
    </xf>
    <xf numFmtId="49" fontId="3" fillId="0" borderId="1" xfId="0" applyNumberFormat="1" applyFont="1" applyFill="1" applyBorder="1" applyProtection="1">
      <protection locked="0" hidden="1"/>
    </xf>
    <xf numFmtId="164" fontId="2" fillId="0" borderId="1" xfId="0" applyNumberFormat="1" applyFont="1" applyBorder="1" applyProtection="1">
      <protection locked="0" hidden="1"/>
    </xf>
    <xf numFmtId="0" fontId="2" fillId="0" borderId="0" xfId="0" applyFont="1" applyBorder="1" applyAlignment="1" applyProtection="1">
      <alignment horizontal="left"/>
      <protection locked="0" hidden="1"/>
    </xf>
    <xf numFmtId="2" fontId="2" fillId="0" borderId="1" xfId="0" applyNumberFormat="1" applyFont="1" applyBorder="1" applyAlignment="1" applyProtection="1">
      <alignment horizontal="right"/>
      <protection hidden="1"/>
    </xf>
    <xf numFmtId="0" fontId="3" fillId="2" borderId="2" xfId="0" applyFont="1" applyFill="1" applyBorder="1" applyAlignment="1">
      <alignment horizontal="center" wrapText="1"/>
    </xf>
    <xf numFmtId="0" fontId="3" fillId="2" borderId="1" xfId="0" applyFont="1" applyFill="1" applyBorder="1" applyAlignment="1">
      <alignment horizontal="center" wrapText="1"/>
    </xf>
    <xf numFmtId="0" fontId="2" fillId="0" borderId="1" xfId="0" applyFont="1" applyBorder="1" applyAlignment="1" applyProtection="1">
      <alignment horizontal="right"/>
      <protection locked="0" hidden="1"/>
    </xf>
    <xf numFmtId="49" fontId="2" fillId="0" borderId="1" xfId="0" applyNumberFormat="1" applyFont="1" applyBorder="1" applyAlignment="1" applyProtection="1">
      <alignment horizontal="right"/>
      <protection locked="0" hidden="1"/>
    </xf>
    <xf numFmtId="49" fontId="5" fillId="0" borderId="1" xfId="0" applyNumberFormat="1" applyFont="1" applyBorder="1" applyAlignment="1" applyProtection="1">
      <alignment horizontal="right"/>
      <protection locked="0" hidden="1"/>
    </xf>
    <xf numFmtId="0" fontId="5" fillId="0" borderId="1" xfId="0" applyFont="1" applyBorder="1" applyProtection="1">
      <protection locked="0" hidden="1"/>
    </xf>
    <xf numFmtId="14" fontId="5" fillId="0" borderId="1" xfId="0" applyNumberFormat="1" applyFont="1" applyBorder="1" applyProtection="1">
      <protection locked="0" hidden="1"/>
    </xf>
    <xf numFmtId="4" fontId="5" fillId="0" borderId="1" xfId="0" applyNumberFormat="1" applyFont="1" applyBorder="1" applyProtection="1">
      <protection locked="0" hidden="1"/>
    </xf>
    <xf numFmtId="0" fontId="2" fillId="0" borderId="0" xfId="0" applyFont="1" applyBorder="1" applyAlignment="1" applyProtection="1">
      <alignment wrapText="1"/>
      <protection locked="0" hidden="1"/>
    </xf>
    <xf numFmtId="0" fontId="0" fillId="0" borderId="0" xfId="0" applyAlignment="1"/>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9" fillId="0" borderId="10" xfId="1" applyFont="1" applyBorder="1" applyAlignment="1" applyProtection="1">
      <alignment horizontal="left"/>
      <protection hidden="1"/>
    </xf>
    <xf numFmtId="0" fontId="7" fillId="0" borderId="12" xfId="0" applyFont="1" applyBorder="1" applyAlignment="1" applyProtection="1">
      <alignment horizontal="center" wrapText="1"/>
      <protection locked="0" hidden="1"/>
    </xf>
    <xf numFmtId="0" fontId="12" fillId="0" borderId="12" xfId="0" applyFont="1" applyBorder="1" applyAlignment="1" applyProtection="1">
      <alignment horizontal="center" wrapText="1"/>
      <protection locked="0"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vertical="center"/>
      <protection hidden="1"/>
    </xf>
    <xf numFmtId="0" fontId="0" fillId="0" borderId="6" xfId="0" applyBorder="1" applyAlignment="1">
      <alignment horizontal="center" vertical="center"/>
    </xf>
    <xf numFmtId="0" fontId="1" fillId="0" borderId="0" xfId="0" applyFont="1" applyAlignment="1">
      <alignment horizontal="left" wrapText="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0" fillId="0" borderId="11" xfId="0" applyBorder="1" applyAlignment="1">
      <alignment horizontal="center" vertical="center"/>
    </xf>
    <xf numFmtId="0" fontId="3" fillId="2" borderId="1" xfId="0" applyFont="1" applyFill="1" applyBorder="1" applyAlignment="1" applyProtection="1">
      <alignment horizontal="center"/>
      <protection hidden="1"/>
    </xf>
    <xf numFmtId="0" fontId="0" fillId="0" borderId="1" xfId="0" applyBorder="1" applyAlignment="1">
      <alignment horizont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53">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5</xdr:row>
      <xdr:rowOff>42333</xdr:rowOff>
    </xdr:from>
    <xdr:to>
      <xdr:col>2</xdr:col>
      <xdr:colOff>1320450</xdr:colOff>
      <xdr:row>9</xdr:row>
      <xdr:rowOff>75952</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5</xdr:row>
      <xdr:rowOff>76573</xdr:rowOff>
    </xdr:from>
    <xdr:to>
      <xdr:col>3</xdr:col>
      <xdr:colOff>1131714</xdr:colOff>
      <xdr:row>9</xdr:row>
      <xdr:rowOff>80284</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1109689</xdr:colOff>
      <xdr:row>1</xdr:row>
      <xdr:rowOff>99060</xdr:rowOff>
    </xdr:from>
    <xdr:to>
      <xdr:col>6</xdr:col>
      <xdr:colOff>1017516</xdr:colOff>
      <xdr:row>5</xdr:row>
      <xdr:rowOff>99060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22909" y="297180"/>
          <a:ext cx="1279427" cy="800100"/>
        </a:xfrm>
        <a:prstGeom prst="rect">
          <a:avLst/>
        </a:prstGeom>
      </xdr:spPr>
    </xdr:pic>
    <xdr:clientData/>
  </xdr:twoCellAnchor>
  <xdr:twoCellAnchor editAs="oneCell">
    <xdr:from>
      <xdr:col>4</xdr:col>
      <xdr:colOff>548640</xdr:colOff>
      <xdr:row>1</xdr:row>
      <xdr:rowOff>60960</xdr:rowOff>
    </xdr:from>
    <xdr:to>
      <xdr:col>5</xdr:col>
      <xdr:colOff>847724</xdr:colOff>
      <xdr:row>5</xdr:row>
      <xdr:rowOff>34393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65520" y="259080"/>
          <a:ext cx="1495424" cy="7735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327660</xdr:colOff>
      <xdr:row>2</xdr:row>
      <xdr:rowOff>53341</xdr:rowOff>
    </xdr:from>
    <xdr:to>
      <xdr:col>8</xdr:col>
      <xdr:colOff>554354</xdr:colOff>
      <xdr:row>6</xdr:row>
      <xdr:rowOff>26774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06840" y="449581"/>
          <a:ext cx="1636394" cy="773533"/>
        </a:xfrm>
        <a:prstGeom prst="rect">
          <a:avLst/>
        </a:prstGeom>
      </xdr:spPr>
    </xdr:pic>
    <xdr:clientData/>
  </xdr:twoCellAnchor>
  <xdr:twoCellAnchor editAs="oneCell">
    <xdr:from>
      <xdr:col>9</xdr:col>
      <xdr:colOff>167640</xdr:colOff>
      <xdr:row>2</xdr:row>
      <xdr:rowOff>99060</xdr:rowOff>
    </xdr:from>
    <xdr:to>
      <xdr:col>11</xdr:col>
      <xdr:colOff>200271</xdr:colOff>
      <xdr:row>6</xdr:row>
      <xdr:rowOff>72390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881360" y="495300"/>
          <a:ext cx="1282311" cy="7734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8"/>
  <sheetViews>
    <sheetView topLeftCell="A43" zoomScaleNormal="100" workbookViewId="0">
      <selection activeCell="G18" sqref="G18"/>
    </sheetView>
  </sheetViews>
  <sheetFormatPr defaultRowHeight="15.75" x14ac:dyDescent="0.25"/>
  <cols>
    <col min="1" max="1" width="30" style="26" customWidth="1"/>
    <col min="2" max="2" width="42.7109375" style="26" customWidth="1"/>
    <col min="3" max="3" width="30.42578125" style="26" customWidth="1"/>
    <col min="4" max="4" width="18" style="26" customWidth="1"/>
    <col min="5" max="5" width="12.28515625" style="26" bestFit="1" customWidth="1"/>
    <col min="6" max="6" width="21.28515625" style="26" customWidth="1"/>
    <col min="7" max="7" width="11.28515625" style="26" customWidth="1"/>
    <col min="8" max="8" width="11.7109375" style="26" customWidth="1"/>
    <col min="9" max="9" width="9.140625" style="26"/>
    <col min="10" max="10" width="18.28515625" style="26" customWidth="1"/>
    <col min="11" max="11" width="15.28515625" style="26" customWidth="1"/>
    <col min="12" max="12" width="16.42578125" style="26" customWidth="1"/>
    <col min="13" max="256" width="9.140625" style="26"/>
    <col min="257" max="257" width="32.140625" style="26" bestFit="1" customWidth="1"/>
    <col min="258" max="258" width="21.42578125" style="26" bestFit="1" customWidth="1"/>
    <col min="259" max="259" width="11.5703125" style="26" bestFit="1" customWidth="1"/>
    <col min="260" max="260" width="12.28515625" style="26" bestFit="1" customWidth="1"/>
    <col min="261" max="261" width="10.5703125" style="26" bestFit="1" customWidth="1"/>
    <col min="262" max="263" width="9.140625" style="26"/>
    <col min="264" max="264" width="15.85546875" style="26" customWidth="1"/>
    <col min="265" max="512" width="9.140625" style="26"/>
    <col min="513" max="513" width="32.140625" style="26" bestFit="1" customWidth="1"/>
    <col min="514" max="514" width="21.42578125" style="26" bestFit="1" customWidth="1"/>
    <col min="515" max="515" width="11.5703125" style="26" bestFit="1" customWidth="1"/>
    <col min="516" max="516" width="12.28515625" style="26" bestFit="1" customWidth="1"/>
    <col min="517" max="517" width="10.5703125" style="26" bestFit="1" customWidth="1"/>
    <col min="518" max="519" width="9.140625" style="26"/>
    <col min="520" max="520" width="15.85546875" style="26" customWidth="1"/>
    <col min="521" max="768" width="9.140625" style="26"/>
    <col min="769" max="769" width="32.140625" style="26" bestFit="1" customWidth="1"/>
    <col min="770" max="770" width="21.42578125" style="26" bestFit="1" customWidth="1"/>
    <col min="771" max="771" width="11.5703125" style="26" bestFit="1" customWidth="1"/>
    <col min="772" max="772" width="12.28515625" style="26" bestFit="1" customWidth="1"/>
    <col min="773" max="773" width="10.5703125" style="26" bestFit="1" customWidth="1"/>
    <col min="774" max="775" width="9.140625" style="26"/>
    <col min="776" max="776" width="15.85546875" style="26" customWidth="1"/>
    <col min="777" max="1024" width="9.140625" style="26"/>
    <col min="1025" max="1025" width="32.140625" style="26" bestFit="1" customWidth="1"/>
    <col min="1026" max="1026" width="21.42578125" style="26" bestFit="1" customWidth="1"/>
    <col min="1027" max="1027" width="11.5703125" style="26" bestFit="1" customWidth="1"/>
    <col min="1028" max="1028" width="12.28515625" style="26" bestFit="1" customWidth="1"/>
    <col min="1029" max="1029" width="10.5703125" style="26" bestFit="1" customWidth="1"/>
    <col min="1030" max="1031" width="9.140625" style="26"/>
    <col min="1032" max="1032" width="15.85546875" style="26" customWidth="1"/>
    <col min="1033" max="1280" width="9.140625" style="26"/>
    <col min="1281" max="1281" width="32.140625" style="26" bestFit="1" customWidth="1"/>
    <col min="1282" max="1282" width="21.42578125" style="26" bestFit="1" customWidth="1"/>
    <col min="1283" max="1283" width="11.5703125" style="26" bestFit="1" customWidth="1"/>
    <col min="1284" max="1284" width="12.28515625" style="26" bestFit="1" customWidth="1"/>
    <col min="1285" max="1285" width="10.5703125" style="26" bestFit="1" customWidth="1"/>
    <col min="1286" max="1287" width="9.140625" style="26"/>
    <col min="1288" max="1288" width="15.85546875" style="26" customWidth="1"/>
    <col min="1289" max="1536" width="9.140625" style="26"/>
    <col min="1537" max="1537" width="32.140625" style="26" bestFit="1" customWidth="1"/>
    <col min="1538" max="1538" width="21.42578125" style="26" bestFit="1" customWidth="1"/>
    <col min="1539" max="1539" width="11.5703125" style="26" bestFit="1" customWidth="1"/>
    <col min="1540" max="1540" width="12.28515625" style="26" bestFit="1" customWidth="1"/>
    <col min="1541" max="1541" width="10.5703125" style="26" bestFit="1" customWidth="1"/>
    <col min="1542" max="1543" width="9.140625" style="26"/>
    <col min="1544" max="1544" width="15.85546875" style="26" customWidth="1"/>
    <col min="1545" max="1792" width="9.140625" style="26"/>
    <col min="1793" max="1793" width="32.140625" style="26" bestFit="1" customWidth="1"/>
    <col min="1794" max="1794" width="21.42578125" style="26" bestFit="1" customWidth="1"/>
    <col min="1795" max="1795" width="11.5703125" style="26" bestFit="1" customWidth="1"/>
    <col min="1796" max="1796" width="12.28515625" style="26" bestFit="1" customWidth="1"/>
    <col min="1797" max="1797" width="10.5703125" style="26" bestFit="1" customWidth="1"/>
    <col min="1798" max="1799" width="9.140625" style="26"/>
    <col min="1800" max="1800" width="15.85546875" style="26" customWidth="1"/>
    <col min="1801" max="2048" width="9.140625" style="26"/>
    <col min="2049" max="2049" width="32.140625" style="26" bestFit="1" customWidth="1"/>
    <col min="2050" max="2050" width="21.42578125" style="26" bestFit="1" customWidth="1"/>
    <col min="2051" max="2051" width="11.5703125" style="26" bestFit="1" customWidth="1"/>
    <col min="2052" max="2052" width="12.28515625" style="26" bestFit="1" customWidth="1"/>
    <col min="2053" max="2053" width="10.5703125" style="26" bestFit="1" customWidth="1"/>
    <col min="2054" max="2055" width="9.140625" style="26"/>
    <col min="2056" max="2056" width="15.85546875" style="26" customWidth="1"/>
    <col min="2057" max="2304" width="9.140625" style="26"/>
    <col min="2305" max="2305" width="32.140625" style="26" bestFit="1" customWidth="1"/>
    <col min="2306" max="2306" width="21.42578125" style="26" bestFit="1" customWidth="1"/>
    <col min="2307" max="2307" width="11.5703125" style="26" bestFit="1" customWidth="1"/>
    <col min="2308" max="2308" width="12.28515625" style="26" bestFit="1" customWidth="1"/>
    <col min="2309" max="2309" width="10.5703125" style="26" bestFit="1" customWidth="1"/>
    <col min="2310" max="2311" width="9.140625" style="26"/>
    <col min="2312" max="2312" width="15.85546875" style="26" customWidth="1"/>
    <col min="2313" max="2560" width="9.140625" style="26"/>
    <col min="2561" max="2561" width="32.140625" style="26" bestFit="1" customWidth="1"/>
    <col min="2562" max="2562" width="21.42578125" style="26" bestFit="1" customWidth="1"/>
    <col min="2563" max="2563" width="11.5703125" style="26" bestFit="1" customWidth="1"/>
    <col min="2564" max="2564" width="12.28515625" style="26" bestFit="1" customWidth="1"/>
    <col min="2565" max="2565" width="10.5703125" style="26" bestFit="1" customWidth="1"/>
    <col min="2566" max="2567" width="9.140625" style="26"/>
    <col min="2568" max="2568" width="15.85546875" style="26" customWidth="1"/>
    <col min="2569" max="2816" width="9.140625" style="26"/>
    <col min="2817" max="2817" width="32.140625" style="26" bestFit="1" customWidth="1"/>
    <col min="2818" max="2818" width="21.42578125" style="26" bestFit="1" customWidth="1"/>
    <col min="2819" max="2819" width="11.5703125" style="26" bestFit="1" customWidth="1"/>
    <col min="2820" max="2820" width="12.28515625" style="26" bestFit="1" customWidth="1"/>
    <col min="2821" max="2821" width="10.5703125" style="26" bestFit="1" customWidth="1"/>
    <col min="2822" max="2823" width="9.140625" style="26"/>
    <col min="2824" max="2824" width="15.85546875" style="26" customWidth="1"/>
    <col min="2825" max="3072" width="9.140625" style="26"/>
    <col min="3073" max="3073" width="32.140625" style="26" bestFit="1" customWidth="1"/>
    <col min="3074" max="3074" width="21.42578125" style="26" bestFit="1" customWidth="1"/>
    <col min="3075" max="3075" width="11.5703125" style="26" bestFit="1" customWidth="1"/>
    <col min="3076" max="3076" width="12.28515625" style="26" bestFit="1" customWidth="1"/>
    <col min="3077" max="3077" width="10.5703125" style="26" bestFit="1" customWidth="1"/>
    <col min="3078" max="3079" width="9.140625" style="26"/>
    <col min="3080" max="3080" width="15.85546875" style="26" customWidth="1"/>
    <col min="3081" max="3328" width="9.140625" style="26"/>
    <col min="3329" max="3329" width="32.140625" style="26" bestFit="1" customWidth="1"/>
    <col min="3330" max="3330" width="21.42578125" style="26" bestFit="1" customWidth="1"/>
    <col min="3331" max="3331" width="11.5703125" style="26" bestFit="1" customWidth="1"/>
    <col min="3332" max="3332" width="12.28515625" style="26" bestFit="1" customWidth="1"/>
    <col min="3333" max="3333" width="10.5703125" style="26" bestFit="1" customWidth="1"/>
    <col min="3334" max="3335" width="9.140625" style="26"/>
    <col min="3336" max="3336" width="15.85546875" style="26" customWidth="1"/>
    <col min="3337" max="3584" width="9.140625" style="26"/>
    <col min="3585" max="3585" width="32.140625" style="26" bestFit="1" customWidth="1"/>
    <col min="3586" max="3586" width="21.42578125" style="26" bestFit="1" customWidth="1"/>
    <col min="3587" max="3587" width="11.5703125" style="26" bestFit="1" customWidth="1"/>
    <col min="3588" max="3588" width="12.28515625" style="26" bestFit="1" customWidth="1"/>
    <col min="3589" max="3589" width="10.5703125" style="26" bestFit="1" customWidth="1"/>
    <col min="3590" max="3591" width="9.140625" style="26"/>
    <col min="3592" max="3592" width="15.85546875" style="26" customWidth="1"/>
    <col min="3593" max="3840" width="9.140625" style="26"/>
    <col min="3841" max="3841" width="32.140625" style="26" bestFit="1" customWidth="1"/>
    <col min="3842" max="3842" width="21.42578125" style="26" bestFit="1" customWidth="1"/>
    <col min="3843" max="3843" width="11.5703125" style="26" bestFit="1" customWidth="1"/>
    <col min="3844" max="3844" width="12.28515625" style="26" bestFit="1" customWidth="1"/>
    <col min="3845" max="3845" width="10.5703125" style="26" bestFit="1" customWidth="1"/>
    <col min="3846" max="3847" width="9.140625" style="26"/>
    <col min="3848" max="3848" width="15.85546875" style="26" customWidth="1"/>
    <col min="3849" max="4096" width="9.140625" style="26"/>
    <col min="4097" max="4097" width="32.140625" style="26" bestFit="1" customWidth="1"/>
    <col min="4098" max="4098" width="21.42578125" style="26" bestFit="1" customWidth="1"/>
    <col min="4099" max="4099" width="11.5703125" style="26" bestFit="1" customWidth="1"/>
    <col min="4100" max="4100" width="12.28515625" style="26" bestFit="1" customWidth="1"/>
    <col min="4101" max="4101" width="10.5703125" style="26" bestFit="1" customWidth="1"/>
    <col min="4102" max="4103" width="9.140625" style="26"/>
    <col min="4104" max="4104" width="15.85546875" style="26" customWidth="1"/>
    <col min="4105" max="4352" width="9.140625" style="26"/>
    <col min="4353" max="4353" width="32.140625" style="26" bestFit="1" customWidth="1"/>
    <col min="4354" max="4354" width="21.42578125" style="26" bestFit="1" customWidth="1"/>
    <col min="4355" max="4355" width="11.5703125" style="26" bestFit="1" customWidth="1"/>
    <col min="4356" max="4356" width="12.28515625" style="26" bestFit="1" customWidth="1"/>
    <col min="4357" max="4357" width="10.5703125" style="26" bestFit="1" customWidth="1"/>
    <col min="4358" max="4359" width="9.140625" style="26"/>
    <col min="4360" max="4360" width="15.85546875" style="26" customWidth="1"/>
    <col min="4361" max="4608" width="9.140625" style="26"/>
    <col min="4609" max="4609" width="32.140625" style="26" bestFit="1" customWidth="1"/>
    <col min="4610" max="4610" width="21.42578125" style="26" bestFit="1" customWidth="1"/>
    <col min="4611" max="4611" width="11.5703125" style="26" bestFit="1" customWidth="1"/>
    <col min="4612" max="4612" width="12.28515625" style="26" bestFit="1" customWidth="1"/>
    <col min="4613" max="4613" width="10.5703125" style="26" bestFit="1" customWidth="1"/>
    <col min="4614" max="4615" width="9.140625" style="26"/>
    <col min="4616" max="4616" width="15.85546875" style="26" customWidth="1"/>
    <col min="4617" max="4864" width="9.140625" style="26"/>
    <col min="4865" max="4865" width="32.140625" style="26" bestFit="1" customWidth="1"/>
    <col min="4866" max="4866" width="21.42578125" style="26" bestFit="1" customWidth="1"/>
    <col min="4867" max="4867" width="11.5703125" style="26" bestFit="1" customWidth="1"/>
    <col min="4868" max="4868" width="12.28515625" style="26" bestFit="1" customWidth="1"/>
    <col min="4869" max="4869" width="10.5703125" style="26" bestFit="1" customWidth="1"/>
    <col min="4870" max="4871" width="9.140625" style="26"/>
    <col min="4872" max="4872" width="15.85546875" style="26" customWidth="1"/>
    <col min="4873" max="5120" width="9.140625" style="26"/>
    <col min="5121" max="5121" width="32.140625" style="26" bestFit="1" customWidth="1"/>
    <col min="5122" max="5122" width="21.42578125" style="26" bestFit="1" customWidth="1"/>
    <col min="5123" max="5123" width="11.5703125" style="26" bestFit="1" customWidth="1"/>
    <col min="5124" max="5124" width="12.28515625" style="26" bestFit="1" customWidth="1"/>
    <col min="5125" max="5125" width="10.5703125" style="26" bestFit="1" customWidth="1"/>
    <col min="5126" max="5127" width="9.140625" style="26"/>
    <col min="5128" max="5128" width="15.85546875" style="26" customWidth="1"/>
    <col min="5129" max="5376" width="9.140625" style="26"/>
    <col min="5377" max="5377" width="32.140625" style="26" bestFit="1" customWidth="1"/>
    <col min="5378" max="5378" width="21.42578125" style="26" bestFit="1" customWidth="1"/>
    <col min="5379" max="5379" width="11.5703125" style="26" bestFit="1" customWidth="1"/>
    <col min="5380" max="5380" width="12.28515625" style="26" bestFit="1" customWidth="1"/>
    <col min="5381" max="5381" width="10.5703125" style="26" bestFit="1" customWidth="1"/>
    <col min="5382" max="5383" width="9.140625" style="26"/>
    <col min="5384" max="5384" width="15.85546875" style="26" customWidth="1"/>
    <col min="5385" max="5632" width="9.140625" style="26"/>
    <col min="5633" max="5633" width="32.140625" style="26" bestFit="1" customWidth="1"/>
    <col min="5634" max="5634" width="21.42578125" style="26" bestFit="1" customWidth="1"/>
    <col min="5635" max="5635" width="11.5703125" style="26" bestFit="1" customWidth="1"/>
    <col min="5636" max="5636" width="12.28515625" style="26" bestFit="1" customWidth="1"/>
    <col min="5637" max="5637" width="10.5703125" style="26" bestFit="1" customWidth="1"/>
    <col min="5638" max="5639" width="9.140625" style="26"/>
    <col min="5640" max="5640" width="15.85546875" style="26" customWidth="1"/>
    <col min="5641" max="5888" width="9.140625" style="26"/>
    <col min="5889" max="5889" width="32.140625" style="26" bestFit="1" customWidth="1"/>
    <col min="5890" max="5890" width="21.42578125" style="26" bestFit="1" customWidth="1"/>
    <col min="5891" max="5891" width="11.5703125" style="26" bestFit="1" customWidth="1"/>
    <col min="5892" max="5892" width="12.28515625" style="26" bestFit="1" customWidth="1"/>
    <col min="5893" max="5893" width="10.5703125" style="26" bestFit="1" customWidth="1"/>
    <col min="5894" max="5895" width="9.140625" style="26"/>
    <col min="5896" max="5896" width="15.85546875" style="26" customWidth="1"/>
    <col min="5897" max="6144" width="9.140625" style="26"/>
    <col min="6145" max="6145" width="32.140625" style="26" bestFit="1" customWidth="1"/>
    <col min="6146" max="6146" width="21.42578125" style="26" bestFit="1" customWidth="1"/>
    <col min="6147" max="6147" width="11.5703125" style="26" bestFit="1" customWidth="1"/>
    <col min="6148" max="6148" width="12.28515625" style="26" bestFit="1" customWidth="1"/>
    <col min="6149" max="6149" width="10.5703125" style="26" bestFit="1" customWidth="1"/>
    <col min="6150" max="6151" width="9.140625" style="26"/>
    <col min="6152" max="6152" width="15.85546875" style="26" customWidth="1"/>
    <col min="6153" max="6400" width="9.140625" style="26"/>
    <col min="6401" max="6401" width="32.140625" style="26" bestFit="1" customWidth="1"/>
    <col min="6402" max="6402" width="21.42578125" style="26" bestFit="1" customWidth="1"/>
    <col min="6403" max="6403" width="11.5703125" style="26" bestFit="1" customWidth="1"/>
    <col min="6404" max="6404" width="12.28515625" style="26" bestFit="1" customWidth="1"/>
    <col min="6405" max="6405" width="10.5703125" style="26" bestFit="1" customWidth="1"/>
    <col min="6406" max="6407" width="9.140625" style="26"/>
    <col min="6408" max="6408" width="15.85546875" style="26" customWidth="1"/>
    <col min="6409" max="6656" width="9.140625" style="26"/>
    <col min="6657" max="6657" width="32.140625" style="26" bestFit="1" customWidth="1"/>
    <col min="6658" max="6658" width="21.42578125" style="26" bestFit="1" customWidth="1"/>
    <col min="6659" max="6659" width="11.5703125" style="26" bestFit="1" customWidth="1"/>
    <col min="6660" max="6660" width="12.28515625" style="26" bestFit="1" customWidth="1"/>
    <col min="6661" max="6661" width="10.5703125" style="26" bestFit="1" customWidth="1"/>
    <col min="6662" max="6663" width="9.140625" style="26"/>
    <col min="6664" max="6664" width="15.85546875" style="26" customWidth="1"/>
    <col min="6665" max="6912" width="9.140625" style="26"/>
    <col min="6913" max="6913" width="32.140625" style="26" bestFit="1" customWidth="1"/>
    <col min="6914" max="6914" width="21.42578125" style="26" bestFit="1" customWidth="1"/>
    <col min="6915" max="6915" width="11.5703125" style="26" bestFit="1" customWidth="1"/>
    <col min="6916" max="6916" width="12.28515625" style="26" bestFit="1" customWidth="1"/>
    <col min="6917" max="6917" width="10.5703125" style="26" bestFit="1" customWidth="1"/>
    <col min="6918" max="6919" width="9.140625" style="26"/>
    <col min="6920" max="6920" width="15.85546875" style="26" customWidth="1"/>
    <col min="6921" max="7168" width="9.140625" style="26"/>
    <col min="7169" max="7169" width="32.140625" style="26" bestFit="1" customWidth="1"/>
    <col min="7170" max="7170" width="21.42578125" style="26" bestFit="1" customWidth="1"/>
    <col min="7171" max="7171" width="11.5703125" style="26" bestFit="1" customWidth="1"/>
    <col min="7172" max="7172" width="12.28515625" style="26" bestFit="1" customWidth="1"/>
    <col min="7173" max="7173" width="10.5703125" style="26" bestFit="1" customWidth="1"/>
    <col min="7174" max="7175" width="9.140625" style="26"/>
    <col min="7176" max="7176" width="15.85546875" style="26" customWidth="1"/>
    <col min="7177" max="7424" width="9.140625" style="26"/>
    <col min="7425" max="7425" width="32.140625" style="26" bestFit="1" customWidth="1"/>
    <col min="7426" max="7426" width="21.42578125" style="26" bestFit="1" customWidth="1"/>
    <col min="7427" max="7427" width="11.5703125" style="26" bestFit="1" customWidth="1"/>
    <col min="7428" max="7428" width="12.28515625" style="26" bestFit="1" customWidth="1"/>
    <col min="7429" max="7429" width="10.5703125" style="26" bestFit="1" customWidth="1"/>
    <col min="7430" max="7431" width="9.140625" style="26"/>
    <col min="7432" max="7432" width="15.85546875" style="26" customWidth="1"/>
    <col min="7433" max="7680" width="9.140625" style="26"/>
    <col min="7681" max="7681" width="32.140625" style="26" bestFit="1" customWidth="1"/>
    <col min="7682" max="7682" width="21.42578125" style="26" bestFit="1" customWidth="1"/>
    <col min="7683" max="7683" width="11.5703125" style="26" bestFit="1" customWidth="1"/>
    <col min="7684" max="7684" width="12.28515625" style="26" bestFit="1" customWidth="1"/>
    <col min="7685" max="7685" width="10.5703125" style="26" bestFit="1" customWidth="1"/>
    <col min="7686" max="7687" width="9.140625" style="26"/>
    <col min="7688" max="7688" width="15.85546875" style="26" customWidth="1"/>
    <col min="7689" max="7936" width="9.140625" style="26"/>
    <col min="7937" max="7937" width="32.140625" style="26" bestFit="1" customWidth="1"/>
    <col min="7938" max="7938" width="21.42578125" style="26" bestFit="1" customWidth="1"/>
    <col min="7939" max="7939" width="11.5703125" style="26" bestFit="1" customWidth="1"/>
    <col min="7940" max="7940" width="12.28515625" style="26" bestFit="1" customWidth="1"/>
    <col min="7941" max="7941" width="10.5703125" style="26" bestFit="1" customWidth="1"/>
    <col min="7942" max="7943" width="9.140625" style="26"/>
    <col min="7944" max="7944" width="15.85546875" style="26" customWidth="1"/>
    <col min="7945" max="8192" width="9.140625" style="26"/>
    <col min="8193" max="8193" width="32.140625" style="26" bestFit="1" customWidth="1"/>
    <col min="8194" max="8194" width="21.42578125" style="26" bestFit="1" customWidth="1"/>
    <col min="8195" max="8195" width="11.5703125" style="26" bestFit="1" customWidth="1"/>
    <col min="8196" max="8196" width="12.28515625" style="26" bestFit="1" customWidth="1"/>
    <col min="8197" max="8197" width="10.5703125" style="26" bestFit="1" customWidth="1"/>
    <col min="8198" max="8199" width="9.140625" style="26"/>
    <col min="8200" max="8200" width="15.85546875" style="26" customWidth="1"/>
    <col min="8201" max="8448" width="9.140625" style="26"/>
    <col min="8449" max="8449" width="32.140625" style="26" bestFit="1" customWidth="1"/>
    <col min="8450" max="8450" width="21.42578125" style="26" bestFit="1" customWidth="1"/>
    <col min="8451" max="8451" width="11.5703125" style="26" bestFit="1" customWidth="1"/>
    <col min="8452" max="8452" width="12.28515625" style="26" bestFit="1" customWidth="1"/>
    <col min="8453" max="8453" width="10.5703125" style="26" bestFit="1" customWidth="1"/>
    <col min="8454" max="8455" width="9.140625" style="26"/>
    <col min="8456" max="8456" width="15.85546875" style="26" customWidth="1"/>
    <col min="8457" max="8704" width="9.140625" style="26"/>
    <col min="8705" max="8705" width="32.140625" style="26" bestFit="1" customWidth="1"/>
    <col min="8706" max="8706" width="21.42578125" style="26" bestFit="1" customWidth="1"/>
    <col min="8707" max="8707" width="11.5703125" style="26" bestFit="1" customWidth="1"/>
    <col min="8708" max="8708" width="12.28515625" style="26" bestFit="1" customWidth="1"/>
    <col min="8709" max="8709" width="10.5703125" style="26" bestFit="1" customWidth="1"/>
    <col min="8710" max="8711" width="9.140625" style="26"/>
    <col min="8712" max="8712" width="15.85546875" style="26" customWidth="1"/>
    <col min="8713" max="8960" width="9.140625" style="26"/>
    <col min="8961" max="8961" width="32.140625" style="26" bestFit="1" customWidth="1"/>
    <col min="8962" max="8962" width="21.42578125" style="26" bestFit="1" customWidth="1"/>
    <col min="8963" max="8963" width="11.5703125" style="26" bestFit="1" customWidth="1"/>
    <col min="8964" max="8964" width="12.28515625" style="26" bestFit="1" customWidth="1"/>
    <col min="8965" max="8965" width="10.5703125" style="26" bestFit="1" customWidth="1"/>
    <col min="8966" max="8967" width="9.140625" style="26"/>
    <col min="8968" max="8968" width="15.85546875" style="26" customWidth="1"/>
    <col min="8969" max="9216" width="9.140625" style="26"/>
    <col min="9217" max="9217" width="32.140625" style="26" bestFit="1" customWidth="1"/>
    <col min="9218" max="9218" width="21.42578125" style="26" bestFit="1" customWidth="1"/>
    <col min="9219" max="9219" width="11.5703125" style="26" bestFit="1" customWidth="1"/>
    <col min="9220" max="9220" width="12.28515625" style="26" bestFit="1" customWidth="1"/>
    <col min="9221" max="9221" width="10.5703125" style="26" bestFit="1" customWidth="1"/>
    <col min="9222" max="9223" width="9.140625" style="26"/>
    <col min="9224" max="9224" width="15.85546875" style="26" customWidth="1"/>
    <col min="9225" max="9472" width="9.140625" style="26"/>
    <col min="9473" max="9473" width="32.140625" style="26" bestFit="1" customWidth="1"/>
    <col min="9474" max="9474" width="21.42578125" style="26" bestFit="1" customWidth="1"/>
    <col min="9475" max="9475" width="11.5703125" style="26" bestFit="1" customWidth="1"/>
    <col min="9476" max="9476" width="12.28515625" style="26" bestFit="1" customWidth="1"/>
    <col min="9477" max="9477" width="10.5703125" style="26" bestFit="1" customWidth="1"/>
    <col min="9478" max="9479" width="9.140625" style="26"/>
    <col min="9480" max="9480" width="15.85546875" style="26" customWidth="1"/>
    <col min="9481" max="9728" width="9.140625" style="26"/>
    <col min="9729" max="9729" width="32.140625" style="26" bestFit="1" customWidth="1"/>
    <col min="9730" max="9730" width="21.42578125" style="26" bestFit="1" customWidth="1"/>
    <col min="9731" max="9731" width="11.5703125" style="26" bestFit="1" customWidth="1"/>
    <col min="9732" max="9732" width="12.28515625" style="26" bestFit="1" customWidth="1"/>
    <col min="9733" max="9733" width="10.5703125" style="26" bestFit="1" customWidth="1"/>
    <col min="9734" max="9735" width="9.140625" style="26"/>
    <col min="9736" max="9736" width="15.85546875" style="26" customWidth="1"/>
    <col min="9737" max="9984" width="9.140625" style="26"/>
    <col min="9985" max="9985" width="32.140625" style="26" bestFit="1" customWidth="1"/>
    <col min="9986" max="9986" width="21.42578125" style="26" bestFit="1" customWidth="1"/>
    <col min="9987" max="9987" width="11.5703125" style="26" bestFit="1" customWidth="1"/>
    <col min="9988" max="9988" width="12.28515625" style="26" bestFit="1" customWidth="1"/>
    <col min="9989" max="9989" width="10.5703125" style="26" bestFit="1" customWidth="1"/>
    <col min="9990" max="9991" width="9.140625" style="26"/>
    <col min="9992" max="9992" width="15.85546875" style="26" customWidth="1"/>
    <col min="9993" max="10240" width="9.140625" style="26"/>
    <col min="10241" max="10241" width="32.140625" style="26" bestFit="1" customWidth="1"/>
    <col min="10242" max="10242" width="21.42578125" style="26" bestFit="1" customWidth="1"/>
    <col min="10243" max="10243" width="11.5703125" style="26" bestFit="1" customWidth="1"/>
    <col min="10244" max="10244" width="12.28515625" style="26" bestFit="1" customWidth="1"/>
    <col min="10245" max="10245" width="10.5703125" style="26" bestFit="1" customWidth="1"/>
    <col min="10246" max="10247" width="9.140625" style="26"/>
    <col min="10248" max="10248" width="15.85546875" style="26" customWidth="1"/>
    <col min="10249" max="10496" width="9.140625" style="26"/>
    <col min="10497" max="10497" width="32.140625" style="26" bestFit="1" customWidth="1"/>
    <col min="10498" max="10498" width="21.42578125" style="26" bestFit="1" customWidth="1"/>
    <col min="10499" max="10499" width="11.5703125" style="26" bestFit="1" customWidth="1"/>
    <col min="10500" max="10500" width="12.28515625" style="26" bestFit="1" customWidth="1"/>
    <col min="10501" max="10501" width="10.5703125" style="26" bestFit="1" customWidth="1"/>
    <col min="10502" max="10503" width="9.140625" style="26"/>
    <col min="10504" max="10504" width="15.85546875" style="26" customWidth="1"/>
    <col min="10505" max="10752" width="9.140625" style="26"/>
    <col min="10753" max="10753" width="32.140625" style="26" bestFit="1" customWidth="1"/>
    <col min="10754" max="10754" width="21.42578125" style="26" bestFit="1" customWidth="1"/>
    <col min="10755" max="10755" width="11.5703125" style="26" bestFit="1" customWidth="1"/>
    <col min="10756" max="10756" width="12.28515625" style="26" bestFit="1" customWidth="1"/>
    <col min="10757" max="10757" width="10.5703125" style="26" bestFit="1" customWidth="1"/>
    <col min="10758" max="10759" width="9.140625" style="26"/>
    <col min="10760" max="10760" width="15.85546875" style="26" customWidth="1"/>
    <col min="10761" max="11008" width="9.140625" style="26"/>
    <col min="11009" max="11009" width="32.140625" style="26" bestFit="1" customWidth="1"/>
    <col min="11010" max="11010" width="21.42578125" style="26" bestFit="1" customWidth="1"/>
    <col min="11011" max="11011" width="11.5703125" style="26" bestFit="1" customWidth="1"/>
    <col min="11012" max="11012" width="12.28515625" style="26" bestFit="1" customWidth="1"/>
    <col min="11013" max="11013" width="10.5703125" style="26" bestFit="1" customWidth="1"/>
    <col min="11014" max="11015" width="9.140625" style="26"/>
    <col min="11016" max="11016" width="15.85546875" style="26" customWidth="1"/>
    <col min="11017" max="11264" width="9.140625" style="26"/>
    <col min="11265" max="11265" width="32.140625" style="26" bestFit="1" customWidth="1"/>
    <col min="11266" max="11266" width="21.42578125" style="26" bestFit="1" customWidth="1"/>
    <col min="11267" max="11267" width="11.5703125" style="26" bestFit="1" customWidth="1"/>
    <col min="11268" max="11268" width="12.28515625" style="26" bestFit="1" customWidth="1"/>
    <col min="11269" max="11269" width="10.5703125" style="26" bestFit="1" customWidth="1"/>
    <col min="11270" max="11271" width="9.140625" style="26"/>
    <col min="11272" max="11272" width="15.85546875" style="26" customWidth="1"/>
    <col min="11273" max="11520" width="9.140625" style="26"/>
    <col min="11521" max="11521" width="32.140625" style="26" bestFit="1" customWidth="1"/>
    <col min="11522" max="11522" width="21.42578125" style="26" bestFit="1" customWidth="1"/>
    <col min="11523" max="11523" width="11.5703125" style="26" bestFit="1" customWidth="1"/>
    <col min="11524" max="11524" width="12.28515625" style="26" bestFit="1" customWidth="1"/>
    <col min="11525" max="11525" width="10.5703125" style="26" bestFit="1" customWidth="1"/>
    <col min="11526" max="11527" width="9.140625" style="26"/>
    <col min="11528" max="11528" width="15.85546875" style="26" customWidth="1"/>
    <col min="11529" max="11776" width="9.140625" style="26"/>
    <col min="11777" max="11777" width="32.140625" style="26" bestFit="1" customWidth="1"/>
    <col min="11778" max="11778" width="21.42578125" style="26" bestFit="1" customWidth="1"/>
    <col min="11779" max="11779" width="11.5703125" style="26" bestFit="1" customWidth="1"/>
    <col min="11780" max="11780" width="12.28515625" style="26" bestFit="1" customWidth="1"/>
    <col min="11781" max="11781" width="10.5703125" style="26" bestFit="1" customWidth="1"/>
    <col min="11782" max="11783" width="9.140625" style="26"/>
    <col min="11784" max="11784" width="15.85546875" style="26" customWidth="1"/>
    <col min="11785" max="12032" width="9.140625" style="26"/>
    <col min="12033" max="12033" width="32.140625" style="26" bestFit="1" customWidth="1"/>
    <col min="12034" max="12034" width="21.42578125" style="26" bestFit="1" customWidth="1"/>
    <col min="12035" max="12035" width="11.5703125" style="26" bestFit="1" customWidth="1"/>
    <col min="12036" max="12036" width="12.28515625" style="26" bestFit="1" customWidth="1"/>
    <col min="12037" max="12037" width="10.5703125" style="26" bestFit="1" customWidth="1"/>
    <col min="12038" max="12039" width="9.140625" style="26"/>
    <col min="12040" max="12040" width="15.85546875" style="26" customWidth="1"/>
    <col min="12041" max="12288" width="9.140625" style="26"/>
    <col min="12289" max="12289" width="32.140625" style="26" bestFit="1" customWidth="1"/>
    <col min="12290" max="12290" width="21.42578125" style="26" bestFit="1" customWidth="1"/>
    <col min="12291" max="12291" width="11.5703125" style="26" bestFit="1" customWidth="1"/>
    <col min="12292" max="12292" width="12.28515625" style="26" bestFit="1" customWidth="1"/>
    <col min="12293" max="12293" width="10.5703125" style="26" bestFit="1" customWidth="1"/>
    <col min="12294" max="12295" width="9.140625" style="26"/>
    <col min="12296" max="12296" width="15.85546875" style="26" customWidth="1"/>
    <col min="12297" max="12544" width="9.140625" style="26"/>
    <col min="12545" max="12545" width="32.140625" style="26" bestFit="1" customWidth="1"/>
    <col min="12546" max="12546" width="21.42578125" style="26" bestFit="1" customWidth="1"/>
    <col min="12547" max="12547" width="11.5703125" style="26" bestFit="1" customWidth="1"/>
    <col min="12548" max="12548" width="12.28515625" style="26" bestFit="1" customWidth="1"/>
    <col min="12549" max="12549" width="10.5703125" style="26" bestFit="1" customWidth="1"/>
    <col min="12550" max="12551" width="9.140625" style="26"/>
    <col min="12552" max="12552" width="15.85546875" style="26" customWidth="1"/>
    <col min="12553" max="12800" width="9.140625" style="26"/>
    <col min="12801" max="12801" width="32.140625" style="26" bestFit="1" customWidth="1"/>
    <col min="12802" max="12802" width="21.42578125" style="26" bestFit="1" customWidth="1"/>
    <col min="12803" max="12803" width="11.5703125" style="26" bestFit="1" customWidth="1"/>
    <col min="12804" max="12804" width="12.28515625" style="26" bestFit="1" customWidth="1"/>
    <col min="12805" max="12805" width="10.5703125" style="26" bestFit="1" customWidth="1"/>
    <col min="12806" max="12807" width="9.140625" style="26"/>
    <col min="12808" max="12808" width="15.85546875" style="26" customWidth="1"/>
    <col min="12809" max="13056" width="9.140625" style="26"/>
    <col min="13057" max="13057" width="32.140625" style="26" bestFit="1" customWidth="1"/>
    <col min="13058" max="13058" width="21.42578125" style="26" bestFit="1" customWidth="1"/>
    <col min="13059" max="13059" width="11.5703125" style="26" bestFit="1" customWidth="1"/>
    <col min="13060" max="13060" width="12.28515625" style="26" bestFit="1" customWidth="1"/>
    <col min="13061" max="13061" width="10.5703125" style="26" bestFit="1" customWidth="1"/>
    <col min="13062" max="13063" width="9.140625" style="26"/>
    <col min="13064" max="13064" width="15.85546875" style="26" customWidth="1"/>
    <col min="13065" max="13312" width="9.140625" style="26"/>
    <col min="13313" max="13313" width="32.140625" style="26" bestFit="1" customWidth="1"/>
    <col min="13314" max="13314" width="21.42578125" style="26" bestFit="1" customWidth="1"/>
    <col min="13315" max="13315" width="11.5703125" style="26" bestFit="1" customWidth="1"/>
    <col min="13316" max="13316" width="12.28515625" style="26" bestFit="1" customWidth="1"/>
    <col min="13317" max="13317" width="10.5703125" style="26" bestFit="1" customWidth="1"/>
    <col min="13318" max="13319" width="9.140625" style="26"/>
    <col min="13320" max="13320" width="15.85546875" style="26" customWidth="1"/>
    <col min="13321" max="13568" width="9.140625" style="26"/>
    <col min="13569" max="13569" width="32.140625" style="26" bestFit="1" customWidth="1"/>
    <col min="13570" max="13570" width="21.42578125" style="26" bestFit="1" customWidth="1"/>
    <col min="13571" max="13571" width="11.5703125" style="26" bestFit="1" customWidth="1"/>
    <col min="13572" max="13572" width="12.28515625" style="26" bestFit="1" customWidth="1"/>
    <col min="13573" max="13573" width="10.5703125" style="26" bestFit="1" customWidth="1"/>
    <col min="13574" max="13575" width="9.140625" style="26"/>
    <col min="13576" max="13576" width="15.85546875" style="26" customWidth="1"/>
    <col min="13577" max="13824" width="9.140625" style="26"/>
    <col min="13825" max="13825" width="32.140625" style="26" bestFit="1" customWidth="1"/>
    <col min="13826" max="13826" width="21.42578125" style="26" bestFit="1" customWidth="1"/>
    <col min="13827" max="13827" width="11.5703125" style="26" bestFit="1" customWidth="1"/>
    <col min="13828" max="13828" width="12.28515625" style="26" bestFit="1" customWidth="1"/>
    <col min="13829" max="13829" width="10.5703125" style="26" bestFit="1" customWidth="1"/>
    <col min="13830" max="13831" width="9.140625" style="26"/>
    <col min="13832" max="13832" width="15.85546875" style="26" customWidth="1"/>
    <col min="13833" max="14080" width="9.140625" style="26"/>
    <col min="14081" max="14081" width="32.140625" style="26" bestFit="1" customWidth="1"/>
    <col min="14082" max="14082" width="21.42578125" style="26" bestFit="1" customWidth="1"/>
    <col min="14083" max="14083" width="11.5703125" style="26" bestFit="1" customWidth="1"/>
    <col min="14084" max="14084" width="12.28515625" style="26" bestFit="1" customWidth="1"/>
    <col min="14085" max="14085" width="10.5703125" style="26" bestFit="1" customWidth="1"/>
    <col min="14086" max="14087" width="9.140625" style="26"/>
    <col min="14088" max="14088" width="15.85546875" style="26" customWidth="1"/>
    <col min="14089" max="14336" width="9.140625" style="26"/>
    <col min="14337" max="14337" width="32.140625" style="26" bestFit="1" customWidth="1"/>
    <col min="14338" max="14338" width="21.42578125" style="26" bestFit="1" customWidth="1"/>
    <col min="14339" max="14339" width="11.5703125" style="26" bestFit="1" customWidth="1"/>
    <col min="14340" max="14340" width="12.28515625" style="26" bestFit="1" customWidth="1"/>
    <col min="14341" max="14341" width="10.5703125" style="26" bestFit="1" customWidth="1"/>
    <col min="14342" max="14343" width="9.140625" style="26"/>
    <col min="14344" max="14344" width="15.85546875" style="26" customWidth="1"/>
    <col min="14345" max="14592" width="9.140625" style="26"/>
    <col min="14593" max="14593" width="32.140625" style="26" bestFit="1" customWidth="1"/>
    <col min="14594" max="14594" width="21.42578125" style="26" bestFit="1" customWidth="1"/>
    <col min="14595" max="14595" width="11.5703125" style="26" bestFit="1" customWidth="1"/>
    <col min="14596" max="14596" width="12.28515625" style="26" bestFit="1" customWidth="1"/>
    <col min="14597" max="14597" width="10.5703125" style="26" bestFit="1" customWidth="1"/>
    <col min="14598" max="14599" width="9.140625" style="26"/>
    <col min="14600" max="14600" width="15.85546875" style="26" customWidth="1"/>
    <col min="14601" max="14848" width="9.140625" style="26"/>
    <col min="14849" max="14849" width="32.140625" style="26" bestFit="1" customWidth="1"/>
    <col min="14850" max="14850" width="21.42578125" style="26" bestFit="1" customWidth="1"/>
    <col min="14851" max="14851" width="11.5703125" style="26" bestFit="1" customWidth="1"/>
    <col min="14852" max="14852" width="12.28515625" style="26" bestFit="1" customWidth="1"/>
    <col min="14853" max="14853" width="10.5703125" style="26" bestFit="1" customWidth="1"/>
    <col min="14854" max="14855" width="9.140625" style="26"/>
    <col min="14856" max="14856" width="15.85546875" style="26" customWidth="1"/>
    <col min="14857" max="15104" width="9.140625" style="26"/>
    <col min="15105" max="15105" width="32.140625" style="26" bestFit="1" customWidth="1"/>
    <col min="15106" max="15106" width="21.42578125" style="26" bestFit="1" customWidth="1"/>
    <col min="15107" max="15107" width="11.5703125" style="26" bestFit="1" customWidth="1"/>
    <col min="15108" max="15108" width="12.28515625" style="26" bestFit="1" customWidth="1"/>
    <col min="15109" max="15109" width="10.5703125" style="26" bestFit="1" customWidth="1"/>
    <col min="15110" max="15111" width="9.140625" style="26"/>
    <col min="15112" max="15112" width="15.85546875" style="26" customWidth="1"/>
    <col min="15113" max="15360" width="9.140625" style="26"/>
    <col min="15361" max="15361" width="32.140625" style="26" bestFit="1" customWidth="1"/>
    <col min="15362" max="15362" width="21.42578125" style="26" bestFit="1" customWidth="1"/>
    <col min="15363" max="15363" width="11.5703125" style="26" bestFit="1" customWidth="1"/>
    <col min="15364" max="15364" width="12.28515625" style="26" bestFit="1" customWidth="1"/>
    <col min="15365" max="15365" width="10.5703125" style="26" bestFit="1" customWidth="1"/>
    <col min="15366" max="15367" width="9.140625" style="26"/>
    <col min="15368" max="15368" width="15.85546875" style="26" customWidth="1"/>
    <col min="15369" max="15616" width="9.140625" style="26"/>
    <col min="15617" max="15617" width="32.140625" style="26" bestFit="1" customWidth="1"/>
    <col min="15618" max="15618" width="21.42578125" style="26" bestFit="1" customWidth="1"/>
    <col min="15619" max="15619" width="11.5703125" style="26" bestFit="1" customWidth="1"/>
    <col min="15620" max="15620" width="12.28515625" style="26" bestFit="1" customWidth="1"/>
    <col min="15621" max="15621" width="10.5703125" style="26" bestFit="1" customWidth="1"/>
    <col min="15622" max="15623" width="9.140625" style="26"/>
    <col min="15624" max="15624" width="15.85546875" style="26" customWidth="1"/>
    <col min="15625" max="15872" width="9.140625" style="26"/>
    <col min="15873" max="15873" width="32.140625" style="26" bestFit="1" customWidth="1"/>
    <col min="15874" max="15874" width="21.42578125" style="26" bestFit="1" customWidth="1"/>
    <col min="15875" max="15875" width="11.5703125" style="26" bestFit="1" customWidth="1"/>
    <col min="15876" max="15876" width="12.28515625" style="26" bestFit="1" customWidth="1"/>
    <col min="15877" max="15877" width="10.5703125" style="26" bestFit="1" customWidth="1"/>
    <col min="15878" max="15879" width="9.140625" style="26"/>
    <col min="15880" max="15880" width="15.85546875" style="26" customWidth="1"/>
    <col min="15881" max="16128" width="9.140625" style="26"/>
    <col min="16129" max="16129" width="32.140625" style="26" bestFit="1" customWidth="1"/>
    <col min="16130" max="16130" width="21.42578125" style="26" bestFit="1" customWidth="1"/>
    <col min="16131" max="16131" width="11.5703125" style="26" bestFit="1" customWidth="1"/>
    <col min="16132" max="16132" width="12.28515625" style="26" bestFit="1" customWidth="1"/>
    <col min="16133" max="16133" width="10.5703125" style="26" bestFit="1" customWidth="1"/>
    <col min="16134" max="16135" width="9.140625" style="26"/>
    <col min="16136" max="16136" width="15.85546875" style="26" customWidth="1"/>
    <col min="16137" max="16384" width="9.140625" style="26"/>
  </cols>
  <sheetData>
    <row r="3" spans="1:8" s="39" customFormat="1" x14ac:dyDescent="0.25">
      <c r="A3" s="48" t="s">
        <v>30</v>
      </c>
      <c r="B3" s="49"/>
      <c r="C3" s="49"/>
      <c r="D3" s="49" t="s">
        <v>163</v>
      </c>
      <c r="E3" s="49"/>
      <c r="F3" s="49"/>
      <c r="G3" s="49"/>
    </row>
    <row r="4" spans="1:8" s="39" customFormat="1" x14ac:dyDescent="0.25">
      <c r="A4" s="50" t="s">
        <v>51</v>
      </c>
      <c r="B4" s="37" t="s">
        <v>149</v>
      </c>
      <c r="F4" s="51"/>
    </row>
    <row r="5" spans="1:8" s="39" customFormat="1" ht="31.5" customHeight="1" x14ac:dyDescent="0.25">
      <c r="A5" s="50" t="s">
        <v>115</v>
      </c>
      <c r="B5" s="137" t="s">
        <v>150</v>
      </c>
      <c r="C5" s="138"/>
      <c r="D5" s="138"/>
      <c r="F5" s="51"/>
    </row>
    <row r="6" spans="1:8" s="39" customFormat="1" x14ac:dyDescent="0.25">
      <c r="A6" s="50" t="s">
        <v>116</v>
      </c>
      <c r="B6" s="121">
        <v>42583</v>
      </c>
      <c r="F6" s="51"/>
    </row>
    <row r="7" spans="1:8" s="39" customFormat="1" x14ac:dyDescent="0.25">
      <c r="A7" s="50" t="s">
        <v>117</v>
      </c>
      <c r="B7" s="121">
        <v>42916</v>
      </c>
    </row>
    <row r="8" spans="1:8" s="39" customFormat="1" x14ac:dyDescent="0.25">
      <c r="A8" s="50" t="s">
        <v>52</v>
      </c>
      <c r="B8" s="127" t="s">
        <v>31</v>
      </c>
      <c r="C8" s="51"/>
      <c r="D8" s="51"/>
      <c r="E8" s="51"/>
      <c r="F8" s="51"/>
    </row>
    <row r="9" spans="1:8" s="39" customFormat="1" x14ac:dyDescent="0.25">
      <c r="A9" s="48"/>
      <c r="C9" s="51"/>
      <c r="D9" s="51"/>
      <c r="E9" s="51"/>
      <c r="F9" s="51"/>
    </row>
    <row r="10" spans="1:8" s="39" customFormat="1" x14ac:dyDescent="0.25">
      <c r="A10" s="155" t="s">
        <v>122</v>
      </c>
      <c r="B10" s="155"/>
      <c r="C10" s="51"/>
      <c r="D10" s="51"/>
      <c r="E10" s="51"/>
      <c r="F10" s="51"/>
      <c r="G10" s="51"/>
      <c r="H10" s="51"/>
    </row>
    <row r="11" spans="1:8" s="39" customFormat="1" x14ac:dyDescent="0.25">
      <c r="A11" s="40"/>
      <c r="B11" s="41" t="s">
        <v>19</v>
      </c>
      <c r="C11" s="41" t="s">
        <v>20</v>
      </c>
      <c r="D11" s="41" t="s">
        <v>65</v>
      </c>
      <c r="E11" s="51"/>
      <c r="F11" s="51"/>
    </row>
    <row r="12" spans="1:8" s="39" customFormat="1" x14ac:dyDescent="0.25">
      <c r="A12" s="44">
        <v>1</v>
      </c>
      <c r="B12" s="45" t="s">
        <v>4</v>
      </c>
      <c r="C12" s="71">
        <f>IF(D12=75,ROUNDDOWN($C$30*D12/100,2),ROUND($C$30*D12/100,2))</f>
        <v>24374.99</v>
      </c>
      <c r="D12" s="72">
        <v>75</v>
      </c>
      <c r="E12" s="51"/>
      <c r="F12" s="51"/>
    </row>
    <row r="13" spans="1:8" s="39" customFormat="1" x14ac:dyDescent="0.25">
      <c r="A13" s="44">
        <v>2</v>
      </c>
      <c r="B13" s="45" t="s">
        <v>21</v>
      </c>
      <c r="C13" s="71">
        <f>ROUND($C$30*D13/100,2)</f>
        <v>8125</v>
      </c>
      <c r="D13" s="72">
        <v>25</v>
      </c>
      <c r="E13" s="51"/>
      <c r="F13" s="51"/>
    </row>
    <row r="14" spans="1:8" s="39" customFormat="1" x14ac:dyDescent="0.25">
      <c r="A14" s="44">
        <v>3</v>
      </c>
      <c r="B14" s="45" t="s">
        <v>23</v>
      </c>
      <c r="C14" s="71">
        <f>ROUND($C$30*D14/100,2)</f>
        <v>0</v>
      </c>
      <c r="D14" s="72"/>
      <c r="E14" s="51"/>
      <c r="F14" s="51"/>
    </row>
    <row r="15" spans="1:8" s="39" customFormat="1" x14ac:dyDescent="0.25">
      <c r="A15" s="44">
        <v>4</v>
      </c>
      <c r="B15" s="45" t="s">
        <v>22</v>
      </c>
      <c r="C15" s="71">
        <f>ROUND($C$30*D15/100,2)</f>
        <v>0</v>
      </c>
      <c r="D15" s="72"/>
      <c r="E15" s="51"/>
      <c r="F15" s="51"/>
    </row>
    <row r="16" spans="1:8" s="39" customFormat="1" x14ac:dyDescent="0.25">
      <c r="A16" s="44">
        <v>5</v>
      </c>
      <c r="B16" s="45" t="s">
        <v>53</v>
      </c>
      <c r="C16" s="71">
        <f>ROUND($C$30*D16/100,2)</f>
        <v>0</v>
      </c>
      <c r="D16" s="72"/>
      <c r="E16" s="51"/>
      <c r="F16" s="51"/>
    </row>
    <row r="17" spans="1:6" s="39" customFormat="1" x14ac:dyDescent="0.25">
      <c r="A17" s="156" t="s">
        <v>66</v>
      </c>
      <c r="B17" s="157"/>
      <c r="C17" s="52">
        <f>SUM(C12:C16)</f>
        <v>32499.99</v>
      </c>
      <c r="D17" s="52">
        <f>SUM(D12:D16)</f>
        <v>100</v>
      </c>
    </row>
    <row r="18" spans="1:6" s="39" customFormat="1" x14ac:dyDescent="0.25">
      <c r="A18" s="48"/>
      <c r="C18" s="51"/>
      <c r="D18" s="51"/>
      <c r="E18" s="51"/>
      <c r="F18" s="51"/>
    </row>
    <row r="19" spans="1:6" s="39" customFormat="1" x14ac:dyDescent="0.25">
      <c r="A19" s="152" t="s">
        <v>121</v>
      </c>
      <c r="B19" s="152"/>
    </row>
    <row r="20" spans="1:6" s="39" customFormat="1" x14ac:dyDescent="0.25">
      <c r="A20" s="139" t="s">
        <v>34</v>
      </c>
      <c r="B20" s="142"/>
      <c r="C20" s="41" t="s">
        <v>24</v>
      </c>
      <c r="D20" s="53" t="s">
        <v>48</v>
      </c>
      <c r="E20" s="54"/>
    </row>
    <row r="21" spans="1:6" s="39" customFormat="1" x14ac:dyDescent="0.25">
      <c r="A21" s="45" t="s">
        <v>7</v>
      </c>
      <c r="B21" s="45"/>
      <c r="C21" s="71">
        <f>G48</f>
        <v>20665.82</v>
      </c>
      <c r="D21" s="71">
        <f t="shared" ref="D21:D27" si="0">IFERROR((ROUND(C21/$C$28*100,2)),0)</f>
        <v>68.040000000000006</v>
      </c>
      <c r="E21" s="55"/>
    </row>
    <row r="22" spans="1:6" s="39" customFormat="1" x14ac:dyDescent="0.25">
      <c r="A22" s="45" t="s">
        <v>9</v>
      </c>
      <c r="B22" s="45"/>
      <c r="C22" s="71">
        <f>G53</f>
        <v>2000</v>
      </c>
      <c r="D22" s="71">
        <f t="shared" si="0"/>
        <v>6.58</v>
      </c>
      <c r="E22" s="55"/>
    </row>
    <row r="23" spans="1:6" s="39" customFormat="1" x14ac:dyDescent="0.25">
      <c r="A23" s="45" t="s">
        <v>100</v>
      </c>
      <c r="B23" s="45"/>
      <c r="C23" s="71">
        <f>G55</f>
        <v>6908</v>
      </c>
      <c r="D23" s="71">
        <f t="shared" si="0"/>
        <v>22.74</v>
      </c>
      <c r="E23" s="55"/>
    </row>
    <row r="24" spans="1:6" s="39" customFormat="1" x14ac:dyDescent="0.25">
      <c r="A24" s="45" t="s">
        <v>99</v>
      </c>
      <c r="B24" s="45"/>
      <c r="C24" s="71">
        <f>G61</f>
        <v>800</v>
      </c>
      <c r="D24" s="71">
        <f t="shared" si="0"/>
        <v>2.63</v>
      </c>
      <c r="E24" s="55"/>
    </row>
    <row r="25" spans="1:6" s="39" customFormat="1" x14ac:dyDescent="0.25">
      <c r="A25" s="45" t="s">
        <v>96</v>
      </c>
      <c r="B25" s="45"/>
      <c r="C25" s="71">
        <f>G64</f>
        <v>0</v>
      </c>
      <c r="D25" s="71">
        <f t="shared" si="0"/>
        <v>0</v>
      </c>
      <c r="E25" s="55"/>
    </row>
    <row r="26" spans="1:6" s="39" customFormat="1" ht="15" customHeight="1" x14ac:dyDescent="0.25">
      <c r="A26" s="45" t="s">
        <v>98</v>
      </c>
      <c r="B26" s="45"/>
      <c r="C26" s="71">
        <f>G67</f>
        <v>0</v>
      </c>
      <c r="D26" s="71">
        <f t="shared" si="0"/>
        <v>0</v>
      </c>
      <c r="E26" s="55"/>
    </row>
    <row r="27" spans="1:6" s="39" customFormat="1" ht="15" customHeight="1" x14ac:dyDescent="0.25">
      <c r="A27" s="45" t="s">
        <v>103</v>
      </c>
      <c r="B27" s="45"/>
      <c r="C27" s="71">
        <f>G70</f>
        <v>0</v>
      </c>
      <c r="D27" s="71">
        <f t="shared" si="0"/>
        <v>0</v>
      </c>
      <c r="E27" s="55"/>
    </row>
    <row r="28" spans="1:6" s="39" customFormat="1" x14ac:dyDescent="0.25">
      <c r="A28" s="143" t="s">
        <v>35</v>
      </c>
      <c r="B28" s="144"/>
      <c r="C28" s="73">
        <f>SUM(C21:C27)</f>
        <v>30373.82</v>
      </c>
      <c r="D28" s="101"/>
      <c r="E28" s="55"/>
    </row>
    <row r="29" spans="1:6" s="39" customFormat="1" x14ac:dyDescent="0.25">
      <c r="A29" s="143" t="s">
        <v>36</v>
      </c>
      <c r="B29" s="144"/>
      <c r="C29" s="73">
        <f>G74</f>
        <v>2126.1674000000003</v>
      </c>
      <c r="D29" s="101"/>
      <c r="E29" s="55"/>
    </row>
    <row r="30" spans="1:6" s="39" customFormat="1" x14ac:dyDescent="0.25">
      <c r="A30" s="139" t="s">
        <v>37</v>
      </c>
      <c r="B30" s="142"/>
      <c r="C30" s="74">
        <f>SUM(C28:C29)</f>
        <v>32499.987399999998</v>
      </c>
      <c r="D30" s="101"/>
      <c r="E30" s="56"/>
    </row>
    <row r="31" spans="1:6" s="39" customFormat="1" x14ac:dyDescent="0.25"/>
    <row r="32" spans="1:6" s="39" customFormat="1" x14ac:dyDescent="0.25">
      <c r="A32" s="152" t="s">
        <v>110</v>
      </c>
      <c r="B32" s="152"/>
    </row>
    <row r="33" spans="1:8" s="39" customFormat="1" x14ac:dyDescent="0.25">
      <c r="A33" s="41"/>
      <c r="B33" s="41" t="s">
        <v>24</v>
      </c>
      <c r="C33" s="57"/>
    </row>
    <row r="34" spans="1:8" s="39" customFormat="1" x14ac:dyDescent="0.25">
      <c r="A34" s="45" t="s">
        <v>31</v>
      </c>
      <c r="B34" s="75">
        <v>32499.99</v>
      </c>
    </row>
    <row r="35" spans="1:8" s="39" customFormat="1" x14ac:dyDescent="0.25">
      <c r="A35" s="45" t="s">
        <v>32</v>
      </c>
      <c r="B35" s="75">
        <v>0</v>
      </c>
    </row>
    <row r="36" spans="1:8" s="39" customFormat="1" x14ac:dyDescent="0.25">
      <c r="A36" s="45" t="s">
        <v>33</v>
      </c>
      <c r="B36" s="75">
        <v>0</v>
      </c>
    </row>
    <row r="37" spans="1:8" s="39" customFormat="1" x14ac:dyDescent="0.25">
      <c r="A37" s="58" t="s">
        <v>24</v>
      </c>
      <c r="B37" s="52">
        <f>SUM(B34:B36)</f>
        <v>32499.99</v>
      </c>
    </row>
    <row r="38" spans="1:8" s="39" customFormat="1" x14ac:dyDescent="0.25"/>
    <row r="39" spans="1:8" s="39" customFormat="1" x14ac:dyDescent="0.25">
      <c r="A39" s="152" t="s">
        <v>111</v>
      </c>
      <c r="B39" s="152"/>
    </row>
    <row r="40" spans="1:8" s="39" customFormat="1" x14ac:dyDescent="0.25">
      <c r="A40" s="41"/>
      <c r="B40" s="41" t="s">
        <v>24</v>
      </c>
    </row>
    <row r="41" spans="1:8" s="39" customFormat="1" x14ac:dyDescent="0.25">
      <c r="A41" s="45" t="s">
        <v>124</v>
      </c>
      <c r="B41" s="75">
        <v>32499.99</v>
      </c>
    </row>
    <row r="42" spans="1:8" s="39" customFormat="1" x14ac:dyDescent="0.25">
      <c r="A42" s="45" t="s">
        <v>123</v>
      </c>
      <c r="B42" s="46">
        <v>0</v>
      </c>
    </row>
    <row r="43" spans="1:8" s="39" customFormat="1" x14ac:dyDescent="0.25">
      <c r="A43" s="58" t="s">
        <v>24</v>
      </c>
      <c r="B43" s="52">
        <f>SUM(B41:B41)</f>
        <v>32499.99</v>
      </c>
    </row>
    <row r="44" spans="1:8" s="39" customFormat="1" x14ac:dyDescent="0.25">
      <c r="A44" s="55"/>
      <c r="B44" s="91"/>
    </row>
    <row r="45" spans="1:8" s="39" customFormat="1" x14ac:dyDescent="0.25">
      <c r="A45" s="59" t="s">
        <v>120</v>
      </c>
      <c r="B45" s="48"/>
    </row>
    <row r="46" spans="1:8" s="39" customFormat="1" x14ac:dyDescent="0.25">
      <c r="A46" s="41" t="s">
        <v>38</v>
      </c>
      <c r="B46" s="41" t="s">
        <v>3</v>
      </c>
      <c r="C46" s="41" t="s">
        <v>39</v>
      </c>
      <c r="D46" s="41" t="s">
        <v>40</v>
      </c>
      <c r="E46" s="41" t="s">
        <v>46</v>
      </c>
      <c r="F46" s="41" t="s">
        <v>47</v>
      </c>
      <c r="G46" s="53" t="s">
        <v>24</v>
      </c>
    </row>
    <row r="47" spans="1:8" s="39" customFormat="1" x14ac:dyDescent="0.25">
      <c r="A47" s="60" t="s">
        <v>41</v>
      </c>
      <c r="B47" s="61"/>
      <c r="C47" s="61"/>
      <c r="D47" s="61"/>
      <c r="E47" s="61"/>
      <c r="F47" s="61"/>
      <c r="G47" s="61"/>
    </row>
    <row r="48" spans="1:8" s="39" customFormat="1" x14ac:dyDescent="0.25">
      <c r="A48" s="41" t="s">
        <v>42</v>
      </c>
      <c r="B48" s="139" t="s">
        <v>7</v>
      </c>
      <c r="C48" s="140"/>
      <c r="D48" s="140"/>
      <c r="E48" s="140"/>
      <c r="F48" s="141"/>
      <c r="G48" s="76">
        <f>SUM(G49:G52)</f>
        <v>20665.82</v>
      </c>
      <c r="H48" s="107"/>
    </row>
    <row r="49" spans="1:14" s="32" customFormat="1" ht="145.5" customHeight="1" x14ac:dyDescent="0.25">
      <c r="A49" s="102" t="s">
        <v>127</v>
      </c>
      <c r="B49" s="103" t="s">
        <v>129</v>
      </c>
      <c r="C49" s="103" t="s">
        <v>148</v>
      </c>
      <c r="D49" s="104" t="s">
        <v>43</v>
      </c>
      <c r="E49" s="109">
        <f>11*13</f>
        <v>143</v>
      </c>
      <c r="F49" s="104">
        <v>18</v>
      </c>
      <c r="G49" s="105">
        <f>SUM(E49*F49)</f>
        <v>2574</v>
      </c>
      <c r="H49" s="153"/>
      <c r="N49" s="108"/>
    </row>
    <row r="50" spans="1:14" s="32" customFormat="1" ht="78.75" x14ac:dyDescent="0.25">
      <c r="A50" s="102" t="s">
        <v>128</v>
      </c>
      <c r="B50" s="103" t="s">
        <v>130</v>
      </c>
      <c r="C50" s="103" t="s">
        <v>133</v>
      </c>
      <c r="D50" s="104" t="s">
        <v>43</v>
      </c>
      <c r="E50" s="109">
        <f>10*11</f>
        <v>110</v>
      </c>
      <c r="F50" s="104">
        <v>13.4</v>
      </c>
      <c r="G50" s="105">
        <f>SUM(E50*F50)</f>
        <v>1474</v>
      </c>
      <c r="H50" s="153"/>
      <c r="J50" s="106"/>
    </row>
    <row r="51" spans="1:14" s="118" customFormat="1" ht="96.75" customHeight="1" x14ac:dyDescent="0.25">
      <c r="A51" s="111" t="s">
        <v>131</v>
      </c>
      <c r="B51" s="112" t="s">
        <v>125</v>
      </c>
      <c r="C51" s="113" t="s">
        <v>159</v>
      </c>
      <c r="D51" s="114" t="s">
        <v>43</v>
      </c>
      <c r="E51" s="120">
        <f>11*13.61</f>
        <v>149.70999999999998</v>
      </c>
      <c r="F51" s="114">
        <v>55.5</v>
      </c>
      <c r="G51" s="115">
        <f t="shared" ref="G51:G52" si="1">ROUND(E51*F51,2)</f>
        <v>8308.91</v>
      </c>
      <c r="H51" s="154"/>
      <c r="I51" s="99"/>
      <c r="J51" s="99"/>
      <c r="K51" s="116"/>
      <c r="L51" s="99"/>
      <c r="M51" s="117"/>
    </row>
    <row r="52" spans="1:14" s="118" customFormat="1" ht="96.75" customHeight="1" x14ac:dyDescent="0.25">
      <c r="A52" s="119" t="s">
        <v>132</v>
      </c>
      <c r="B52" s="112" t="s">
        <v>126</v>
      </c>
      <c r="C52" s="113" t="s">
        <v>160</v>
      </c>
      <c r="D52" s="114" t="s">
        <v>43</v>
      </c>
      <c r="E52" s="120">
        <f>11*13.61</f>
        <v>149.70999999999998</v>
      </c>
      <c r="F52" s="114">
        <v>55.5</v>
      </c>
      <c r="G52" s="115">
        <f t="shared" si="1"/>
        <v>8308.91</v>
      </c>
      <c r="H52" s="154"/>
      <c r="I52" s="99"/>
      <c r="J52" s="99"/>
      <c r="K52" s="116"/>
      <c r="L52" s="99"/>
      <c r="M52" s="117"/>
    </row>
    <row r="53" spans="1:14" s="39" customFormat="1" x14ac:dyDescent="0.25">
      <c r="A53" s="41" t="s">
        <v>8</v>
      </c>
      <c r="B53" s="139" t="s">
        <v>9</v>
      </c>
      <c r="C53" s="145"/>
      <c r="D53" s="140"/>
      <c r="E53" s="140"/>
      <c r="F53" s="141"/>
      <c r="G53" s="76">
        <f>SUM(G54:G54)</f>
        <v>2000</v>
      </c>
      <c r="I53" s="32"/>
      <c r="J53" s="32"/>
      <c r="K53" s="32"/>
      <c r="L53" s="32"/>
    </row>
    <row r="54" spans="1:14" s="32" customFormat="1" ht="86.25" customHeight="1" x14ac:dyDescent="0.25">
      <c r="A54" s="123" t="s">
        <v>151</v>
      </c>
      <c r="B54" s="30" t="s">
        <v>136</v>
      </c>
      <c r="C54" s="110" t="s">
        <v>137</v>
      </c>
      <c r="D54" s="30" t="s">
        <v>64</v>
      </c>
      <c r="E54" s="30">
        <v>10</v>
      </c>
      <c r="F54" s="30">
        <v>200</v>
      </c>
      <c r="G54" s="75">
        <f>ROUND(E54*F54,2)</f>
        <v>2000</v>
      </c>
      <c r="J54" s="108"/>
    </row>
    <row r="55" spans="1:14" s="39" customFormat="1" x14ac:dyDescent="0.25">
      <c r="A55" s="41" t="s">
        <v>10</v>
      </c>
      <c r="B55" s="139" t="s">
        <v>11</v>
      </c>
      <c r="C55" s="140"/>
      <c r="D55" s="140"/>
      <c r="E55" s="140"/>
      <c r="F55" s="141"/>
      <c r="G55" s="76">
        <f>SUM(G56:G60)</f>
        <v>6908</v>
      </c>
      <c r="J55" s="122"/>
    </row>
    <row r="56" spans="1:14" s="32" customFormat="1" x14ac:dyDescent="0.25">
      <c r="A56" s="123" t="s">
        <v>154</v>
      </c>
      <c r="B56" s="30" t="s">
        <v>141</v>
      </c>
      <c r="C56" s="30" t="s">
        <v>142</v>
      </c>
      <c r="D56" s="30" t="s">
        <v>64</v>
      </c>
      <c r="E56" s="30">
        <v>400</v>
      </c>
      <c r="F56" s="30">
        <v>3.75</v>
      </c>
      <c r="G56" s="75">
        <f>ROUND(E56*F56,2)</f>
        <v>1500</v>
      </c>
    </row>
    <row r="57" spans="1:14" s="32" customFormat="1" ht="47.25" x14ac:dyDescent="0.25">
      <c r="A57" s="123" t="s">
        <v>152</v>
      </c>
      <c r="B57" s="30" t="s">
        <v>161</v>
      </c>
      <c r="C57" s="110" t="s">
        <v>162</v>
      </c>
      <c r="D57" s="30" t="s">
        <v>43</v>
      </c>
      <c r="E57" s="30">
        <v>30</v>
      </c>
      <c r="F57" s="126">
        <v>33.333300000000001</v>
      </c>
      <c r="G57" s="75">
        <f t="shared" ref="G57:G60" si="2">ROUND(E57*F57,2)</f>
        <v>1000</v>
      </c>
      <c r="J57" s="108"/>
    </row>
    <row r="58" spans="1:14" s="32" customFormat="1" x14ac:dyDescent="0.25">
      <c r="A58" s="123" t="s">
        <v>153</v>
      </c>
      <c r="B58" s="30" t="s">
        <v>134</v>
      </c>
      <c r="C58" s="110" t="s">
        <v>147</v>
      </c>
      <c r="D58" s="30" t="s">
        <v>64</v>
      </c>
      <c r="E58" s="30">
        <v>8</v>
      </c>
      <c r="F58" s="30">
        <v>200</v>
      </c>
      <c r="G58" s="75">
        <f t="shared" si="2"/>
        <v>1600</v>
      </c>
    </row>
    <row r="59" spans="1:14" s="32" customFormat="1" ht="47.25" x14ac:dyDescent="0.25">
      <c r="A59" s="123" t="s">
        <v>155</v>
      </c>
      <c r="B59" s="30" t="s">
        <v>135</v>
      </c>
      <c r="C59" s="110" t="s">
        <v>140</v>
      </c>
      <c r="D59" s="30" t="s">
        <v>93</v>
      </c>
      <c r="E59" s="30">
        <v>8</v>
      </c>
      <c r="F59" s="30">
        <v>151</v>
      </c>
      <c r="G59" s="75">
        <f t="shared" si="2"/>
        <v>1208</v>
      </c>
    </row>
    <row r="60" spans="1:14" s="32" customFormat="1" ht="85.5" customHeight="1" x14ac:dyDescent="0.25">
      <c r="A60" s="123" t="s">
        <v>156</v>
      </c>
      <c r="B60" s="30" t="s">
        <v>138</v>
      </c>
      <c r="C60" s="110" t="s">
        <v>139</v>
      </c>
      <c r="D60" s="30" t="s">
        <v>64</v>
      </c>
      <c r="E60" s="30">
        <v>8</v>
      </c>
      <c r="F60" s="30">
        <v>200</v>
      </c>
      <c r="G60" s="75">
        <f t="shared" si="2"/>
        <v>1600</v>
      </c>
    </row>
    <row r="61" spans="1:14" s="39" customFormat="1" x14ac:dyDescent="0.25">
      <c r="A61" s="41" t="s">
        <v>62</v>
      </c>
      <c r="B61" s="139" t="s">
        <v>99</v>
      </c>
      <c r="C61" s="140"/>
      <c r="D61" s="140"/>
      <c r="E61" s="140"/>
      <c r="F61" s="141"/>
      <c r="G61" s="76">
        <f>SUM(G62:G72)</f>
        <v>800</v>
      </c>
    </row>
    <row r="62" spans="1:14" s="32" customFormat="1" x14ac:dyDescent="0.25">
      <c r="A62" s="123" t="s">
        <v>157</v>
      </c>
      <c r="B62" s="30" t="s">
        <v>146</v>
      </c>
      <c r="C62" s="30" t="s">
        <v>143</v>
      </c>
      <c r="D62" s="30" t="s">
        <v>64</v>
      </c>
      <c r="E62" s="30">
        <v>1</v>
      </c>
      <c r="F62" s="30">
        <v>500</v>
      </c>
      <c r="G62" s="75">
        <f>ROUND(E62*F62,2)</f>
        <v>500</v>
      </c>
      <c r="K62" s="108"/>
      <c r="L62" s="108"/>
    </row>
    <row r="63" spans="1:14" s="32" customFormat="1" x14ac:dyDescent="0.25">
      <c r="A63" s="123" t="s">
        <v>158</v>
      </c>
      <c r="B63" s="30" t="s">
        <v>145</v>
      </c>
      <c r="C63" s="30" t="s">
        <v>144</v>
      </c>
      <c r="D63" s="30" t="s">
        <v>64</v>
      </c>
      <c r="E63" s="30">
        <v>200</v>
      </c>
      <c r="F63" s="30">
        <v>1.5</v>
      </c>
      <c r="G63" s="75">
        <f t="shared" ref="G63:G72" si="3">ROUND(E63*F63,2)</f>
        <v>300</v>
      </c>
      <c r="K63" s="108"/>
      <c r="L63" s="108"/>
    </row>
    <row r="64" spans="1:14" s="32" customFormat="1" x14ac:dyDescent="0.25">
      <c r="A64" s="124" t="s">
        <v>95</v>
      </c>
      <c r="B64" s="87" t="s">
        <v>96</v>
      </c>
      <c r="C64" s="87"/>
      <c r="D64" s="87"/>
      <c r="E64" s="87"/>
      <c r="F64" s="87"/>
      <c r="G64" s="88">
        <f>SUM(G65:G66)</f>
        <v>0</v>
      </c>
      <c r="K64" s="108"/>
      <c r="L64" s="108"/>
    </row>
    <row r="65" spans="1:12" s="32" customFormat="1" x14ac:dyDescent="0.25">
      <c r="A65" s="125"/>
      <c r="B65" s="95"/>
      <c r="C65" s="95"/>
      <c r="D65" s="95"/>
      <c r="E65" s="95"/>
      <c r="F65" s="95"/>
      <c r="G65" s="96">
        <f>ROUND(E65*F65,2)</f>
        <v>0</v>
      </c>
      <c r="K65" s="108"/>
      <c r="L65" s="108"/>
    </row>
    <row r="66" spans="1:12" s="32" customFormat="1" x14ac:dyDescent="0.25">
      <c r="A66" s="123"/>
      <c r="B66" s="30"/>
      <c r="C66" s="30"/>
      <c r="D66" s="30"/>
      <c r="E66" s="30"/>
      <c r="F66" s="30"/>
      <c r="G66" s="75">
        <f t="shared" si="3"/>
        <v>0</v>
      </c>
      <c r="K66" s="108"/>
      <c r="L66" s="108"/>
    </row>
    <row r="67" spans="1:12" s="32" customFormat="1" x14ac:dyDescent="0.25">
      <c r="A67" s="124" t="s">
        <v>97</v>
      </c>
      <c r="B67" s="87" t="s">
        <v>98</v>
      </c>
      <c r="C67" s="87"/>
      <c r="D67" s="87"/>
      <c r="E67" s="87"/>
      <c r="F67" s="87"/>
      <c r="G67" s="88">
        <f>SUM(G68:G69)</f>
        <v>0</v>
      </c>
      <c r="K67" s="108"/>
      <c r="L67" s="108"/>
    </row>
    <row r="68" spans="1:12" s="32" customFormat="1" x14ac:dyDescent="0.25">
      <c r="A68" s="123"/>
      <c r="B68" s="30"/>
      <c r="C68" s="30"/>
      <c r="D68" s="30"/>
      <c r="E68" s="30"/>
      <c r="F68" s="30"/>
      <c r="G68" s="75">
        <f t="shared" si="3"/>
        <v>0</v>
      </c>
      <c r="K68" s="108"/>
      <c r="L68" s="108"/>
    </row>
    <row r="69" spans="1:12" s="32" customFormat="1" x14ac:dyDescent="0.25">
      <c r="A69" s="123"/>
      <c r="B69" s="30"/>
      <c r="C69" s="30"/>
      <c r="D69" s="30"/>
      <c r="E69" s="30"/>
      <c r="F69" s="30"/>
      <c r="G69" s="75">
        <f t="shared" si="3"/>
        <v>0</v>
      </c>
    </row>
    <row r="70" spans="1:12" s="32" customFormat="1" x14ac:dyDescent="0.25">
      <c r="A70" s="124" t="s">
        <v>109</v>
      </c>
      <c r="B70" s="87" t="s">
        <v>103</v>
      </c>
      <c r="C70" s="87"/>
      <c r="D70" s="87"/>
      <c r="E70" s="87"/>
      <c r="F70" s="87"/>
      <c r="G70" s="88">
        <f>SUM(G71:G72)</f>
        <v>0</v>
      </c>
    </row>
    <row r="71" spans="1:12" s="32" customFormat="1" x14ac:dyDescent="0.25">
      <c r="A71" s="123"/>
      <c r="B71" s="30"/>
      <c r="C71" s="30"/>
      <c r="D71" s="30"/>
      <c r="E71" s="30"/>
      <c r="F71" s="30"/>
      <c r="G71" s="75">
        <f t="shared" si="3"/>
        <v>0</v>
      </c>
    </row>
    <row r="72" spans="1:12" s="32" customFormat="1" x14ac:dyDescent="0.25">
      <c r="A72" s="123"/>
      <c r="B72" s="30"/>
      <c r="C72" s="30"/>
      <c r="D72" s="30"/>
      <c r="E72" s="30"/>
      <c r="F72" s="30"/>
      <c r="G72" s="75">
        <f t="shared" si="3"/>
        <v>0</v>
      </c>
    </row>
    <row r="73" spans="1:12" s="39" customFormat="1" x14ac:dyDescent="0.25">
      <c r="A73" s="146" t="s">
        <v>44</v>
      </c>
      <c r="B73" s="147"/>
      <c r="C73" s="147"/>
      <c r="D73" s="147"/>
      <c r="E73" s="147"/>
      <c r="F73" s="148"/>
      <c r="G73" s="52">
        <f>SUM(G48,G53,G55,G61,G64,G67,G70)</f>
        <v>30373.82</v>
      </c>
    </row>
    <row r="74" spans="1:12" s="32" customFormat="1" x14ac:dyDescent="0.25">
      <c r="A74" s="149" t="s">
        <v>45</v>
      </c>
      <c r="B74" s="150"/>
      <c r="C74" s="150"/>
      <c r="D74" s="150"/>
      <c r="E74" s="150"/>
      <c r="F74" s="151"/>
      <c r="G74" s="77">
        <f>SUM(G73*0.07)</f>
        <v>2126.1674000000003</v>
      </c>
    </row>
    <row r="75" spans="1:12" s="39" customFormat="1" x14ac:dyDescent="0.25">
      <c r="A75" s="139" t="s">
        <v>15</v>
      </c>
      <c r="B75" s="140"/>
      <c r="C75" s="140"/>
      <c r="D75" s="140"/>
      <c r="E75" s="140"/>
      <c r="F75" s="141"/>
      <c r="G75" s="76">
        <f>SUM(G73:G74)</f>
        <v>32499.987399999998</v>
      </c>
    </row>
    <row r="76" spans="1:12" s="39" customFormat="1" x14ac:dyDescent="0.25"/>
    <row r="77" spans="1:12" s="39" customFormat="1" x14ac:dyDescent="0.25"/>
    <row r="78" spans="1:12" s="39" customFormat="1" x14ac:dyDescent="0.25"/>
  </sheetData>
  <sheetProtection formatCells="0" formatColumns="0" formatRows="0" insertRows="0" deleteRows="0" selectLockedCells="1"/>
  <dataConsolidate/>
  <mergeCells count="19">
    <mergeCell ref="H49:H50"/>
    <mergeCell ref="H51:H52"/>
    <mergeCell ref="A10:B10"/>
    <mergeCell ref="A17:B17"/>
    <mergeCell ref="A32:B32"/>
    <mergeCell ref="A19:B19"/>
    <mergeCell ref="B5:D5"/>
    <mergeCell ref="A75:F75"/>
    <mergeCell ref="A20:B20"/>
    <mergeCell ref="A28:B28"/>
    <mergeCell ref="A30:B30"/>
    <mergeCell ref="B61:F61"/>
    <mergeCell ref="B48:F48"/>
    <mergeCell ref="B53:F53"/>
    <mergeCell ref="B55:F55"/>
    <mergeCell ref="A73:F73"/>
    <mergeCell ref="A74:F74"/>
    <mergeCell ref="A29:B29"/>
    <mergeCell ref="A39:B39"/>
  </mergeCells>
  <conditionalFormatting sqref="E11">
    <cfRule type="cellIs" dxfId="52" priority="6" operator="notBetween">
      <formula>0</formula>
      <formula>75</formula>
    </cfRule>
  </conditionalFormatting>
  <conditionalFormatting sqref="D17">
    <cfRule type="cellIs" dxfId="51" priority="1" operator="equal">
      <formula>0</formula>
    </cfRule>
    <cfRule type="cellIs" dxfId="50" priority="4" operator="lessThan">
      <formula>100</formula>
    </cfRule>
    <cfRule type="cellIs" dxfId="49" priority="5" operator="greaterThan">
      <formula>100</formula>
    </cfRule>
  </conditionalFormatting>
  <dataValidations xWindow="625" yWindow="324" count="16">
    <dataValidation type="decimal" operator="equal" allowBlank="1" showInputMessage="1" showErrorMessage="1" promptTitle="Tähelepanu!" prompt="AMIF tulu peab võrduma AMIF kuluga." sqref="B65578 IW65578 SS65578 ACO65578 AMK65578 AWG65578 BGC65578 BPY65578 BZU65578 CJQ65578 CTM65578 DDI65578 DNE65578 DXA65578 EGW65578 EQS65578 FAO65578 FKK65578 FUG65578 GEC65578 GNY65578 GXU65578 HHQ65578 HRM65578 IBI65578 ILE65578 IVA65578 JEW65578 JOS65578 JYO65578 KIK65578 KSG65578 LCC65578 LLY65578 LVU65578 MFQ65578 MPM65578 MZI65578 NJE65578 NTA65578 OCW65578 OMS65578 OWO65578 PGK65578 PQG65578 QAC65578 QJY65578 QTU65578 RDQ65578 RNM65578 RXI65578 SHE65578 SRA65578 TAW65578 TKS65578 TUO65578 UEK65578 UOG65578 UYC65578 VHY65578 VRU65578 WBQ65578 WLM65578 WVI65578 B131114 IW131114 SS131114 ACO131114 AMK131114 AWG131114 BGC131114 BPY131114 BZU131114 CJQ131114 CTM131114 DDI131114 DNE131114 DXA131114 EGW131114 EQS131114 FAO131114 FKK131114 FUG131114 GEC131114 GNY131114 GXU131114 HHQ131114 HRM131114 IBI131114 ILE131114 IVA131114 JEW131114 JOS131114 JYO131114 KIK131114 KSG131114 LCC131114 LLY131114 LVU131114 MFQ131114 MPM131114 MZI131114 NJE131114 NTA131114 OCW131114 OMS131114 OWO131114 PGK131114 PQG131114 QAC131114 QJY131114 QTU131114 RDQ131114 RNM131114 RXI131114 SHE131114 SRA131114 TAW131114 TKS131114 TUO131114 UEK131114 UOG131114 UYC131114 VHY131114 VRU131114 WBQ131114 WLM131114 WVI131114 B196650 IW196650 SS196650 ACO196650 AMK196650 AWG196650 BGC196650 BPY196650 BZU196650 CJQ196650 CTM196650 DDI196650 DNE196650 DXA196650 EGW196650 EQS196650 FAO196650 FKK196650 FUG196650 GEC196650 GNY196650 GXU196650 HHQ196650 HRM196650 IBI196650 ILE196650 IVA196650 JEW196650 JOS196650 JYO196650 KIK196650 KSG196650 LCC196650 LLY196650 LVU196650 MFQ196650 MPM196650 MZI196650 NJE196650 NTA196650 OCW196650 OMS196650 OWO196650 PGK196650 PQG196650 QAC196650 QJY196650 QTU196650 RDQ196650 RNM196650 RXI196650 SHE196650 SRA196650 TAW196650 TKS196650 TUO196650 UEK196650 UOG196650 UYC196650 VHY196650 VRU196650 WBQ196650 WLM196650 WVI196650 B262186 IW262186 SS262186 ACO262186 AMK262186 AWG262186 BGC262186 BPY262186 BZU262186 CJQ262186 CTM262186 DDI262186 DNE262186 DXA262186 EGW262186 EQS262186 FAO262186 FKK262186 FUG262186 GEC262186 GNY262186 GXU262186 HHQ262186 HRM262186 IBI262186 ILE262186 IVA262186 JEW262186 JOS262186 JYO262186 KIK262186 KSG262186 LCC262186 LLY262186 LVU262186 MFQ262186 MPM262186 MZI262186 NJE262186 NTA262186 OCW262186 OMS262186 OWO262186 PGK262186 PQG262186 QAC262186 QJY262186 QTU262186 RDQ262186 RNM262186 RXI262186 SHE262186 SRA262186 TAW262186 TKS262186 TUO262186 UEK262186 UOG262186 UYC262186 VHY262186 VRU262186 WBQ262186 WLM262186 WVI262186 B327722 IW327722 SS327722 ACO327722 AMK327722 AWG327722 BGC327722 BPY327722 BZU327722 CJQ327722 CTM327722 DDI327722 DNE327722 DXA327722 EGW327722 EQS327722 FAO327722 FKK327722 FUG327722 GEC327722 GNY327722 GXU327722 HHQ327722 HRM327722 IBI327722 ILE327722 IVA327722 JEW327722 JOS327722 JYO327722 KIK327722 KSG327722 LCC327722 LLY327722 LVU327722 MFQ327722 MPM327722 MZI327722 NJE327722 NTA327722 OCW327722 OMS327722 OWO327722 PGK327722 PQG327722 QAC327722 QJY327722 QTU327722 RDQ327722 RNM327722 RXI327722 SHE327722 SRA327722 TAW327722 TKS327722 TUO327722 UEK327722 UOG327722 UYC327722 VHY327722 VRU327722 WBQ327722 WLM327722 WVI327722 B393258 IW393258 SS393258 ACO393258 AMK393258 AWG393258 BGC393258 BPY393258 BZU393258 CJQ393258 CTM393258 DDI393258 DNE393258 DXA393258 EGW393258 EQS393258 FAO393258 FKK393258 FUG393258 GEC393258 GNY393258 GXU393258 HHQ393258 HRM393258 IBI393258 ILE393258 IVA393258 JEW393258 JOS393258 JYO393258 KIK393258 KSG393258 LCC393258 LLY393258 LVU393258 MFQ393258 MPM393258 MZI393258 NJE393258 NTA393258 OCW393258 OMS393258 OWO393258 PGK393258 PQG393258 QAC393258 QJY393258 QTU393258 RDQ393258 RNM393258 RXI393258 SHE393258 SRA393258 TAW393258 TKS393258 TUO393258 UEK393258 UOG393258 UYC393258 VHY393258 VRU393258 WBQ393258 WLM393258 WVI393258 B458794 IW458794 SS458794 ACO458794 AMK458794 AWG458794 BGC458794 BPY458794 BZU458794 CJQ458794 CTM458794 DDI458794 DNE458794 DXA458794 EGW458794 EQS458794 FAO458794 FKK458794 FUG458794 GEC458794 GNY458794 GXU458794 HHQ458794 HRM458794 IBI458794 ILE458794 IVA458794 JEW458794 JOS458794 JYO458794 KIK458794 KSG458794 LCC458794 LLY458794 LVU458794 MFQ458794 MPM458794 MZI458794 NJE458794 NTA458794 OCW458794 OMS458794 OWO458794 PGK458794 PQG458794 QAC458794 QJY458794 QTU458794 RDQ458794 RNM458794 RXI458794 SHE458794 SRA458794 TAW458794 TKS458794 TUO458794 UEK458794 UOG458794 UYC458794 VHY458794 VRU458794 WBQ458794 WLM458794 WVI458794 B524330 IW524330 SS524330 ACO524330 AMK524330 AWG524330 BGC524330 BPY524330 BZU524330 CJQ524330 CTM524330 DDI524330 DNE524330 DXA524330 EGW524330 EQS524330 FAO524330 FKK524330 FUG524330 GEC524330 GNY524330 GXU524330 HHQ524330 HRM524330 IBI524330 ILE524330 IVA524330 JEW524330 JOS524330 JYO524330 KIK524330 KSG524330 LCC524330 LLY524330 LVU524330 MFQ524330 MPM524330 MZI524330 NJE524330 NTA524330 OCW524330 OMS524330 OWO524330 PGK524330 PQG524330 QAC524330 QJY524330 QTU524330 RDQ524330 RNM524330 RXI524330 SHE524330 SRA524330 TAW524330 TKS524330 TUO524330 UEK524330 UOG524330 UYC524330 VHY524330 VRU524330 WBQ524330 WLM524330 WVI524330 B589866 IW589866 SS589866 ACO589866 AMK589866 AWG589866 BGC589866 BPY589866 BZU589866 CJQ589866 CTM589866 DDI589866 DNE589866 DXA589866 EGW589866 EQS589866 FAO589866 FKK589866 FUG589866 GEC589866 GNY589866 GXU589866 HHQ589866 HRM589866 IBI589866 ILE589866 IVA589866 JEW589866 JOS589866 JYO589866 KIK589866 KSG589866 LCC589866 LLY589866 LVU589866 MFQ589866 MPM589866 MZI589866 NJE589866 NTA589866 OCW589866 OMS589866 OWO589866 PGK589866 PQG589866 QAC589866 QJY589866 QTU589866 RDQ589866 RNM589866 RXI589866 SHE589866 SRA589866 TAW589866 TKS589866 TUO589866 UEK589866 UOG589866 UYC589866 VHY589866 VRU589866 WBQ589866 WLM589866 WVI589866 B655402 IW655402 SS655402 ACO655402 AMK655402 AWG655402 BGC655402 BPY655402 BZU655402 CJQ655402 CTM655402 DDI655402 DNE655402 DXA655402 EGW655402 EQS655402 FAO655402 FKK655402 FUG655402 GEC655402 GNY655402 GXU655402 HHQ655402 HRM655402 IBI655402 ILE655402 IVA655402 JEW655402 JOS655402 JYO655402 KIK655402 KSG655402 LCC655402 LLY655402 LVU655402 MFQ655402 MPM655402 MZI655402 NJE655402 NTA655402 OCW655402 OMS655402 OWO655402 PGK655402 PQG655402 QAC655402 QJY655402 QTU655402 RDQ655402 RNM655402 RXI655402 SHE655402 SRA655402 TAW655402 TKS655402 TUO655402 UEK655402 UOG655402 UYC655402 VHY655402 VRU655402 WBQ655402 WLM655402 WVI655402 B720938 IW720938 SS720938 ACO720938 AMK720938 AWG720938 BGC720938 BPY720938 BZU720938 CJQ720938 CTM720938 DDI720938 DNE720938 DXA720938 EGW720938 EQS720938 FAO720938 FKK720938 FUG720938 GEC720938 GNY720938 GXU720938 HHQ720938 HRM720938 IBI720938 ILE720938 IVA720938 JEW720938 JOS720938 JYO720938 KIK720938 KSG720938 LCC720938 LLY720938 LVU720938 MFQ720938 MPM720938 MZI720938 NJE720938 NTA720938 OCW720938 OMS720938 OWO720938 PGK720938 PQG720938 QAC720938 QJY720938 QTU720938 RDQ720938 RNM720938 RXI720938 SHE720938 SRA720938 TAW720938 TKS720938 TUO720938 UEK720938 UOG720938 UYC720938 VHY720938 VRU720938 WBQ720938 WLM720938 WVI720938 B786474 IW786474 SS786474 ACO786474 AMK786474 AWG786474 BGC786474 BPY786474 BZU786474 CJQ786474 CTM786474 DDI786474 DNE786474 DXA786474 EGW786474 EQS786474 FAO786474 FKK786474 FUG786474 GEC786474 GNY786474 GXU786474 HHQ786474 HRM786474 IBI786474 ILE786474 IVA786474 JEW786474 JOS786474 JYO786474 KIK786474 KSG786474 LCC786474 LLY786474 LVU786474 MFQ786474 MPM786474 MZI786474 NJE786474 NTA786474 OCW786474 OMS786474 OWO786474 PGK786474 PQG786474 QAC786474 QJY786474 QTU786474 RDQ786474 RNM786474 RXI786474 SHE786474 SRA786474 TAW786474 TKS786474 TUO786474 UEK786474 UOG786474 UYC786474 VHY786474 VRU786474 WBQ786474 WLM786474 WVI786474 B852010 IW852010 SS852010 ACO852010 AMK852010 AWG852010 BGC852010 BPY852010 BZU852010 CJQ852010 CTM852010 DDI852010 DNE852010 DXA852010 EGW852010 EQS852010 FAO852010 FKK852010 FUG852010 GEC852010 GNY852010 GXU852010 HHQ852010 HRM852010 IBI852010 ILE852010 IVA852010 JEW852010 JOS852010 JYO852010 KIK852010 KSG852010 LCC852010 LLY852010 LVU852010 MFQ852010 MPM852010 MZI852010 NJE852010 NTA852010 OCW852010 OMS852010 OWO852010 PGK852010 PQG852010 QAC852010 QJY852010 QTU852010 RDQ852010 RNM852010 RXI852010 SHE852010 SRA852010 TAW852010 TKS852010 TUO852010 UEK852010 UOG852010 UYC852010 VHY852010 VRU852010 WBQ852010 WLM852010 WVI852010 B917546 IW917546 SS917546 ACO917546 AMK917546 AWG917546 BGC917546 BPY917546 BZU917546 CJQ917546 CTM917546 DDI917546 DNE917546 DXA917546 EGW917546 EQS917546 FAO917546 FKK917546 FUG917546 GEC917546 GNY917546 GXU917546 HHQ917546 HRM917546 IBI917546 ILE917546 IVA917546 JEW917546 JOS917546 JYO917546 KIK917546 KSG917546 LCC917546 LLY917546 LVU917546 MFQ917546 MPM917546 MZI917546 NJE917546 NTA917546 OCW917546 OMS917546 OWO917546 PGK917546 PQG917546 QAC917546 QJY917546 QTU917546 RDQ917546 RNM917546 RXI917546 SHE917546 SRA917546 TAW917546 TKS917546 TUO917546 UEK917546 UOG917546 UYC917546 VHY917546 VRU917546 WBQ917546 WLM917546 WVI917546 B983082 IW983082 SS983082 ACO983082 AMK983082 AWG983082 BGC983082 BPY983082 BZU983082 CJQ983082 CTM983082 DDI983082 DNE983082 DXA983082 EGW983082 EQS983082 FAO983082 FKK983082 FUG983082 GEC983082 GNY983082 GXU983082 HHQ983082 HRM983082 IBI983082 ILE983082 IVA983082 JEW983082 JOS983082 JYO983082 KIK983082 KSG983082 LCC983082 LLY983082 LVU983082 MFQ983082 MPM983082 MZI983082 NJE983082 NTA983082 OCW983082 OMS983082 OWO983082 PGK983082 PQG983082 QAC983082 QJY983082 QTU983082 RDQ983082 RNM983082 RXI983082 SHE983082 SRA983082 TAW983082 TKS983082 TUO983082 UEK983082 UOG983082 UYC983082 VHY983082 VRU983082 WBQ983082 WLM983082 WVI983082">
      <formula1>G65565</formula1>
    </dataValidation>
    <dataValidation type="decimal" operator="equal" allowBlank="1" showInputMessage="1" showErrorMessage="1" promptTitle="Tähelepanu!" prompt="Kogusumma peab olema võrdne projekti kogukuludega." sqref="B65574 IW65574 SS65574 ACO65574 AMK65574 AWG65574 BGC65574 BPY65574 BZU65574 CJQ65574 CTM65574 DDI65574 DNE65574 DXA65574 EGW65574 EQS65574 FAO65574 FKK65574 FUG65574 GEC65574 GNY65574 GXU65574 HHQ65574 HRM65574 IBI65574 ILE65574 IVA65574 JEW65574 JOS65574 JYO65574 KIK65574 KSG65574 LCC65574 LLY65574 LVU65574 MFQ65574 MPM65574 MZI65574 NJE65574 NTA65574 OCW65574 OMS65574 OWO65574 PGK65574 PQG65574 QAC65574 QJY65574 QTU65574 RDQ65574 RNM65574 RXI65574 SHE65574 SRA65574 TAW65574 TKS65574 TUO65574 UEK65574 UOG65574 UYC65574 VHY65574 VRU65574 WBQ65574 WLM65574 WVI65574 B131110 IW131110 SS131110 ACO131110 AMK131110 AWG131110 BGC131110 BPY131110 BZU131110 CJQ131110 CTM131110 DDI131110 DNE131110 DXA131110 EGW131110 EQS131110 FAO131110 FKK131110 FUG131110 GEC131110 GNY131110 GXU131110 HHQ131110 HRM131110 IBI131110 ILE131110 IVA131110 JEW131110 JOS131110 JYO131110 KIK131110 KSG131110 LCC131110 LLY131110 LVU131110 MFQ131110 MPM131110 MZI131110 NJE131110 NTA131110 OCW131110 OMS131110 OWO131110 PGK131110 PQG131110 QAC131110 QJY131110 QTU131110 RDQ131110 RNM131110 RXI131110 SHE131110 SRA131110 TAW131110 TKS131110 TUO131110 UEK131110 UOG131110 UYC131110 VHY131110 VRU131110 WBQ131110 WLM131110 WVI131110 B196646 IW196646 SS196646 ACO196646 AMK196646 AWG196646 BGC196646 BPY196646 BZU196646 CJQ196646 CTM196646 DDI196646 DNE196646 DXA196646 EGW196646 EQS196646 FAO196646 FKK196646 FUG196646 GEC196646 GNY196646 GXU196646 HHQ196646 HRM196646 IBI196646 ILE196646 IVA196646 JEW196646 JOS196646 JYO196646 KIK196646 KSG196646 LCC196646 LLY196646 LVU196646 MFQ196646 MPM196646 MZI196646 NJE196646 NTA196646 OCW196646 OMS196646 OWO196646 PGK196646 PQG196646 QAC196646 QJY196646 QTU196646 RDQ196646 RNM196646 RXI196646 SHE196646 SRA196646 TAW196646 TKS196646 TUO196646 UEK196646 UOG196646 UYC196646 VHY196646 VRU196646 WBQ196646 WLM196646 WVI196646 B262182 IW262182 SS262182 ACO262182 AMK262182 AWG262182 BGC262182 BPY262182 BZU262182 CJQ262182 CTM262182 DDI262182 DNE262182 DXA262182 EGW262182 EQS262182 FAO262182 FKK262182 FUG262182 GEC262182 GNY262182 GXU262182 HHQ262182 HRM262182 IBI262182 ILE262182 IVA262182 JEW262182 JOS262182 JYO262182 KIK262182 KSG262182 LCC262182 LLY262182 LVU262182 MFQ262182 MPM262182 MZI262182 NJE262182 NTA262182 OCW262182 OMS262182 OWO262182 PGK262182 PQG262182 QAC262182 QJY262182 QTU262182 RDQ262182 RNM262182 RXI262182 SHE262182 SRA262182 TAW262182 TKS262182 TUO262182 UEK262182 UOG262182 UYC262182 VHY262182 VRU262182 WBQ262182 WLM262182 WVI262182 B327718 IW327718 SS327718 ACO327718 AMK327718 AWG327718 BGC327718 BPY327718 BZU327718 CJQ327718 CTM327718 DDI327718 DNE327718 DXA327718 EGW327718 EQS327718 FAO327718 FKK327718 FUG327718 GEC327718 GNY327718 GXU327718 HHQ327718 HRM327718 IBI327718 ILE327718 IVA327718 JEW327718 JOS327718 JYO327718 KIK327718 KSG327718 LCC327718 LLY327718 LVU327718 MFQ327718 MPM327718 MZI327718 NJE327718 NTA327718 OCW327718 OMS327718 OWO327718 PGK327718 PQG327718 QAC327718 QJY327718 QTU327718 RDQ327718 RNM327718 RXI327718 SHE327718 SRA327718 TAW327718 TKS327718 TUO327718 UEK327718 UOG327718 UYC327718 VHY327718 VRU327718 WBQ327718 WLM327718 WVI327718 B393254 IW393254 SS393254 ACO393254 AMK393254 AWG393254 BGC393254 BPY393254 BZU393254 CJQ393254 CTM393254 DDI393254 DNE393254 DXA393254 EGW393254 EQS393254 FAO393254 FKK393254 FUG393254 GEC393254 GNY393254 GXU393254 HHQ393254 HRM393254 IBI393254 ILE393254 IVA393254 JEW393254 JOS393254 JYO393254 KIK393254 KSG393254 LCC393254 LLY393254 LVU393254 MFQ393254 MPM393254 MZI393254 NJE393254 NTA393254 OCW393254 OMS393254 OWO393254 PGK393254 PQG393254 QAC393254 QJY393254 QTU393254 RDQ393254 RNM393254 RXI393254 SHE393254 SRA393254 TAW393254 TKS393254 TUO393254 UEK393254 UOG393254 UYC393254 VHY393254 VRU393254 WBQ393254 WLM393254 WVI393254 B458790 IW458790 SS458790 ACO458790 AMK458790 AWG458790 BGC458790 BPY458790 BZU458790 CJQ458790 CTM458790 DDI458790 DNE458790 DXA458790 EGW458790 EQS458790 FAO458790 FKK458790 FUG458790 GEC458790 GNY458790 GXU458790 HHQ458790 HRM458790 IBI458790 ILE458790 IVA458790 JEW458790 JOS458790 JYO458790 KIK458790 KSG458790 LCC458790 LLY458790 LVU458790 MFQ458790 MPM458790 MZI458790 NJE458790 NTA458790 OCW458790 OMS458790 OWO458790 PGK458790 PQG458790 QAC458790 QJY458790 QTU458790 RDQ458790 RNM458790 RXI458790 SHE458790 SRA458790 TAW458790 TKS458790 TUO458790 UEK458790 UOG458790 UYC458790 VHY458790 VRU458790 WBQ458790 WLM458790 WVI458790 B524326 IW524326 SS524326 ACO524326 AMK524326 AWG524326 BGC524326 BPY524326 BZU524326 CJQ524326 CTM524326 DDI524326 DNE524326 DXA524326 EGW524326 EQS524326 FAO524326 FKK524326 FUG524326 GEC524326 GNY524326 GXU524326 HHQ524326 HRM524326 IBI524326 ILE524326 IVA524326 JEW524326 JOS524326 JYO524326 KIK524326 KSG524326 LCC524326 LLY524326 LVU524326 MFQ524326 MPM524326 MZI524326 NJE524326 NTA524326 OCW524326 OMS524326 OWO524326 PGK524326 PQG524326 QAC524326 QJY524326 QTU524326 RDQ524326 RNM524326 RXI524326 SHE524326 SRA524326 TAW524326 TKS524326 TUO524326 UEK524326 UOG524326 UYC524326 VHY524326 VRU524326 WBQ524326 WLM524326 WVI524326 B589862 IW589862 SS589862 ACO589862 AMK589862 AWG589862 BGC589862 BPY589862 BZU589862 CJQ589862 CTM589862 DDI589862 DNE589862 DXA589862 EGW589862 EQS589862 FAO589862 FKK589862 FUG589862 GEC589862 GNY589862 GXU589862 HHQ589862 HRM589862 IBI589862 ILE589862 IVA589862 JEW589862 JOS589862 JYO589862 KIK589862 KSG589862 LCC589862 LLY589862 LVU589862 MFQ589862 MPM589862 MZI589862 NJE589862 NTA589862 OCW589862 OMS589862 OWO589862 PGK589862 PQG589862 QAC589862 QJY589862 QTU589862 RDQ589862 RNM589862 RXI589862 SHE589862 SRA589862 TAW589862 TKS589862 TUO589862 UEK589862 UOG589862 UYC589862 VHY589862 VRU589862 WBQ589862 WLM589862 WVI589862 B655398 IW655398 SS655398 ACO655398 AMK655398 AWG655398 BGC655398 BPY655398 BZU655398 CJQ655398 CTM655398 DDI655398 DNE655398 DXA655398 EGW655398 EQS655398 FAO655398 FKK655398 FUG655398 GEC655398 GNY655398 GXU655398 HHQ655398 HRM655398 IBI655398 ILE655398 IVA655398 JEW655398 JOS655398 JYO655398 KIK655398 KSG655398 LCC655398 LLY655398 LVU655398 MFQ655398 MPM655398 MZI655398 NJE655398 NTA655398 OCW655398 OMS655398 OWO655398 PGK655398 PQG655398 QAC655398 QJY655398 QTU655398 RDQ655398 RNM655398 RXI655398 SHE655398 SRA655398 TAW655398 TKS655398 TUO655398 UEK655398 UOG655398 UYC655398 VHY655398 VRU655398 WBQ655398 WLM655398 WVI655398 B720934 IW720934 SS720934 ACO720934 AMK720934 AWG720934 BGC720934 BPY720934 BZU720934 CJQ720934 CTM720934 DDI720934 DNE720934 DXA720934 EGW720934 EQS720934 FAO720934 FKK720934 FUG720934 GEC720934 GNY720934 GXU720934 HHQ720934 HRM720934 IBI720934 ILE720934 IVA720934 JEW720934 JOS720934 JYO720934 KIK720934 KSG720934 LCC720934 LLY720934 LVU720934 MFQ720934 MPM720934 MZI720934 NJE720934 NTA720934 OCW720934 OMS720934 OWO720934 PGK720934 PQG720934 QAC720934 QJY720934 QTU720934 RDQ720934 RNM720934 RXI720934 SHE720934 SRA720934 TAW720934 TKS720934 TUO720934 UEK720934 UOG720934 UYC720934 VHY720934 VRU720934 WBQ720934 WLM720934 WVI720934 B786470 IW786470 SS786470 ACO786470 AMK786470 AWG786470 BGC786470 BPY786470 BZU786470 CJQ786470 CTM786470 DDI786470 DNE786470 DXA786470 EGW786470 EQS786470 FAO786470 FKK786470 FUG786470 GEC786470 GNY786470 GXU786470 HHQ786470 HRM786470 IBI786470 ILE786470 IVA786470 JEW786470 JOS786470 JYO786470 KIK786470 KSG786470 LCC786470 LLY786470 LVU786470 MFQ786470 MPM786470 MZI786470 NJE786470 NTA786470 OCW786470 OMS786470 OWO786470 PGK786470 PQG786470 QAC786470 QJY786470 QTU786470 RDQ786470 RNM786470 RXI786470 SHE786470 SRA786470 TAW786470 TKS786470 TUO786470 UEK786470 UOG786470 UYC786470 VHY786470 VRU786470 WBQ786470 WLM786470 WVI786470 B852006 IW852006 SS852006 ACO852006 AMK852006 AWG852006 BGC852006 BPY852006 BZU852006 CJQ852006 CTM852006 DDI852006 DNE852006 DXA852006 EGW852006 EQS852006 FAO852006 FKK852006 FUG852006 GEC852006 GNY852006 GXU852006 HHQ852006 HRM852006 IBI852006 ILE852006 IVA852006 JEW852006 JOS852006 JYO852006 KIK852006 KSG852006 LCC852006 LLY852006 LVU852006 MFQ852006 MPM852006 MZI852006 NJE852006 NTA852006 OCW852006 OMS852006 OWO852006 PGK852006 PQG852006 QAC852006 QJY852006 QTU852006 RDQ852006 RNM852006 RXI852006 SHE852006 SRA852006 TAW852006 TKS852006 TUO852006 UEK852006 UOG852006 UYC852006 VHY852006 VRU852006 WBQ852006 WLM852006 WVI852006 B917542 IW917542 SS917542 ACO917542 AMK917542 AWG917542 BGC917542 BPY917542 BZU917542 CJQ917542 CTM917542 DDI917542 DNE917542 DXA917542 EGW917542 EQS917542 FAO917542 FKK917542 FUG917542 GEC917542 GNY917542 GXU917542 HHQ917542 HRM917542 IBI917542 ILE917542 IVA917542 JEW917542 JOS917542 JYO917542 KIK917542 KSG917542 LCC917542 LLY917542 LVU917542 MFQ917542 MPM917542 MZI917542 NJE917542 NTA917542 OCW917542 OMS917542 OWO917542 PGK917542 PQG917542 QAC917542 QJY917542 QTU917542 RDQ917542 RNM917542 RXI917542 SHE917542 SRA917542 TAW917542 TKS917542 TUO917542 UEK917542 UOG917542 UYC917542 VHY917542 VRU917542 WBQ917542 WLM917542 WVI917542 B983078 IW983078 SS983078 ACO983078 AMK983078 AWG983078 BGC983078 BPY983078 BZU983078 CJQ983078 CTM983078 DDI983078 DNE983078 DXA983078 EGW983078 EQS983078 FAO983078 FKK983078 FUG983078 GEC983078 GNY983078 GXU983078 HHQ983078 HRM983078 IBI983078 ILE983078 IVA983078 JEW983078 JOS983078 JYO983078 KIK983078 KSG983078 LCC983078 LLY983078 LVU983078 MFQ983078 MPM983078 MZI983078 NJE983078 NTA983078 OCW983078 OMS983078 OWO983078 PGK983078 PQG983078 QAC983078 QJY983078 QTU983078 RDQ983078 RNM983078 RXI983078 SHE983078 SRA983078 TAW983078 TKS983078 TUO983078 UEK983078 UOG983078 UYC983078 VHY983078 VRU983078 WBQ983078 WLM983078 WVI983078">
      <formula1>G65565</formula1>
    </dataValidation>
    <dataValidation type="decimal" operator="lessThan" allowBlank="1" showInputMessage="1" showErrorMessage="1" promptTitle="Tähelepanu!" prompt="SiM toetus on kuni 25% projekti kogukuludest." sqref="JD65565 SZ65565 ACV65565 AMR65565 AWN65565 BGJ65565 BQF65565 CAB65565 CJX65565 CTT65565 DDP65565 DNL65565 DXH65565 EHD65565 EQZ65565 FAV65565 FKR65565 FUN65565 GEJ65565 GOF65565 GYB65565 HHX65565 HRT65565 IBP65565 ILL65565 IVH65565 JFD65565 JOZ65565 JYV65565 KIR65565 KSN65565 LCJ65565 LMF65565 LWB65565 MFX65565 MPT65565 MZP65565 NJL65565 NTH65565 ODD65565 OMZ65565 OWV65565 PGR65565 PQN65565 QAJ65565 QKF65565 QUB65565 RDX65565 RNT65565 RXP65565 SHL65565 SRH65565 TBD65565 TKZ65565 TUV65565 UER65565 UON65565 UYJ65565 VIF65565 VSB65565 WBX65565 WLT65565 WVP65565 JD131101 SZ131101 ACV131101 AMR131101 AWN131101 BGJ131101 BQF131101 CAB131101 CJX131101 CTT131101 DDP131101 DNL131101 DXH131101 EHD131101 EQZ131101 FAV131101 FKR131101 FUN131101 GEJ131101 GOF131101 GYB131101 HHX131101 HRT131101 IBP131101 ILL131101 IVH131101 JFD131101 JOZ131101 JYV131101 KIR131101 KSN131101 LCJ131101 LMF131101 LWB131101 MFX131101 MPT131101 MZP131101 NJL131101 NTH131101 ODD131101 OMZ131101 OWV131101 PGR131101 PQN131101 QAJ131101 QKF131101 QUB131101 RDX131101 RNT131101 RXP131101 SHL131101 SRH131101 TBD131101 TKZ131101 TUV131101 UER131101 UON131101 UYJ131101 VIF131101 VSB131101 WBX131101 WLT131101 WVP131101 JD196637 SZ196637 ACV196637 AMR196637 AWN196637 BGJ196637 BQF196637 CAB196637 CJX196637 CTT196637 DDP196637 DNL196637 DXH196637 EHD196637 EQZ196637 FAV196637 FKR196637 FUN196637 GEJ196637 GOF196637 GYB196637 HHX196637 HRT196637 IBP196637 ILL196637 IVH196637 JFD196637 JOZ196637 JYV196637 KIR196637 KSN196637 LCJ196637 LMF196637 LWB196637 MFX196637 MPT196637 MZP196637 NJL196637 NTH196637 ODD196637 OMZ196637 OWV196637 PGR196637 PQN196637 QAJ196637 QKF196637 QUB196637 RDX196637 RNT196637 RXP196637 SHL196637 SRH196637 TBD196637 TKZ196637 TUV196637 UER196637 UON196637 UYJ196637 VIF196637 VSB196637 WBX196637 WLT196637 WVP196637 JD262173 SZ262173 ACV262173 AMR262173 AWN262173 BGJ262173 BQF262173 CAB262173 CJX262173 CTT262173 DDP262173 DNL262173 DXH262173 EHD262173 EQZ262173 FAV262173 FKR262173 FUN262173 GEJ262173 GOF262173 GYB262173 HHX262173 HRT262173 IBP262173 ILL262173 IVH262173 JFD262173 JOZ262173 JYV262173 KIR262173 KSN262173 LCJ262173 LMF262173 LWB262173 MFX262173 MPT262173 MZP262173 NJL262173 NTH262173 ODD262173 OMZ262173 OWV262173 PGR262173 PQN262173 QAJ262173 QKF262173 QUB262173 RDX262173 RNT262173 RXP262173 SHL262173 SRH262173 TBD262173 TKZ262173 TUV262173 UER262173 UON262173 UYJ262173 VIF262173 VSB262173 WBX262173 WLT262173 WVP262173 JD327709 SZ327709 ACV327709 AMR327709 AWN327709 BGJ327709 BQF327709 CAB327709 CJX327709 CTT327709 DDP327709 DNL327709 DXH327709 EHD327709 EQZ327709 FAV327709 FKR327709 FUN327709 GEJ327709 GOF327709 GYB327709 HHX327709 HRT327709 IBP327709 ILL327709 IVH327709 JFD327709 JOZ327709 JYV327709 KIR327709 KSN327709 LCJ327709 LMF327709 LWB327709 MFX327709 MPT327709 MZP327709 NJL327709 NTH327709 ODD327709 OMZ327709 OWV327709 PGR327709 PQN327709 QAJ327709 QKF327709 QUB327709 RDX327709 RNT327709 RXP327709 SHL327709 SRH327709 TBD327709 TKZ327709 TUV327709 UER327709 UON327709 UYJ327709 VIF327709 VSB327709 WBX327709 WLT327709 WVP327709 JD393245 SZ393245 ACV393245 AMR393245 AWN393245 BGJ393245 BQF393245 CAB393245 CJX393245 CTT393245 DDP393245 DNL393245 DXH393245 EHD393245 EQZ393245 FAV393245 FKR393245 FUN393245 GEJ393245 GOF393245 GYB393245 HHX393245 HRT393245 IBP393245 ILL393245 IVH393245 JFD393245 JOZ393245 JYV393245 KIR393245 KSN393245 LCJ393245 LMF393245 LWB393245 MFX393245 MPT393245 MZP393245 NJL393245 NTH393245 ODD393245 OMZ393245 OWV393245 PGR393245 PQN393245 QAJ393245 QKF393245 QUB393245 RDX393245 RNT393245 RXP393245 SHL393245 SRH393245 TBD393245 TKZ393245 TUV393245 UER393245 UON393245 UYJ393245 VIF393245 VSB393245 WBX393245 WLT393245 WVP393245 JD458781 SZ458781 ACV458781 AMR458781 AWN458781 BGJ458781 BQF458781 CAB458781 CJX458781 CTT458781 DDP458781 DNL458781 DXH458781 EHD458781 EQZ458781 FAV458781 FKR458781 FUN458781 GEJ458781 GOF458781 GYB458781 HHX458781 HRT458781 IBP458781 ILL458781 IVH458781 JFD458781 JOZ458781 JYV458781 KIR458781 KSN458781 LCJ458781 LMF458781 LWB458781 MFX458781 MPT458781 MZP458781 NJL458781 NTH458781 ODD458781 OMZ458781 OWV458781 PGR458781 PQN458781 QAJ458781 QKF458781 QUB458781 RDX458781 RNT458781 RXP458781 SHL458781 SRH458781 TBD458781 TKZ458781 TUV458781 UER458781 UON458781 UYJ458781 VIF458781 VSB458781 WBX458781 WLT458781 WVP458781 JD524317 SZ524317 ACV524317 AMR524317 AWN524317 BGJ524317 BQF524317 CAB524317 CJX524317 CTT524317 DDP524317 DNL524317 DXH524317 EHD524317 EQZ524317 FAV524317 FKR524317 FUN524317 GEJ524317 GOF524317 GYB524317 HHX524317 HRT524317 IBP524317 ILL524317 IVH524317 JFD524317 JOZ524317 JYV524317 KIR524317 KSN524317 LCJ524317 LMF524317 LWB524317 MFX524317 MPT524317 MZP524317 NJL524317 NTH524317 ODD524317 OMZ524317 OWV524317 PGR524317 PQN524317 QAJ524317 QKF524317 QUB524317 RDX524317 RNT524317 RXP524317 SHL524317 SRH524317 TBD524317 TKZ524317 TUV524317 UER524317 UON524317 UYJ524317 VIF524317 VSB524317 WBX524317 WLT524317 WVP524317 JD589853 SZ589853 ACV589853 AMR589853 AWN589853 BGJ589853 BQF589853 CAB589853 CJX589853 CTT589853 DDP589853 DNL589853 DXH589853 EHD589853 EQZ589853 FAV589853 FKR589853 FUN589853 GEJ589853 GOF589853 GYB589853 HHX589853 HRT589853 IBP589853 ILL589853 IVH589853 JFD589853 JOZ589853 JYV589853 KIR589853 KSN589853 LCJ589853 LMF589853 LWB589853 MFX589853 MPT589853 MZP589853 NJL589853 NTH589853 ODD589853 OMZ589853 OWV589853 PGR589853 PQN589853 QAJ589853 QKF589853 QUB589853 RDX589853 RNT589853 RXP589853 SHL589853 SRH589853 TBD589853 TKZ589853 TUV589853 UER589853 UON589853 UYJ589853 VIF589853 VSB589853 WBX589853 WLT589853 WVP589853 JD655389 SZ655389 ACV655389 AMR655389 AWN655389 BGJ655389 BQF655389 CAB655389 CJX655389 CTT655389 DDP655389 DNL655389 DXH655389 EHD655389 EQZ655389 FAV655389 FKR655389 FUN655389 GEJ655389 GOF655389 GYB655389 HHX655389 HRT655389 IBP655389 ILL655389 IVH655389 JFD655389 JOZ655389 JYV655389 KIR655389 KSN655389 LCJ655389 LMF655389 LWB655389 MFX655389 MPT655389 MZP655389 NJL655389 NTH655389 ODD655389 OMZ655389 OWV655389 PGR655389 PQN655389 QAJ655389 QKF655389 QUB655389 RDX655389 RNT655389 RXP655389 SHL655389 SRH655389 TBD655389 TKZ655389 TUV655389 UER655389 UON655389 UYJ655389 VIF655389 VSB655389 WBX655389 WLT655389 WVP655389 JD720925 SZ720925 ACV720925 AMR720925 AWN720925 BGJ720925 BQF720925 CAB720925 CJX720925 CTT720925 DDP720925 DNL720925 DXH720925 EHD720925 EQZ720925 FAV720925 FKR720925 FUN720925 GEJ720925 GOF720925 GYB720925 HHX720925 HRT720925 IBP720925 ILL720925 IVH720925 JFD720925 JOZ720925 JYV720925 KIR720925 KSN720925 LCJ720925 LMF720925 LWB720925 MFX720925 MPT720925 MZP720925 NJL720925 NTH720925 ODD720925 OMZ720925 OWV720925 PGR720925 PQN720925 QAJ720925 QKF720925 QUB720925 RDX720925 RNT720925 RXP720925 SHL720925 SRH720925 TBD720925 TKZ720925 TUV720925 UER720925 UON720925 UYJ720925 VIF720925 VSB720925 WBX720925 WLT720925 WVP720925 JD786461 SZ786461 ACV786461 AMR786461 AWN786461 BGJ786461 BQF786461 CAB786461 CJX786461 CTT786461 DDP786461 DNL786461 DXH786461 EHD786461 EQZ786461 FAV786461 FKR786461 FUN786461 GEJ786461 GOF786461 GYB786461 HHX786461 HRT786461 IBP786461 ILL786461 IVH786461 JFD786461 JOZ786461 JYV786461 KIR786461 KSN786461 LCJ786461 LMF786461 LWB786461 MFX786461 MPT786461 MZP786461 NJL786461 NTH786461 ODD786461 OMZ786461 OWV786461 PGR786461 PQN786461 QAJ786461 QKF786461 QUB786461 RDX786461 RNT786461 RXP786461 SHL786461 SRH786461 TBD786461 TKZ786461 TUV786461 UER786461 UON786461 UYJ786461 VIF786461 VSB786461 WBX786461 WLT786461 WVP786461 JD851997 SZ851997 ACV851997 AMR851997 AWN851997 BGJ851997 BQF851997 CAB851997 CJX851997 CTT851997 DDP851997 DNL851997 DXH851997 EHD851997 EQZ851997 FAV851997 FKR851997 FUN851997 GEJ851997 GOF851997 GYB851997 HHX851997 HRT851997 IBP851997 ILL851997 IVH851997 JFD851997 JOZ851997 JYV851997 KIR851997 KSN851997 LCJ851997 LMF851997 LWB851997 MFX851997 MPT851997 MZP851997 NJL851997 NTH851997 ODD851997 OMZ851997 OWV851997 PGR851997 PQN851997 QAJ851997 QKF851997 QUB851997 RDX851997 RNT851997 RXP851997 SHL851997 SRH851997 TBD851997 TKZ851997 TUV851997 UER851997 UON851997 UYJ851997 VIF851997 VSB851997 WBX851997 WLT851997 WVP851997 JD917533 SZ917533 ACV917533 AMR917533 AWN917533 BGJ917533 BQF917533 CAB917533 CJX917533 CTT917533 DDP917533 DNL917533 DXH917533 EHD917533 EQZ917533 FAV917533 FKR917533 FUN917533 GEJ917533 GOF917533 GYB917533 HHX917533 HRT917533 IBP917533 ILL917533 IVH917533 JFD917533 JOZ917533 JYV917533 KIR917533 KSN917533 LCJ917533 LMF917533 LWB917533 MFX917533 MPT917533 MZP917533 NJL917533 NTH917533 ODD917533 OMZ917533 OWV917533 PGR917533 PQN917533 QAJ917533 QKF917533 QUB917533 RDX917533 RNT917533 RXP917533 SHL917533 SRH917533 TBD917533 TKZ917533 TUV917533 UER917533 UON917533 UYJ917533 VIF917533 VSB917533 WBX917533 WLT917533 WVP917533 JD983069 SZ983069 ACV983069 AMR983069 AWN983069 BGJ983069 BQF983069 CAB983069 CJX983069 CTT983069 DDP983069 DNL983069 DXH983069 EHD983069 EQZ983069 FAV983069 FKR983069 FUN983069 GEJ983069 GOF983069 GYB983069 HHX983069 HRT983069 IBP983069 ILL983069 IVH983069 JFD983069 JOZ983069 JYV983069 KIR983069 KSN983069 LCJ983069 LMF983069 LWB983069 MFX983069 MPT983069 MZP983069 NJL983069 NTH983069 ODD983069 OMZ983069 OWV983069 PGR983069 PQN983069 QAJ983069 QKF983069 QUB983069 RDX983069 RNT983069 RXP983069 SHL983069 SRH983069 TBD983069 TKZ983069 TUV983069 UER983069 UON983069 UYJ983069 VIF983069 VSB983069 WBX983069 WLT983069 WVP983069 WVN38:WVN44 WLR38:WLR44 WBV38:WBV44 VRZ38:VRZ44 VID38:VID44 UYH38:UYH44 UOL38:UOL44 UEP38:UEP44 TUT38:TUT44 TKX38:TKX44 TBB38:TBB44 SRF38:SRF44 SHJ38:SHJ44 RXN38:RXN44 RNR38:RNR44 RDV38:RDV44 QTZ38:QTZ44 QKD38:QKD44 QAH38:QAH44 PQL38:PQL44 PGP38:PGP44 OWT38:OWT44 OMX38:OMX44 ODB38:ODB44 NTF38:NTF44 NJJ38:NJJ44 MZN38:MZN44 MPR38:MPR44 MFV38:MFV44 LVZ38:LVZ44 LMD38:LMD44 LCH38:LCH44 KSL38:KSL44 KIP38:KIP44 JYT38:JYT44 JOX38:JOX44 JFB38:JFB44 IVF38:IVF44 ILJ38:ILJ44 IBN38:IBN44 HRR38:HRR44 HHV38:HHV44 GXZ38:GXZ44 GOD38:GOD44 GEH38:GEH44 FUL38:FUL44 FKP38:FKP44 FAT38:FAT44 EQX38:EQX44 EHB38:EHB44 DXF38:DXF44 DNJ38:DNJ44 DDN38:DDN44 CTR38:CTR44 CJV38:CJV44 BZZ38:BZZ44 BQD38:BQD44 BGH38:BGH44 AWL38:AWL44 AMP38:AMP44 ACT38:ACT44 SX38:SX44 JB38:JB44">
      <formula1>IZ38*0.25</formula1>
    </dataValidation>
    <dataValidation type="decimal" operator="lessThan" allowBlank="1" showInputMessage="1" showErrorMessage="1" promptTitle="Tähelepanu!" prompt="AMIF toetus on kuni 75% kogukuludest." sqref="JC65565 SY65565 ACU65565 AMQ65565 AWM65565 BGI65565 BQE65565 CAA65565 CJW65565 CTS65565 DDO65565 DNK65565 DXG65565 EHC65565 EQY65565 FAU65565 FKQ65565 FUM65565 GEI65565 GOE65565 GYA65565 HHW65565 HRS65565 IBO65565 ILK65565 IVG65565 JFC65565 JOY65565 JYU65565 KIQ65565 KSM65565 LCI65565 LME65565 LWA65565 MFW65565 MPS65565 MZO65565 NJK65565 NTG65565 ODC65565 OMY65565 OWU65565 PGQ65565 PQM65565 QAI65565 QKE65565 QUA65565 RDW65565 RNS65565 RXO65565 SHK65565 SRG65565 TBC65565 TKY65565 TUU65565 UEQ65565 UOM65565 UYI65565 VIE65565 VSA65565 WBW65565 WLS65565 WVO65565 JC131101 SY131101 ACU131101 AMQ131101 AWM131101 BGI131101 BQE131101 CAA131101 CJW131101 CTS131101 DDO131101 DNK131101 DXG131101 EHC131101 EQY131101 FAU131101 FKQ131101 FUM131101 GEI131101 GOE131101 GYA131101 HHW131101 HRS131101 IBO131101 ILK131101 IVG131101 JFC131101 JOY131101 JYU131101 KIQ131101 KSM131101 LCI131101 LME131101 LWA131101 MFW131101 MPS131101 MZO131101 NJK131101 NTG131101 ODC131101 OMY131101 OWU131101 PGQ131101 PQM131101 QAI131101 QKE131101 QUA131101 RDW131101 RNS131101 RXO131101 SHK131101 SRG131101 TBC131101 TKY131101 TUU131101 UEQ131101 UOM131101 UYI131101 VIE131101 VSA131101 WBW131101 WLS131101 WVO131101 JC196637 SY196637 ACU196637 AMQ196637 AWM196637 BGI196637 BQE196637 CAA196637 CJW196637 CTS196637 DDO196637 DNK196637 DXG196637 EHC196637 EQY196637 FAU196637 FKQ196637 FUM196637 GEI196637 GOE196637 GYA196637 HHW196637 HRS196637 IBO196637 ILK196637 IVG196637 JFC196637 JOY196637 JYU196637 KIQ196637 KSM196637 LCI196637 LME196637 LWA196637 MFW196637 MPS196637 MZO196637 NJK196637 NTG196637 ODC196637 OMY196637 OWU196637 PGQ196637 PQM196637 QAI196637 QKE196637 QUA196637 RDW196637 RNS196637 RXO196637 SHK196637 SRG196637 TBC196637 TKY196637 TUU196637 UEQ196637 UOM196637 UYI196637 VIE196637 VSA196637 WBW196637 WLS196637 WVO196637 JC262173 SY262173 ACU262173 AMQ262173 AWM262173 BGI262173 BQE262173 CAA262173 CJW262173 CTS262173 DDO262173 DNK262173 DXG262173 EHC262173 EQY262173 FAU262173 FKQ262173 FUM262173 GEI262173 GOE262173 GYA262173 HHW262173 HRS262173 IBO262173 ILK262173 IVG262173 JFC262173 JOY262173 JYU262173 KIQ262173 KSM262173 LCI262173 LME262173 LWA262173 MFW262173 MPS262173 MZO262173 NJK262173 NTG262173 ODC262173 OMY262173 OWU262173 PGQ262173 PQM262173 QAI262173 QKE262173 QUA262173 RDW262173 RNS262173 RXO262173 SHK262173 SRG262173 TBC262173 TKY262173 TUU262173 UEQ262173 UOM262173 UYI262173 VIE262173 VSA262173 WBW262173 WLS262173 WVO262173 JC327709 SY327709 ACU327709 AMQ327709 AWM327709 BGI327709 BQE327709 CAA327709 CJW327709 CTS327709 DDO327709 DNK327709 DXG327709 EHC327709 EQY327709 FAU327709 FKQ327709 FUM327709 GEI327709 GOE327709 GYA327709 HHW327709 HRS327709 IBO327709 ILK327709 IVG327709 JFC327709 JOY327709 JYU327709 KIQ327709 KSM327709 LCI327709 LME327709 LWA327709 MFW327709 MPS327709 MZO327709 NJK327709 NTG327709 ODC327709 OMY327709 OWU327709 PGQ327709 PQM327709 QAI327709 QKE327709 QUA327709 RDW327709 RNS327709 RXO327709 SHK327709 SRG327709 TBC327709 TKY327709 TUU327709 UEQ327709 UOM327709 UYI327709 VIE327709 VSA327709 WBW327709 WLS327709 WVO327709 JC393245 SY393245 ACU393245 AMQ393245 AWM393245 BGI393245 BQE393245 CAA393245 CJW393245 CTS393245 DDO393245 DNK393245 DXG393245 EHC393245 EQY393245 FAU393245 FKQ393245 FUM393245 GEI393245 GOE393245 GYA393245 HHW393245 HRS393245 IBO393245 ILK393245 IVG393245 JFC393245 JOY393245 JYU393245 KIQ393245 KSM393245 LCI393245 LME393245 LWA393245 MFW393245 MPS393245 MZO393245 NJK393245 NTG393245 ODC393245 OMY393245 OWU393245 PGQ393245 PQM393245 QAI393245 QKE393245 QUA393245 RDW393245 RNS393245 RXO393245 SHK393245 SRG393245 TBC393245 TKY393245 TUU393245 UEQ393245 UOM393245 UYI393245 VIE393245 VSA393245 WBW393245 WLS393245 WVO393245 JC458781 SY458781 ACU458781 AMQ458781 AWM458781 BGI458781 BQE458781 CAA458781 CJW458781 CTS458781 DDO458781 DNK458781 DXG458781 EHC458781 EQY458781 FAU458781 FKQ458781 FUM458781 GEI458781 GOE458781 GYA458781 HHW458781 HRS458781 IBO458781 ILK458781 IVG458781 JFC458781 JOY458781 JYU458781 KIQ458781 KSM458781 LCI458781 LME458781 LWA458781 MFW458781 MPS458781 MZO458781 NJK458781 NTG458781 ODC458781 OMY458781 OWU458781 PGQ458781 PQM458781 QAI458781 QKE458781 QUA458781 RDW458781 RNS458781 RXO458781 SHK458781 SRG458781 TBC458781 TKY458781 TUU458781 UEQ458781 UOM458781 UYI458781 VIE458781 VSA458781 WBW458781 WLS458781 WVO458781 JC524317 SY524317 ACU524317 AMQ524317 AWM524317 BGI524317 BQE524317 CAA524317 CJW524317 CTS524317 DDO524317 DNK524317 DXG524317 EHC524317 EQY524317 FAU524317 FKQ524317 FUM524317 GEI524317 GOE524317 GYA524317 HHW524317 HRS524317 IBO524317 ILK524317 IVG524317 JFC524317 JOY524317 JYU524317 KIQ524317 KSM524317 LCI524317 LME524317 LWA524317 MFW524317 MPS524317 MZO524317 NJK524317 NTG524317 ODC524317 OMY524317 OWU524317 PGQ524317 PQM524317 QAI524317 QKE524317 QUA524317 RDW524317 RNS524317 RXO524317 SHK524317 SRG524317 TBC524317 TKY524317 TUU524317 UEQ524317 UOM524317 UYI524317 VIE524317 VSA524317 WBW524317 WLS524317 WVO524317 JC589853 SY589853 ACU589853 AMQ589853 AWM589853 BGI589853 BQE589853 CAA589853 CJW589853 CTS589853 DDO589853 DNK589853 DXG589853 EHC589853 EQY589853 FAU589853 FKQ589853 FUM589853 GEI589853 GOE589853 GYA589853 HHW589853 HRS589853 IBO589853 ILK589853 IVG589853 JFC589853 JOY589853 JYU589853 KIQ589853 KSM589853 LCI589853 LME589853 LWA589853 MFW589853 MPS589853 MZO589853 NJK589853 NTG589853 ODC589853 OMY589853 OWU589853 PGQ589853 PQM589853 QAI589853 QKE589853 QUA589853 RDW589853 RNS589853 RXO589853 SHK589853 SRG589853 TBC589853 TKY589853 TUU589853 UEQ589853 UOM589853 UYI589853 VIE589853 VSA589853 WBW589853 WLS589853 WVO589853 JC655389 SY655389 ACU655389 AMQ655389 AWM655389 BGI655389 BQE655389 CAA655389 CJW655389 CTS655389 DDO655389 DNK655389 DXG655389 EHC655389 EQY655389 FAU655389 FKQ655389 FUM655389 GEI655389 GOE655389 GYA655389 HHW655389 HRS655389 IBO655389 ILK655389 IVG655389 JFC655389 JOY655389 JYU655389 KIQ655389 KSM655389 LCI655389 LME655389 LWA655389 MFW655389 MPS655389 MZO655389 NJK655389 NTG655389 ODC655389 OMY655389 OWU655389 PGQ655389 PQM655389 QAI655389 QKE655389 QUA655389 RDW655389 RNS655389 RXO655389 SHK655389 SRG655389 TBC655389 TKY655389 TUU655389 UEQ655389 UOM655389 UYI655389 VIE655389 VSA655389 WBW655389 WLS655389 WVO655389 JC720925 SY720925 ACU720925 AMQ720925 AWM720925 BGI720925 BQE720925 CAA720925 CJW720925 CTS720925 DDO720925 DNK720925 DXG720925 EHC720925 EQY720925 FAU720925 FKQ720925 FUM720925 GEI720925 GOE720925 GYA720925 HHW720925 HRS720925 IBO720925 ILK720925 IVG720925 JFC720925 JOY720925 JYU720925 KIQ720925 KSM720925 LCI720925 LME720925 LWA720925 MFW720925 MPS720925 MZO720925 NJK720925 NTG720925 ODC720925 OMY720925 OWU720925 PGQ720925 PQM720925 QAI720925 QKE720925 QUA720925 RDW720925 RNS720925 RXO720925 SHK720925 SRG720925 TBC720925 TKY720925 TUU720925 UEQ720925 UOM720925 UYI720925 VIE720925 VSA720925 WBW720925 WLS720925 WVO720925 JC786461 SY786461 ACU786461 AMQ786461 AWM786461 BGI786461 BQE786461 CAA786461 CJW786461 CTS786461 DDO786461 DNK786461 DXG786461 EHC786461 EQY786461 FAU786461 FKQ786461 FUM786461 GEI786461 GOE786461 GYA786461 HHW786461 HRS786461 IBO786461 ILK786461 IVG786461 JFC786461 JOY786461 JYU786461 KIQ786461 KSM786461 LCI786461 LME786461 LWA786461 MFW786461 MPS786461 MZO786461 NJK786461 NTG786461 ODC786461 OMY786461 OWU786461 PGQ786461 PQM786461 QAI786461 QKE786461 QUA786461 RDW786461 RNS786461 RXO786461 SHK786461 SRG786461 TBC786461 TKY786461 TUU786461 UEQ786461 UOM786461 UYI786461 VIE786461 VSA786461 WBW786461 WLS786461 WVO786461 JC851997 SY851997 ACU851997 AMQ851997 AWM851997 BGI851997 BQE851997 CAA851997 CJW851997 CTS851997 DDO851997 DNK851997 DXG851997 EHC851997 EQY851997 FAU851997 FKQ851997 FUM851997 GEI851997 GOE851997 GYA851997 HHW851997 HRS851997 IBO851997 ILK851997 IVG851997 JFC851997 JOY851997 JYU851997 KIQ851997 KSM851997 LCI851997 LME851997 LWA851997 MFW851997 MPS851997 MZO851997 NJK851997 NTG851997 ODC851997 OMY851997 OWU851997 PGQ851997 PQM851997 QAI851997 QKE851997 QUA851997 RDW851997 RNS851997 RXO851997 SHK851997 SRG851997 TBC851997 TKY851997 TUU851997 UEQ851997 UOM851997 UYI851997 VIE851997 VSA851997 WBW851997 WLS851997 WVO851997 JC917533 SY917533 ACU917533 AMQ917533 AWM917533 BGI917533 BQE917533 CAA917533 CJW917533 CTS917533 DDO917533 DNK917533 DXG917533 EHC917533 EQY917533 FAU917533 FKQ917533 FUM917533 GEI917533 GOE917533 GYA917533 HHW917533 HRS917533 IBO917533 ILK917533 IVG917533 JFC917533 JOY917533 JYU917533 KIQ917533 KSM917533 LCI917533 LME917533 LWA917533 MFW917533 MPS917533 MZO917533 NJK917533 NTG917533 ODC917533 OMY917533 OWU917533 PGQ917533 PQM917533 QAI917533 QKE917533 QUA917533 RDW917533 RNS917533 RXO917533 SHK917533 SRG917533 TBC917533 TKY917533 TUU917533 UEQ917533 UOM917533 UYI917533 VIE917533 VSA917533 WBW917533 WLS917533 WVO917533 JC983069 SY983069 ACU983069 AMQ983069 AWM983069 BGI983069 BQE983069 CAA983069 CJW983069 CTS983069 DDO983069 DNK983069 DXG983069 EHC983069 EQY983069 FAU983069 FKQ983069 FUM983069 GEI983069 GOE983069 GYA983069 HHW983069 HRS983069 IBO983069 ILK983069 IVG983069 JFC983069 JOY983069 JYU983069 KIQ983069 KSM983069 LCI983069 LME983069 LWA983069 MFW983069 MPS983069 MZO983069 NJK983069 NTG983069 ODC983069 OMY983069 OWU983069 PGQ983069 PQM983069 QAI983069 QKE983069 QUA983069 RDW983069 RNS983069 RXO983069 SHK983069 SRG983069 TBC983069 TKY983069 TUU983069 UEQ983069 UOM983069 UYI983069 VIE983069 VSA983069 WBW983069 WLS983069 WVO983069 WVM38:WVM44 WLQ38:WLQ44 WBU38:WBU44 VRY38:VRY44 VIC38:VIC44 UYG38:UYG44 UOK38:UOK44 UEO38:UEO44 TUS38:TUS44 TKW38:TKW44 TBA38:TBA44 SRE38:SRE44 SHI38:SHI44 RXM38:RXM44 RNQ38:RNQ44 RDU38:RDU44 QTY38:QTY44 QKC38:QKC44 QAG38:QAG44 PQK38:PQK44 PGO38:PGO44 OWS38:OWS44 OMW38:OMW44 ODA38:ODA44 NTE38:NTE44 NJI38:NJI44 MZM38:MZM44 MPQ38:MPQ44 MFU38:MFU44 LVY38:LVY44 LMC38:LMC44 LCG38:LCG44 KSK38:KSK44 KIO38:KIO44 JYS38:JYS44 JOW38:JOW44 JFA38:JFA44 IVE38:IVE44 ILI38:ILI44 IBM38:IBM44 HRQ38:HRQ44 HHU38:HHU44 GXY38:GXY44 GOC38:GOC44 GEG38:GEG44 FUK38:FUK44 FKO38:FKO44 FAS38:FAS44 EQW38:EQW44 EHA38:EHA44 DXE38:DXE44 DNI38:DNI44 DDM38:DDM44 CTQ38:CTQ44 CJU38:CJU44 BZY38:BZY44 BQC38:BQC44 BGG38:BGG44 AWK38:AWK44 AMO38:AMO44 ACS38:ACS44 SW38:SW44 JA38:JA44">
      <formula1>IZ38*0.75</formula1>
    </dataValidation>
    <dataValidation type="decimal" operator="lessThan" allowBlank="1" showInputMessage="1" showErrorMessage="1" promptTitle="Tähelepanu!" prompt="Kaudsed kulud moodustavad otsestest kuludest kuni 7%." sqref="IZ37:JB37 SV37:SX37 ACR37:ACT37 AMN37:AMP37 AWJ37:AWL37 BGF37:BGH37 BQB37:BQD37 BZX37:BZZ37 CJT37:CJV37 CTP37:CTR37 DDL37:DDN37 DNH37:DNJ37 DXD37:DXF37 EGZ37:EHB37 EQV37:EQX37 FAR37:FAT37 FKN37:FKP37 FUJ37:FUL37 GEF37:GEH37 GOB37:GOD37 GXX37:GXZ37 HHT37:HHV37 HRP37:HRR37 IBL37:IBN37 ILH37:ILJ37 IVD37:IVF37 JEZ37:JFB37 JOV37:JOX37 JYR37:JYT37 KIN37:KIP37 KSJ37:KSL37 LCF37:LCH37 LMB37:LMD37 LVX37:LVZ37 MFT37:MFV37 MPP37:MPR37 MZL37:MZN37 NJH37:NJJ37 NTD37:NTF37 OCZ37:ODB37 OMV37:OMX37 OWR37:OWT37 PGN37:PGP37 PQJ37:PQL37 QAF37:QAH37 QKB37:QKD37 QTX37:QTZ37 RDT37:RDV37 RNP37:RNR37 RXL37:RXN37 SHH37:SHJ37 SRD37:SRF37 TAZ37:TBB37 TKV37:TKX37 TUR37:TUT37 UEN37:UEP37 UOJ37:UOL37 UYF37:UYH37 VIB37:VID37 VRX37:VRZ37 WBT37:WBV37 WLP37:WLR37 WVL37:WVN37 JB65564:JD65564 SX65564:SZ65564 ACT65564:ACV65564 AMP65564:AMR65564 AWL65564:AWN65564 BGH65564:BGJ65564 BQD65564:BQF65564 BZZ65564:CAB65564 CJV65564:CJX65564 CTR65564:CTT65564 DDN65564:DDP65564 DNJ65564:DNL65564 DXF65564:DXH65564 EHB65564:EHD65564 EQX65564:EQZ65564 FAT65564:FAV65564 FKP65564:FKR65564 FUL65564:FUN65564 GEH65564:GEJ65564 GOD65564:GOF65564 GXZ65564:GYB65564 HHV65564:HHX65564 HRR65564:HRT65564 IBN65564:IBP65564 ILJ65564:ILL65564 IVF65564:IVH65564 JFB65564:JFD65564 JOX65564:JOZ65564 JYT65564:JYV65564 KIP65564:KIR65564 KSL65564:KSN65564 LCH65564:LCJ65564 LMD65564:LMF65564 LVZ65564:LWB65564 MFV65564:MFX65564 MPR65564:MPT65564 MZN65564:MZP65564 NJJ65564:NJL65564 NTF65564:NTH65564 ODB65564:ODD65564 OMX65564:OMZ65564 OWT65564:OWV65564 PGP65564:PGR65564 PQL65564:PQN65564 QAH65564:QAJ65564 QKD65564:QKF65564 QTZ65564:QUB65564 RDV65564:RDX65564 RNR65564:RNT65564 RXN65564:RXP65564 SHJ65564:SHL65564 SRF65564:SRH65564 TBB65564:TBD65564 TKX65564:TKZ65564 TUT65564:TUV65564 UEP65564:UER65564 UOL65564:UON65564 UYH65564:UYJ65564 VID65564:VIF65564 VRZ65564:VSB65564 WBV65564:WBX65564 WLR65564:WLT65564 WVN65564:WVP65564 JB131100:JD131100 SX131100:SZ131100 ACT131100:ACV131100 AMP131100:AMR131100 AWL131100:AWN131100 BGH131100:BGJ131100 BQD131100:BQF131100 BZZ131100:CAB131100 CJV131100:CJX131100 CTR131100:CTT131100 DDN131100:DDP131100 DNJ131100:DNL131100 DXF131100:DXH131100 EHB131100:EHD131100 EQX131100:EQZ131100 FAT131100:FAV131100 FKP131100:FKR131100 FUL131100:FUN131100 GEH131100:GEJ131100 GOD131100:GOF131100 GXZ131100:GYB131100 HHV131100:HHX131100 HRR131100:HRT131100 IBN131100:IBP131100 ILJ131100:ILL131100 IVF131100:IVH131100 JFB131100:JFD131100 JOX131100:JOZ131100 JYT131100:JYV131100 KIP131100:KIR131100 KSL131100:KSN131100 LCH131100:LCJ131100 LMD131100:LMF131100 LVZ131100:LWB131100 MFV131100:MFX131100 MPR131100:MPT131100 MZN131100:MZP131100 NJJ131100:NJL131100 NTF131100:NTH131100 ODB131100:ODD131100 OMX131100:OMZ131100 OWT131100:OWV131100 PGP131100:PGR131100 PQL131100:PQN131100 QAH131100:QAJ131100 QKD131100:QKF131100 QTZ131100:QUB131100 RDV131100:RDX131100 RNR131100:RNT131100 RXN131100:RXP131100 SHJ131100:SHL131100 SRF131100:SRH131100 TBB131100:TBD131100 TKX131100:TKZ131100 TUT131100:TUV131100 UEP131100:UER131100 UOL131100:UON131100 UYH131100:UYJ131100 VID131100:VIF131100 VRZ131100:VSB131100 WBV131100:WBX131100 WLR131100:WLT131100 WVN131100:WVP131100 JB196636:JD196636 SX196636:SZ196636 ACT196636:ACV196636 AMP196636:AMR196636 AWL196636:AWN196636 BGH196636:BGJ196636 BQD196636:BQF196636 BZZ196636:CAB196636 CJV196636:CJX196636 CTR196636:CTT196636 DDN196636:DDP196636 DNJ196636:DNL196636 DXF196636:DXH196636 EHB196636:EHD196636 EQX196636:EQZ196636 FAT196636:FAV196636 FKP196636:FKR196636 FUL196636:FUN196636 GEH196636:GEJ196636 GOD196636:GOF196636 GXZ196636:GYB196636 HHV196636:HHX196636 HRR196636:HRT196636 IBN196636:IBP196636 ILJ196636:ILL196636 IVF196636:IVH196636 JFB196636:JFD196636 JOX196636:JOZ196636 JYT196636:JYV196636 KIP196636:KIR196636 KSL196636:KSN196636 LCH196636:LCJ196636 LMD196636:LMF196636 LVZ196636:LWB196636 MFV196636:MFX196636 MPR196636:MPT196636 MZN196636:MZP196636 NJJ196636:NJL196636 NTF196636:NTH196636 ODB196636:ODD196636 OMX196636:OMZ196636 OWT196636:OWV196636 PGP196636:PGR196636 PQL196636:PQN196636 QAH196636:QAJ196636 QKD196636:QKF196636 QTZ196636:QUB196636 RDV196636:RDX196636 RNR196636:RNT196636 RXN196636:RXP196636 SHJ196636:SHL196636 SRF196636:SRH196636 TBB196636:TBD196636 TKX196636:TKZ196636 TUT196636:TUV196636 UEP196636:UER196636 UOL196636:UON196636 UYH196636:UYJ196636 VID196636:VIF196636 VRZ196636:VSB196636 WBV196636:WBX196636 WLR196636:WLT196636 WVN196636:WVP196636 JB262172:JD262172 SX262172:SZ262172 ACT262172:ACV262172 AMP262172:AMR262172 AWL262172:AWN262172 BGH262172:BGJ262172 BQD262172:BQF262172 BZZ262172:CAB262172 CJV262172:CJX262172 CTR262172:CTT262172 DDN262172:DDP262172 DNJ262172:DNL262172 DXF262172:DXH262172 EHB262172:EHD262172 EQX262172:EQZ262172 FAT262172:FAV262172 FKP262172:FKR262172 FUL262172:FUN262172 GEH262172:GEJ262172 GOD262172:GOF262172 GXZ262172:GYB262172 HHV262172:HHX262172 HRR262172:HRT262172 IBN262172:IBP262172 ILJ262172:ILL262172 IVF262172:IVH262172 JFB262172:JFD262172 JOX262172:JOZ262172 JYT262172:JYV262172 KIP262172:KIR262172 KSL262172:KSN262172 LCH262172:LCJ262172 LMD262172:LMF262172 LVZ262172:LWB262172 MFV262172:MFX262172 MPR262172:MPT262172 MZN262172:MZP262172 NJJ262172:NJL262172 NTF262172:NTH262172 ODB262172:ODD262172 OMX262172:OMZ262172 OWT262172:OWV262172 PGP262172:PGR262172 PQL262172:PQN262172 QAH262172:QAJ262172 QKD262172:QKF262172 QTZ262172:QUB262172 RDV262172:RDX262172 RNR262172:RNT262172 RXN262172:RXP262172 SHJ262172:SHL262172 SRF262172:SRH262172 TBB262172:TBD262172 TKX262172:TKZ262172 TUT262172:TUV262172 UEP262172:UER262172 UOL262172:UON262172 UYH262172:UYJ262172 VID262172:VIF262172 VRZ262172:VSB262172 WBV262172:WBX262172 WLR262172:WLT262172 WVN262172:WVP262172 JB327708:JD327708 SX327708:SZ327708 ACT327708:ACV327708 AMP327708:AMR327708 AWL327708:AWN327708 BGH327708:BGJ327708 BQD327708:BQF327708 BZZ327708:CAB327708 CJV327708:CJX327708 CTR327708:CTT327708 DDN327708:DDP327708 DNJ327708:DNL327708 DXF327708:DXH327708 EHB327708:EHD327708 EQX327708:EQZ327708 FAT327708:FAV327708 FKP327708:FKR327708 FUL327708:FUN327708 GEH327708:GEJ327708 GOD327708:GOF327708 GXZ327708:GYB327708 HHV327708:HHX327708 HRR327708:HRT327708 IBN327708:IBP327708 ILJ327708:ILL327708 IVF327708:IVH327708 JFB327708:JFD327708 JOX327708:JOZ327708 JYT327708:JYV327708 KIP327708:KIR327708 KSL327708:KSN327708 LCH327708:LCJ327708 LMD327708:LMF327708 LVZ327708:LWB327708 MFV327708:MFX327708 MPR327708:MPT327708 MZN327708:MZP327708 NJJ327708:NJL327708 NTF327708:NTH327708 ODB327708:ODD327708 OMX327708:OMZ327708 OWT327708:OWV327708 PGP327708:PGR327708 PQL327708:PQN327708 QAH327708:QAJ327708 QKD327708:QKF327708 QTZ327708:QUB327708 RDV327708:RDX327708 RNR327708:RNT327708 RXN327708:RXP327708 SHJ327708:SHL327708 SRF327708:SRH327708 TBB327708:TBD327708 TKX327708:TKZ327708 TUT327708:TUV327708 UEP327708:UER327708 UOL327708:UON327708 UYH327708:UYJ327708 VID327708:VIF327708 VRZ327708:VSB327708 WBV327708:WBX327708 WLR327708:WLT327708 WVN327708:WVP327708 JB393244:JD393244 SX393244:SZ393244 ACT393244:ACV393244 AMP393244:AMR393244 AWL393244:AWN393244 BGH393244:BGJ393244 BQD393244:BQF393244 BZZ393244:CAB393244 CJV393244:CJX393244 CTR393244:CTT393244 DDN393244:DDP393244 DNJ393244:DNL393244 DXF393244:DXH393244 EHB393244:EHD393244 EQX393244:EQZ393244 FAT393244:FAV393244 FKP393244:FKR393244 FUL393244:FUN393244 GEH393244:GEJ393244 GOD393244:GOF393244 GXZ393244:GYB393244 HHV393244:HHX393244 HRR393244:HRT393244 IBN393244:IBP393244 ILJ393244:ILL393244 IVF393244:IVH393244 JFB393244:JFD393244 JOX393244:JOZ393244 JYT393244:JYV393244 KIP393244:KIR393244 KSL393244:KSN393244 LCH393244:LCJ393244 LMD393244:LMF393244 LVZ393244:LWB393244 MFV393244:MFX393244 MPR393244:MPT393244 MZN393244:MZP393244 NJJ393244:NJL393244 NTF393244:NTH393244 ODB393244:ODD393244 OMX393244:OMZ393244 OWT393244:OWV393244 PGP393244:PGR393244 PQL393244:PQN393244 QAH393244:QAJ393244 QKD393244:QKF393244 QTZ393244:QUB393244 RDV393244:RDX393244 RNR393244:RNT393244 RXN393244:RXP393244 SHJ393244:SHL393244 SRF393244:SRH393244 TBB393244:TBD393244 TKX393244:TKZ393244 TUT393244:TUV393244 UEP393244:UER393244 UOL393244:UON393244 UYH393244:UYJ393244 VID393244:VIF393244 VRZ393244:VSB393244 WBV393244:WBX393244 WLR393244:WLT393244 WVN393244:WVP393244 JB458780:JD458780 SX458780:SZ458780 ACT458780:ACV458780 AMP458780:AMR458780 AWL458780:AWN458780 BGH458780:BGJ458780 BQD458780:BQF458780 BZZ458780:CAB458780 CJV458780:CJX458780 CTR458780:CTT458780 DDN458780:DDP458780 DNJ458780:DNL458780 DXF458780:DXH458780 EHB458780:EHD458780 EQX458780:EQZ458780 FAT458780:FAV458780 FKP458780:FKR458780 FUL458780:FUN458780 GEH458780:GEJ458780 GOD458780:GOF458780 GXZ458780:GYB458780 HHV458780:HHX458780 HRR458780:HRT458780 IBN458780:IBP458780 ILJ458780:ILL458780 IVF458780:IVH458780 JFB458780:JFD458780 JOX458780:JOZ458780 JYT458780:JYV458780 KIP458780:KIR458780 KSL458780:KSN458780 LCH458780:LCJ458780 LMD458780:LMF458780 LVZ458780:LWB458780 MFV458780:MFX458780 MPR458780:MPT458780 MZN458780:MZP458780 NJJ458780:NJL458780 NTF458780:NTH458780 ODB458780:ODD458780 OMX458780:OMZ458780 OWT458780:OWV458780 PGP458780:PGR458780 PQL458780:PQN458780 QAH458780:QAJ458780 QKD458780:QKF458780 QTZ458780:QUB458780 RDV458780:RDX458780 RNR458780:RNT458780 RXN458780:RXP458780 SHJ458780:SHL458780 SRF458780:SRH458780 TBB458780:TBD458780 TKX458780:TKZ458780 TUT458780:TUV458780 UEP458780:UER458780 UOL458780:UON458780 UYH458780:UYJ458780 VID458780:VIF458780 VRZ458780:VSB458780 WBV458780:WBX458780 WLR458780:WLT458780 WVN458780:WVP458780 JB524316:JD524316 SX524316:SZ524316 ACT524316:ACV524316 AMP524316:AMR524316 AWL524316:AWN524316 BGH524316:BGJ524316 BQD524316:BQF524316 BZZ524316:CAB524316 CJV524316:CJX524316 CTR524316:CTT524316 DDN524316:DDP524316 DNJ524316:DNL524316 DXF524316:DXH524316 EHB524316:EHD524316 EQX524316:EQZ524316 FAT524316:FAV524316 FKP524316:FKR524316 FUL524316:FUN524316 GEH524316:GEJ524316 GOD524316:GOF524316 GXZ524316:GYB524316 HHV524316:HHX524316 HRR524316:HRT524316 IBN524316:IBP524316 ILJ524316:ILL524316 IVF524316:IVH524316 JFB524316:JFD524316 JOX524316:JOZ524316 JYT524316:JYV524316 KIP524316:KIR524316 KSL524316:KSN524316 LCH524316:LCJ524316 LMD524316:LMF524316 LVZ524316:LWB524316 MFV524316:MFX524316 MPR524316:MPT524316 MZN524316:MZP524316 NJJ524316:NJL524316 NTF524316:NTH524316 ODB524316:ODD524316 OMX524316:OMZ524316 OWT524316:OWV524316 PGP524316:PGR524316 PQL524316:PQN524316 QAH524316:QAJ524316 QKD524316:QKF524316 QTZ524316:QUB524316 RDV524316:RDX524316 RNR524316:RNT524316 RXN524316:RXP524316 SHJ524316:SHL524316 SRF524316:SRH524316 TBB524316:TBD524316 TKX524316:TKZ524316 TUT524316:TUV524316 UEP524316:UER524316 UOL524316:UON524316 UYH524316:UYJ524316 VID524316:VIF524316 VRZ524316:VSB524316 WBV524316:WBX524316 WLR524316:WLT524316 WVN524316:WVP524316 JB589852:JD589852 SX589852:SZ589852 ACT589852:ACV589852 AMP589852:AMR589852 AWL589852:AWN589852 BGH589852:BGJ589852 BQD589852:BQF589852 BZZ589852:CAB589852 CJV589852:CJX589852 CTR589852:CTT589852 DDN589852:DDP589852 DNJ589852:DNL589852 DXF589852:DXH589852 EHB589852:EHD589852 EQX589852:EQZ589852 FAT589852:FAV589852 FKP589852:FKR589852 FUL589852:FUN589852 GEH589852:GEJ589852 GOD589852:GOF589852 GXZ589852:GYB589852 HHV589852:HHX589852 HRR589852:HRT589852 IBN589852:IBP589852 ILJ589852:ILL589852 IVF589852:IVH589852 JFB589852:JFD589852 JOX589852:JOZ589852 JYT589852:JYV589852 KIP589852:KIR589852 KSL589852:KSN589852 LCH589852:LCJ589852 LMD589852:LMF589852 LVZ589852:LWB589852 MFV589852:MFX589852 MPR589852:MPT589852 MZN589852:MZP589852 NJJ589852:NJL589852 NTF589852:NTH589852 ODB589852:ODD589852 OMX589852:OMZ589852 OWT589852:OWV589852 PGP589852:PGR589852 PQL589852:PQN589852 QAH589852:QAJ589852 QKD589852:QKF589852 QTZ589852:QUB589852 RDV589852:RDX589852 RNR589852:RNT589852 RXN589852:RXP589852 SHJ589852:SHL589852 SRF589852:SRH589852 TBB589852:TBD589852 TKX589852:TKZ589852 TUT589852:TUV589852 UEP589852:UER589852 UOL589852:UON589852 UYH589852:UYJ589852 VID589852:VIF589852 VRZ589852:VSB589852 WBV589852:WBX589852 WLR589852:WLT589852 WVN589852:WVP589852 JB655388:JD655388 SX655388:SZ655388 ACT655388:ACV655388 AMP655388:AMR655388 AWL655388:AWN655388 BGH655388:BGJ655388 BQD655388:BQF655388 BZZ655388:CAB655388 CJV655388:CJX655388 CTR655388:CTT655388 DDN655388:DDP655388 DNJ655388:DNL655388 DXF655388:DXH655388 EHB655388:EHD655388 EQX655388:EQZ655388 FAT655388:FAV655388 FKP655388:FKR655388 FUL655388:FUN655388 GEH655388:GEJ655388 GOD655388:GOF655388 GXZ655388:GYB655388 HHV655388:HHX655388 HRR655388:HRT655388 IBN655388:IBP655388 ILJ655388:ILL655388 IVF655388:IVH655388 JFB655388:JFD655388 JOX655388:JOZ655388 JYT655388:JYV655388 KIP655388:KIR655388 KSL655388:KSN655388 LCH655388:LCJ655388 LMD655388:LMF655388 LVZ655388:LWB655388 MFV655388:MFX655388 MPR655388:MPT655388 MZN655388:MZP655388 NJJ655388:NJL655388 NTF655388:NTH655388 ODB655388:ODD655388 OMX655388:OMZ655388 OWT655388:OWV655388 PGP655388:PGR655388 PQL655388:PQN655388 QAH655388:QAJ655388 QKD655388:QKF655388 QTZ655388:QUB655388 RDV655388:RDX655388 RNR655388:RNT655388 RXN655388:RXP655388 SHJ655388:SHL655388 SRF655388:SRH655388 TBB655388:TBD655388 TKX655388:TKZ655388 TUT655388:TUV655388 UEP655388:UER655388 UOL655388:UON655388 UYH655388:UYJ655388 VID655388:VIF655388 VRZ655388:VSB655388 WBV655388:WBX655388 WLR655388:WLT655388 WVN655388:WVP655388 JB720924:JD720924 SX720924:SZ720924 ACT720924:ACV720924 AMP720924:AMR720924 AWL720924:AWN720924 BGH720924:BGJ720924 BQD720924:BQF720924 BZZ720924:CAB720924 CJV720924:CJX720924 CTR720924:CTT720924 DDN720924:DDP720924 DNJ720924:DNL720924 DXF720924:DXH720924 EHB720924:EHD720924 EQX720924:EQZ720924 FAT720924:FAV720924 FKP720924:FKR720924 FUL720924:FUN720924 GEH720924:GEJ720924 GOD720924:GOF720924 GXZ720924:GYB720924 HHV720924:HHX720924 HRR720924:HRT720924 IBN720924:IBP720924 ILJ720924:ILL720924 IVF720924:IVH720924 JFB720924:JFD720924 JOX720924:JOZ720924 JYT720924:JYV720924 KIP720924:KIR720924 KSL720924:KSN720924 LCH720924:LCJ720924 LMD720924:LMF720924 LVZ720924:LWB720924 MFV720924:MFX720924 MPR720924:MPT720924 MZN720924:MZP720924 NJJ720924:NJL720924 NTF720924:NTH720924 ODB720924:ODD720924 OMX720924:OMZ720924 OWT720924:OWV720924 PGP720924:PGR720924 PQL720924:PQN720924 QAH720924:QAJ720924 QKD720924:QKF720924 QTZ720924:QUB720924 RDV720924:RDX720924 RNR720924:RNT720924 RXN720924:RXP720924 SHJ720924:SHL720924 SRF720924:SRH720924 TBB720924:TBD720924 TKX720924:TKZ720924 TUT720924:TUV720924 UEP720924:UER720924 UOL720924:UON720924 UYH720924:UYJ720924 VID720924:VIF720924 VRZ720924:VSB720924 WBV720924:WBX720924 WLR720924:WLT720924 WVN720924:WVP720924 JB786460:JD786460 SX786460:SZ786460 ACT786460:ACV786460 AMP786460:AMR786460 AWL786460:AWN786460 BGH786460:BGJ786460 BQD786460:BQF786460 BZZ786460:CAB786460 CJV786460:CJX786460 CTR786460:CTT786460 DDN786460:DDP786460 DNJ786460:DNL786460 DXF786460:DXH786460 EHB786460:EHD786460 EQX786460:EQZ786460 FAT786460:FAV786460 FKP786460:FKR786460 FUL786460:FUN786460 GEH786460:GEJ786460 GOD786460:GOF786460 GXZ786460:GYB786460 HHV786460:HHX786460 HRR786460:HRT786460 IBN786460:IBP786460 ILJ786460:ILL786460 IVF786460:IVH786460 JFB786460:JFD786460 JOX786460:JOZ786460 JYT786460:JYV786460 KIP786460:KIR786460 KSL786460:KSN786460 LCH786460:LCJ786460 LMD786460:LMF786460 LVZ786460:LWB786460 MFV786460:MFX786460 MPR786460:MPT786460 MZN786460:MZP786460 NJJ786460:NJL786460 NTF786460:NTH786460 ODB786460:ODD786460 OMX786460:OMZ786460 OWT786460:OWV786460 PGP786460:PGR786460 PQL786460:PQN786460 QAH786460:QAJ786460 QKD786460:QKF786460 QTZ786460:QUB786460 RDV786460:RDX786460 RNR786460:RNT786460 RXN786460:RXP786460 SHJ786460:SHL786460 SRF786460:SRH786460 TBB786460:TBD786460 TKX786460:TKZ786460 TUT786460:TUV786460 UEP786460:UER786460 UOL786460:UON786460 UYH786460:UYJ786460 VID786460:VIF786460 VRZ786460:VSB786460 WBV786460:WBX786460 WLR786460:WLT786460 WVN786460:WVP786460 JB851996:JD851996 SX851996:SZ851996 ACT851996:ACV851996 AMP851996:AMR851996 AWL851996:AWN851996 BGH851996:BGJ851996 BQD851996:BQF851996 BZZ851996:CAB851996 CJV851996:CJX851996 CTR851996:CTT851996 DDN851996:DDP851996 DNJ851996:DNL851996 DXF851996:DXH851996 EHB851996:EHD851996 EQX851996:EQZ851996 FAT851996:FAV851996 FKP851996:FKR851996 FUL851996:FUN851996 GEH851996:GEJ851996 GOD851996:GOF851996 GXZ851996:GYB851996 HHV851996:HHX851996 HRR851996:HRT851996 IBN851996:IBP851996 ILJ851996:ILL851996 IVF851996:IVH851996 JFB851996:JFD851996 JOX851996:JOZ851996 JYT851996:JYV851996 KIP851996:KIR851996 KSL851996:KSN851996 LCH851996:LCJ851996 LMD851996:LMF851996 LVZ851996:LWB851996 MFV851996:MFX851996 MPR851996:MPT851996 MZN851996:MZP851996 NJJ851996:NJL851996 NTF851996:NTH851996 ODB851996:ODD851996 OMX851996:OMZ851996 OWT851996:OWV851996 PGP851996:PGR851996 PQL851996:PQN851996 QAH851996:QAJ851996 QKD851996:QKF851996 QTZ851996:QUB851996 RDV851996:RDX851996 RNR851996:RNT851996 RXN851996:RXP851996 SHJ851996:SHL851996 SRF851996:SRH851996 TBB851996:TBD851996 TKX851996:TKZ851996 TUT851996:TUV851996 UEP851996:UER851996 UOL851996:UON851996 UYH851996:UYJ851996 VID851996:VIF851996 VRZ851996:VSB851996 WBV851996:WBX851996 WLR851996:WLT851996 WVN851996:WVP851996 JB917532:JD917532 SX917532:SZ917532 ACT917532:ACV917532 AMP917532:AMR917532 AWL917532:AWN917532 BGH917532:BGJ917532 BQD917532:BQF917532 BZZ917532:CAB917532 CJV917532:CJX917532 CTR917532:CTT917532 DDN917532:DDP917532 DNJ917532:DNL917532 DXF917532:DXH917532 EHB917532:EHD917532 EQX917532:EQZ917532 FAT917532:FAV917532 FKP917532:FKR917532 FUL917532:FUN917532 GEH917532:GEJ917532 GOD917532:GOF917532 GXZ917532:GYB917532 HHV917532:HHX917532 HRR917532:HRT917532 IBN917532:IBP917532 ILJ917532:ILL917532 IVF917532:IVH917532 JFB917532:JFD917532 JOX917532:JOZ917532 JYT917532:JYV917532 KIP917532:KIR917532 KSL917532:KSN917532 LCH917532:LCJ917532 LMD917532:LMF917532 LVZ917532:LWB917532 MFV917532:MFX917532 MPR917532:MPT917532 MZN917532:MZP917532 NJJ917532:NJL917532 NTF917532:NTH917532 ODB917532:ODD917532 OMX917532:OMZ917532 OWT917532:OWV917532 PGP917532:PGR917532 PQL917532:PQN917532 QAH917532:QAJ917532 QKD917532:QKF917532 QTZ917532:QUB917532 RDV917532:RDX917532 RNR917532:RNT917532 RXN917532:RXP917532 SHJ917532:SHL917532 SRF917532:SRH917532 TBB917532:TBD917532 TKX917532:TKZ917532 TUT917532:TUV917532 UEP917532:UER917532 UOL917532:UON917532 UYH917532:UYJ917532 VID917532:VIF917532 VRZ917532:VSB917532 WBV917532:WBX917532 WLR917532:WLT917532 WVN917532:WVP917532 JB983068:JD983068 SX983068:SZ983068 ACT983068:ACV983068 AMP983068:AMR983068 AWL983068:AWN983068 BGH983068:BGJ983068 BQD983068:BQF983068 BZZ983068:CAB983068 CJV983068:CJX983068 CTR983068:CTT983068 DDN983068:DDP983068 DNJ983068:DNL983068 DXF983068:DXH983068 EHB983068:EHD983068 EQX983068:EQZ983068 FAT983068:FAV983068 FKP983068:FKR983068 FUL983068:FUN983068 GEH983068:GEJ983068 GOD983068:GOF983068 GXZ983068:GYB983068 HHV983068:HHX983068 HRR983068:HRT983068 IBN983068:IBP983068 ILJ983068:ILL983068 IVF983068:IVH983068 JFB983068:JFD983068 JOX983068:JOZ983068 JYT983068:JYV983068 KIP983068:KIR983068 KSL983068:KSN983068 LCH983068:LCJ983068 LMD983068:LMF983068 LVZ983068:LWB983068 MFV983068:MFX983068 MPR983068:MPT983068 MZN983068:MZP983068 NJJ983068:NJL983068 NTF983068:NTH983068 ODB983068:ODD983068 OMX983068:OMZ983068 OWT983068:OWV983068 PGP983068:PGR983068 PQL983068:PQN983068 QAH983068:QAJ983068 QKD983068:QKF983068 QTZ983068:QUB983068 RDV983068:RDX983068 RNR983068:RNT983068 RXN983068:RXP983068 SHJ983068:SHL983068 SRF983068:SRH983068 TBB983068:TBD983068 TKX983068:TKZ983068 TUT983068:TUV983068 UEP983068:UER983068 UOL983068:UON983068 UYH983068:UYJ983068 VID983068:VIF983068 VRZ983068:VSB983068 WBV983068:WBX983068 WLR983068:WLT983068 WVN983068:WVP983068 G65564:H65564 G983068:H983068 G917532:H917532 G851996:H851996 G786460:H786460 G720924:H720924 G655388:H655388 G589852:H589852 G524316:H524316 G458780:H458780 G393244:H393244 G327708:H327708 G262172:H262172 G196636:H196636 G131100:H131100">
      <formula1>(0.07*G35)/1</formula1>
    </dataValidation>
    <dataValidation type="decimal" operator="lessThan" allowBlank="1" showInputMessage="1" showErrorMessage="1" promptTitle="Tähelepanu!" prompt="SiM toetus on kuni 25% projekti kogukuludest." sqref="H131101 H65565 H983069 H917533 H851997 H786461 H720925 H655389 H589853 H524317 H458781 H393245 H327709 H262173 H196637">
      <formula1>G65565*0.25</formula1>
    </dataValidation>
    <dataValidation type="decimal" operator="equal" allowBlank="1" showInputMessage="1" showErrorMessage="1" promptTitle="Tähelepanu!" prompt="Kogusumma peab olema võrdne projekti kogukuludega." sqref="B43:B44">
      <formula1>G82</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62:D72 D54 D56:D60 D49:D52">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4">
      <formula1>ROUND(G73*7%,2)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C30</formula1>
    </dataValidation>
    <dataValidation type="custom" allowBlank="1" showInputMessage="1" showErrorMessage="1" sqref="D13">
      <formula1>IF(SUM(D12:D16)&gt;100," ",100-(D12+D14+D15+D16))</formula1>
    </dataValidation>
    <dataValidation type="decimal" operator="equal" allowBlank="1" showInputMessage="1" showErrorMessage="1" promptTitle="Tähelepanu!" prompt="Kogusumma peab olema võrdne projekti kogukuludega." sqref="B37">
      <formula1>G75</formula1>
    </dataValidation>
  </dataValidations>
  <pageMargins left="0.7" right="0.7" top="0.75" bottom="0.75" header="0.3" footer="0.3"/>
  <pageSetup paperSize="9" orientation="portrait" verticalDpi="0" r:id="rId1"/>
  <ignoredErrors>
    <ignoredError sqref="C14:C17 D17 B37 G54 G51"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zoomScaleNormal="100" workbookViewId="0">
      <selection activeCell="M48" sqref="M48"/>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6" width="15.7109375" style="16" customWidth="1"/>
    <col min="7" max="7" width="15.42578125" style="22" customWidth="1"/>
    <col min="8" max="16384" width="9.140625" style="22"/>
  </cols>
  <sheetData>
    <row r="1" spans="1:8" x14ac:dyDescent="0.25">
      <c r="A1" s="3" t="s">
        <v>105</v>
      </c>
      <c r="B1" s="3"/>
    </row>
    <row r="3" spans="1:8" x14ac:dyDescent="0.25">
      <c r="A3" s="20"/>
      <c r="B3" s="190" t="s">
        <v>12</v>
      </c>
      <c r="C3" s="190"/>
      <c r="D3" s="190"/>
      <c r="E3" s="190"/>
      <c r="F3" s="190"/>
      <c r="G3" s="190"/>
      <c r="H3" s="191" t="s">
        <v>20</v>
      </c>
    </row>
    <row r="4" spans="1:8" x14ac:dyDescent="0.25">
      <c r="A4" s="183" t="s">
        <v>2</v>
      </c>
      <c r="B4" s="192" t="s">
        <v>91</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c r="B6" s="30"/>
      <c r="C6" s="30"/>
      <c r="D6" s="30"/>
      <c r="E6" s="31"/>
      <c r="F6" s="31"/>
      <c r="G6" s="30"/>
      <c r="H6" s="75"/>
    </row>
    <row r="7" spans="1:8" s="32" customFormat="1" x14ac:dyDescent="0.25">
      <c r="A7" s="30"/>
      <c r="B7" s="30"/>
      <c r="C7" s="30"/>
      <c r="D7" s="30"/>
      <c r="E7" s="31"/>
      <c r="F7" s="31"/>
      <c r="G7" s="30"/>
      <c r="H7" s="75"/>
    </row>
    <row r="8" spans="1:8" s="32" customFormat="1" x14ac:dyDescent="0.25">
      <c r="A8" s="30"/>
      <c r="B8" s="30"/>
      <c r="C8" s="30"/>
      <c r="D8" s="30"/>
      <c r="E8" s="31"/>
      <c r="F8" s="31"/>
      <c r="G8" s="30"/>
      <c r="H8" s="75"/>
    </row>
    <row r="9" spans="1:8" s="32" customFormat="1" x14ac:dyDescent="0.25">
      <c r="A9" s="30"/>
      <c r="B9" s="30"/>
      <c r="C9" s="30"/>
      <c r="D9" s="30"/>
      <c r="E9" s="31"/>
      <c r="F9" s="31"/>
      <c r="G9" s="30"/>
      <c r="H9" s="75"/>
    </row>
    <row r="10" spans="1:8" s="32" customFormat="1" x14ac:dyDescent="0.25">
      <c r="A10" s="30"/>
      <c r="B10" s="30"/>
      <c r="C10" s="30"/>
      <c r="D10" s="30"/>
      <c r="E10" s="31"/>
      <c r="F10" s="31"/>
      <c r="G10" s="30"/>
      <c r="H10" s="75"/>
    </row>
    <row r="11" spans="1:8" s="32" customFormat="1" x14ac:dyDescent="0.25">
      <c r="A11" s="30"/>
      <c r="B11" s="30"/>
      <c r="C11" s="30"/>
      <c r="D11" s="30"/>
      <c r="E11" s="31"/>
      <c r="F11" s="31"/>
      <c r="G11" s="30"/>
      <c r="H11" s="75"/>
    </row>
    <row r="12" spans="1:8" s="32" customFormat="1" x14ac:dyDescent="0.25">
      <c r="A12" s="30"/>
      <c r="B12" s="30"/>
      <c r="C12" s="30"/>
      <c r="D12" s="30"/>
      <c r="E12" s="31"/>
      <c r="F12" s="31"/>
      <c r="G12" s="30"/>
      <c r="H12" s="75"/>
    </row>
    <row r="13" spans="1:8" s="32" customFormat="1" x14ac:dyDescent="0.25">
      <c r="A13" s="30"/>
      <c r="B13" s="30"/>
      <c r="C13" s="30"/>
      <c r="D13" s="30"/>
      <c r="E13" s="31"/>
      <c r="F13" s="31"/>
      <c r="G13" s="30"/>
      <c r="H13" s="75"/>
    </row>
    <row r="14" spans="1:8" s="32" customFormat="1" x14ac:dyDescent="0.25">
      <c r="A14" s="30"/>
      <c r="B14" s="30"/>
      <c r="C14" s="30"/>
      <c r="D14" s="30"/>
      <c r="E14" s="31"/>
      <c r="F14" s="31"/>
      <c r="G14" s="30"/>
      <c r="H14" s="75"/>
    </row>
    <row r="15" spans="1:8" s="32" customFormat="1" x14ac:dyDescent="0.25">
      <c r="A15" s="30"/>
      <c r="B15" s="30"/>
      <c r="C15" s="30"/>
      <c r="D15" s="30"/>
      <c r="E15" s="31"/>
      <c r="F15" s="31"/>
      <c r="G15" s="30"/>
      <c r="H15" s="75"/>
    </row>
    <row r="16" spans="1:8" s="32" customFormat="1" x14ac:dyDescent="0.25">
      <c r="A16" s="30"/>
      <c r="B16" s="30"/>
      <c r="C16" s="30"/>
      <c r="D16" s="30"/>
      <c r="E16" s="31"/>
      <c r="F16" s="31"/>
      <c r="G16" s="30"/>
      <c r="H16" s="75"/>
    </row>
    <row r="17" spans="1:8" s="32" customFormat="1" x14ac:dyDescent="0.25">
      <c r="A17" s="30"/>
      <c r="B17" s="30"/>
      <c r="C17" s="30"/>
      <c r="D17" s="30"/>
      <c r="E17" s="31"/>
      <c r="F17" s="31"/>
      <c r="G17" s="30"/>
      <c r="H17" s="75"/>
    </row>
    <row r="18" spans="1:8" s="32" customFormat="1" x14ac:dyDescent="0.25">
      <c r="A18" s="30"/>
      <c r="B18" s="30"/>
      <c r="C18" s="30"/>
      <c r="D18" s="30"/>
      <c r="E18" s="31"/>
      <c r="F18" s="31"/>
      <c r="G18" s="30"/>
      <c r="H18" s="75"/>
    </row>
    <row r="19" spans="1:8" s="32" customFormat="1" x14ac:dyDescent="0.25">
      <c r="A19" s="30"/>
      <c r="B19" s="30"/>
      <c r="C19" s="30"/>
      <c r="D19" s="30"/>
      <c r="E19" s="31"/>
      <c r="F19" s="31"/>
      <c r="G19" s="30"/>
      <c r="H19" s="75"/>
    </row>
    <row r="20" spans="1:8" s="32" customFormat="1" x14ac:dyDescent="0.25">
      <c r="A20" s="30"/>
      <c r="B20" s="30"/>
      <c r="C20" s="30"/>
      <c r="D20" s="30"/>
      <c r="E20" s="31"/>
      <c r="F20" s="31"/>
      <c r="G20" s="30"/>
      <c r="H20" s="75"/>
    </row>
    <row r="21" spans="1:8" s="32" customFormat="1" x14ac:dyDescent="0.25">
      <c r="A21" s="30"/>
      <c r="B21" s="30"/>
      <c r="C21" s="30"/>
      <c r="D21" s="30"/>
      <c r="E21" s="31"/>
      <c r="F21" s="31"/>
      <c r="G21" s="30"/>
      <c r="H21" s="75"/>
    </row>
    <row r="22" spans="1:8" s="32" customFormat="1" x14ac:dyDescent="0.25">
      <c r="A22" s="30"/>
      <c r="B22" s="30"/>
      <c r="C22" s="30"/>
      <c r="D22" s="30"/>
      <c r="E22" s="31"/>
      <c r="F22" s="31"/>
      <c r="G22" s="30"/>
      <c r="H22" s="75"/>
    </row>
    <row r="23" spans="1:8" x14ac:dyDescent="0.25">
      <c r="A23" s="195" t="s">
        <v>60</v>
      </c>
      <c r="B23" s="196"/>
      <c r="C23" s="196"/>
      <c r="D23" s="196"/>
      <c r="E23" s="196"/>
      <c r="F23" s="196"/>
      <c r="G23" s="197"/>
      <c r="H23" s="86">
        <f>SUM(H6:H22)</f>
        <v>0</v>
      </c>
    </row>
    <row r="24" spans="1:8" s="32" customFormat="1" x14ac:dyDescent="0.25">
      <c r="A24" s="30"/>
      <c r="B24" s="30"/>
      <c r="C24" s="30"/>
      <c r="D24" s="30"/>
      <c r="E24" s="31"/>
      <c r="F24" s="31"/>
      <c r="G24" s="30"/>
      <c r="H24" s="75"/>
    </row>
    <row r="25" spans="1:8" s="32" customFormat="1" x14ac:dyDescent="0.25">
      <c r="A25" s="30"/>
      <c r="B25" s="30"/>
      <c r="C25" s="30"/>
      <c r="D25" s="30"/>
      <c r="E25" s="31"/>
      <c r="F25" s="31"/>
      <c r="G25" s="30"/>
      <c r="H25" s="75"/>
    </row>
    <row r="26" spans="1:8" s="32" customFormat="1" x14ac:dyDescent="0.25">
      <c r="A26" s="30"/>
      <c r="B26" s="30"/>
      <c r="C26" s="30"/>
      <c r="D26" s="30"/>
      <c r="E26" s="31"/>
      <c r="F26" s="31"/>
      <c r="G26" s="30"/>
      <c r="H26" s="75"/>
    </row>
    <row r="27" spans="1:8" s="32" customFormat="1" x14ac:dyDescent="0.25">
      <c r="A27" s="30"/>
      <c r="B27" s="30"/>
      <c r="C27" s="30"/>
      <c r="D27" s="30"/>
      <c r="E27" s="31"/>
      <c r="F27" s="31"/>
      <c r="G27" s="30"/>
      <c r="H27" s="75"/>
    </row>
    <row r="28" spans="1:8" s="32" customFormat="1" x14ac:dyDescent="0.25">
      <c r="A28" s="30"/>
      <c r="B28" s="30"/>
      <c r="C28" s="30"/>
      <c r="D28" s="30"/>
      <c r="E28" s="31"/>
      <c r="F28" s="31"/>
      <c r="G28" s="30"/>
      <c r="H28" s="75"/>
    </row>
    <row r="29" spans="1:8" s="32" customFormat="1" x14ac:dyDescent="0.25">
      <c r="A29" s="30"/>
      <c r="B29" s="30"/>
      <c r="C29" s="30"/>
      <c r="D29" s="30"/>
      <c r="E29" s="31"/>
      <c r="F29" s="31"/>
      <c r="G29" s="30"/>
      <c r="H29" s="75"/>
    </row>
    <row r="30" spans="1:8" s="32" customFormat="1" x14ac:dyDescent="0.25">
      <c r="A30" s="30"/>
      <c r="B30" s="30"/>
      <c r="C30" s="30"/>
      <c r="D30" s="30"/>
      <c r="E30" s="31"/>
      <c r="F30" s="31"/>
      <c r="G30" s="30"/>
      <c r="H30" s="75"/>
    </row>
    <row r="31" spans="1:8" s="32" customFormat="1" x14ac:dyDescent="0.25">
      <c r="A31" s="30"/>
      <c r="B31" s="30"/>
      <c r="C31" s="30"/>
      <c r="D31" s="30"/>
      <c r="E31" s="31"/>
      <c r="F31" s="31"/>
      <c r="G31" s="30"/>
      <c r="H31" s="75"/>
    </row>
    <row r="32" spans="1:8" s="32" customFormat="1" x14ac:dyDescent="0.25">
      <c r="A32" s="30"/>
      <c r="B32" s="30"/>
      <c r="C32" s="30"/>
      <c r="D32" s="30"/>
      <c r="E32" s="31"/>
      <c r="F32" s="31"/>
      <c r="G32" s="30"/>
      <c r="H32" s="75"/>
    </row>
    <row r="33" spans="1:8" s="32" customFormat="1" x14ac:dyDescent="0.25">
      <c r="A33" s="30"/>
      <c r="B33" s="30"/>
      <c r="C33" s="30"/>
      <c r="D33" s="30"/>
      <c r="E33" s="31"/>
      <c r="F33" s="31"/>
      <c r="G33" s="30"/>
      <c r="H33" s="75"/>
    </row>
    <row r="34" spans="1:8" s="32" customFormat="1" x14ac:dyDescent="0.25">
      <c r="A34" s="30"/>
      <c r="B34" s="30"/>
      <c r="C34" s="30"/>
      <c r="D34" s="30"/>
      <c r="E34" s="31"/>
      <c r="F34" s="31"/>
      <c r="G34" s="30"/>
      <c r="H34" s="75"/>
    </row>
    <row r="35" spans="1:8" s="32" customFormat="1" x14ac:dyDescent="0.25">
      <c r="A35" s="30"/>
      <c r="B35" s="30"/>
      <c r="C35" s="30"/>
      <c r="D35" s="30"/>
      <c r="E35" s="31"/>
      <c r="F35" s="31"/>
      <c r="G35" s="30"/>
      <c r="H35" s="75"/>
    </row>
    <row r="36" spans="1:8" s="32" customFormat="1" x14ac:dyDescent="0.25">
      <c r="A36" s="30"/>
      <c r="B36" s="30"/>
      <c r="C36" s="30"/>
      <c r="D36" s="30"/>
      <c r="E36" s="31"/>
      <c r="F36" s="31"/>
      <c r="G36" s="30"/>
      <c r="H36" s="75"/>
    </row>
    <row r="37" spans="1:8" s="32" customFormat="1" x14ac:dyDescent="0.25">
      <c r="A37" s="30"/>
      <c r="B37" s="30"/>
      <c r="C37" s="30"/>
      <c r="D37" s="30"/>
      <c r="E37" s="31"/>
      <c r="F37" s="31"/>
      <c r="G37" s="30"/>
      <c r="H37" s="75"/>
    </row>
    <row r="38" spans="1:8" s="32" customFormat="1" x14ac:dyDescent="0.25">
      <c r="A38" s="30"/>
      <c r="B38" s="30"/>
      <c r="C38" s="30"/>
      <c r="D38" s="30"/>
      <c r="E38" s="31"/>
      <c r="F38" s="31"/>
      <c r="G38" s="30"/>
      <c r="H38" s="75"/>
    </row>
    <row r="39" spans="1:8" s="32" customFormat="1" x14ac:dyDescent="0.25">
      <c r="A39" s="30"/>
      <c r="B39" s="30"/>
      <c r="C39" s="30"/>
      <c r="D39" s="30"/>
      <c r="E39" s="31"/>
      <c r="F39" s="31"/>
      <c r="G39" s="30"/>
      <c r="H39" s="75"/>
    </row>
    <row r="40" spans="1:8" s="32" customFormat="1" x14ac:dyDescent="0.25">
      <c r="A40" s="30"/>
      <c r="B40" s="30"/>
      <c r="C40" s="30"/>
      <c r="D40" s="30"/>
      <c r="E40" s="31"/>
      <c r="F40" s="31"/>
      <c r="G40" s="30"/>
      <c r="H40" s="75"/>
    </row>
    <row r="41" spans="1:8" x14ac:dyDescent="0.25">
      <c r="A41" s="195" t="s">
        <v>60</v>
      </c>
      <c r="B41" s="196"/>
      <c r="C41" s="196"/>
      <c r="D41" s="196"/>
      <c r="E41" s="196"/>
      <c r="F41" s="196"/>
      <c r="G41" s="197"/>
      <c r="H41" s="86">
        <f>SUM(H24:H40)</f>
        <v>0</v>
      </c>
    </row>
    <row r="42" spans="1:8" x14ac:dyDescent="0.25">
      <c r="A42" s="188" t="s">
        <v>108</v>
      </c>
      <c r="B42" s="188"/>
      <c r="C42" s="189"/>
      <c r="D42" s="20"/>
      <c r="E42" s="20"/>
      <c r="F42" s="20"/>
      <c r="G42" s="20"/>
      <c r="H42" s="86">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22" t="s">
        <v>31</v>
      </c>
    </row>
    <row r="2" spans="1:1" ht="15.75" x14ac:dyDescent="0.25">
      <c r="A2" s="22" t="s">
        <v>32</v>
      </c>
    </row>
    <row r="3" spans="1:1" ht="15.75" x14ac:dyDescent="0.25">
      <c r="A3" s="22" t="s">
        <v>33</v>
      </c>
    </row>
    <row r="6" spans="1:1" ht="15.75" x14ac:dyDescent="0.25">
      <c r="A6" s="22" t="s">
        <v>43</v>
      </c>
    </row>
    <row r="7" spans="1:1" ht="15.75" x14ac:dyDescent="0.25">
      <c r="A7" s="22" t="s">
        <v>93</v>
      </c>
    </row>
    <row r="8" spans="1:1" s="16" customFormat="1" ht="15.75" x14ac:dyDescent="0.25">
      <c r="A8" s="22" t="s">
        <v>63</v>
      </c>
    </row>
    <row r="9" spans="1:1" ht="15.75" x14ac:dyDescent="0.25">
      <c r="A9" s="22" t="s">
        <v>64</v>
      </c>
    </row>
    <row r="12" spans="1:1" ht="15.75" x14ac:dyDescent="0.25">
      <c r="A12" s="22" t="s">
        <v>86</v>
      </c>
    </row>
    <row r="13" spans="1:1" ht="15.75" x14ac:dyDescent="0.25">
      <c r="A13" s="22" t="s">
        <v>87</v>
      </c>
    </row>
    <row r="14" spans="1:1" ht="15.75" x14ac:dyDescent="0.25">
      <c r="A14" s="22" t="s">
        <v>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H45"/>
  <sheetViews>
    <sheetView topLeftCell="A10" workbookViewId="0">
      <selection activeCell="L25" sqref="L25"/>
    </sheetView>
  </sheetViews>
  <sheetFormatPr defaultRowHeight="15" x14ac:dyDescent="0.25"/>
  <cols>
    <col min="1" max="1" width="7" customWidth="1"/>
    <col min="2" max="2" width="38" bestFit="1" customWidth="1"/>
    <col min="3" max="3" width="15.140625" customWidth="1"/>
    <col min="4" max="4" width="20.28515625" customWidth="1"/>
    <col min="5" max="5" width="17.42578125" customWidth="1"/>
    <col min="6" max="6" width="20" customWidth="1"/>
    <col min="7" max="7" width="15.140625" customWidth="1"/>
    <col min="8" max="8" width="13.42578125" customWidth="1"/>
  </cols>
  <sheetData>
    <row r="1" spans="1:8" s="16" customFormat="1" ht="15.75" x14ac:dyDescent="0.25">
      <c r="A1" s="35" t="str">
        <f>IF(G23=0,"",IF(G23=100,"","Tähelepanu! Tabel 1. Projekti maksumus ja tulud allikate lõikes (EUR), osakaalude summa ei moodusta 100%"))</f>
        <v/>
      </c>
      <c r="B1" s="22"/>
      <c r="C1" s="22"/>
      <c r="D1" s="22"/>
      <c r="E1" s="22"/>
      <c r="F1" s="22"/>
    </row>
    <row r="2" spans="1:8" s="16" customFormat="1" ht="15.75" x14ac:dyDescent="0.25">
      <c r="A2" s="35" t="str">
        <f>IF(D23=D37,"","Tähelepanu! Tabel 1. Projekti maksumus ja tulud allikate lõikes (EUR). Projekti tegelikud tulud kokku ei ole võrdne projekti tegelike kuludega.")</f>
        <v/>
      </c>
      <c r="B2" s="22"/>
      <c r="C2" s="22"/>
      <c r="D2" s="22"/>
      <c r="E2" s="22"/>
      <c r="F2" s="22"/>
    </row>
    <row r="3" spans="1:8" s="16" customFormat="1" ht="15.75" x14ac:dyDescent="0.25">
      <c r="A3" s="35" t="str">
        <f>IF(C45=D37,"","Tähelepanu! Tabel 3. Projekti kulud meetmete lõikes (EUR) kokku ei ole võrdne Tabel 2. Kuluaruande koond tegelikud kulud kokku")</f>
        <v/>
      </c>
      <c r="B3" s="22"/>
      <c r="C3" s="22"/>
      <c r="D3" s="39"/>
      <c r="E3" s="22"/>
      <c r="F3" s="22"/>
    </row>
    <row r="4" spans="1:8" s="16" customFormat="1" ht="15.75" x14ac:dyDescent="0.25">
      <c r="A4" s="97" t="s">
        <v>30</v>
      </c>
      <c r="B4" s="98"/>
      <c r="C4" s="98"/>
      <c r="D4" s="99"/>
      <c r="E4" s="22"/>
      <c r="F4" s="22"/>
    </row>
    <row r="5" spans="1:8" s="16" customFormat="1" ht="15.75" x14ac:dyDescent="0.25">
      <c r="A5" s="3" t="s">
        <v>75</v>
      </c>
      <c r="B5" s="22"/>
      <c r="C5" s="22"/>
      <c r="D5" s="22"/>
      <c r="E5" s="22"/>
      <c r="F5" s="22"/>
    </row>
    <row r="6" spans="1:8" s="16" customFormat="1" ht="15.75" x14ac:dyDescent="0.25">
      <c r="A6" s="39" t="s">
        <v>50</v>
      </c>
      <c r="B6" s="32"/>
      <c r="C6" s="32" t="s">
        <v>149</v>
      </c>
      <c r="D6" s="32"/>
      <c r="E6" s="32"/>
      <c r="F6" s="32"/>
    </row>
    <row r="7" spans="1:8" s="16" customFormat="1" ht="15.75" x14ac:dyDescent="0.25">
      <c r="A7" s="39" t="s">
        <v>115</v>
      </c>
      <c r="B7" s="32"/>
      <c r="C7" s="32" t="s">
        <v>150</v>
      </c>
      <c r="D7" s="32"/>
      <c r="E7" s="32"/>
      <c r="F7" s="32"/>
    </row>
    <row r="8" spans="1:8" ht="15.75" x14ac:dyDescent="0.25">
      <c r="A8" s="39" t="s">
        <v>118</v>
      </c>
      <c r="B8" s="32"/>
      <c r="C8" s="32" t="s">
        <v>164</v>
      </c>
      <c r="D8" s="32"/>
      <c r="E8" s="32"/>
      <c r="F8" s="32"/>
    </row>
    <row r="9" spans="1:8" s="16" customFormat="1" ht="15.75" x14ac:dyDescent="0.25">
      <c r="A9" s="39" t="s">
        <v>119</v>
      </c>
      <c r="B9" s="32"/>
      <c r="C9" s="32" t="s">
        <v>207</v>
      </c>
      <c r="D9" s="32"/>
      <c r="E9" s="32"/>
      <c r="F9" s="32"/>
    </row>
    <row r="10" spans="1:8" s="16" customFormat="1" ht="15.75" x14ac:dyDescent="0.25">
      <c r="A10" s="39" t="s">
        <v>1</v>
      </c>
      <c r="B10" s="32"/>
      <c r="C10" s="32" t="s">
        <v>186</v>
      </c>
      <c r="D10" s="38"/>
      <c r="E10" s="38"/>
      <c r="F10" s="38"/>
      <c r="G10" s="62"/>
    </row>
    <row r="11" spans="1:8" s="16" customFormat="1" ht="15.75" x14ac:dyDescent="0.25">
      <c r="A11" s="39"/>
      <c r="B11" s="32"/>
      <c r="C11" s="38"/>
      <c r="D11" s="38"/>
      <c r="E11" s="38"/>
      <c r="F11" s="38"/>
      <c r="G11" s="62"/>
    </row>
    <row r="12" spans="1:8" s="16" customFormat="1" ht="15.75" x14ac:dyDescent="0.25">
      <c r="A12" s="62"/>
      <c r="B12"/>
      <c r="C12" s="38"/>
      <c r="D12" s="38"/>
      <c r="E12" s="38"/>
      <c r="F12" s="38"/>
      <c r="G12" s="62"/>
    </row>
    <row r="13" spans="1:8" x14ac:dyDescent="0.25">
      <c r="A13" s="62" t="s">
        <v>80</v>
      </c>
    </row>
    <row r="14" spans="1:8" ht="15.75" x14ac:dyDescent="0.25">
      <c r="A14" s="40"/>
      <c r="B14" s="41"/>
      <c r="C14" s="41"/>
      <c r="D14" s="179" t="s">
        <v>76</v>
      </c>
      <c r="E14" s="180"/>
      <c r="F14" s="180"/>
      <c r="G14" s="180"/>
      <c r="H14" s="163" t="s">
        <v>65</v>
      </c>
    </row>
    <row r="15" spans="1:8" ht="15.75" customHeight="1" x14ac:dyDescent="0.25">
      <c r="A15" s="40"/>
      <c r="B15" s="41"/>
      <c r="C15" s="41"/>
      <c r="D15" s="176" t="s">
        <v>82</v>
      </c>
      <c r="E15" s="158" t="s">
        <v>77</v>
      </c>
      <c r="F15" s="161" t="s">
        <v>82</v>
      </c>
      <c r="G15" s="158" t="s">
        <v>78</v>
      </c>
      <c r="H15" s="178"/>
    </row>
    <row r="16" spans="1:8" ht="15.75" x14ac:dyDescent="0.25">
      <c r="A16" s="40"/>
      <c r="B16" s="41" t="s">
        <v>19</v>
      </c>
      <c r="C16" s="41" t="s">
        <v>24</v>
      </c>
      <c r="D16" s="177"/>
      <c r="E16" s="159"/>
      <c r="F16" s="162"/>
      <c r="G16" s="159"/>
      <c r="H16" s="159"/>
    </row>
    <row r="17" spans="1:8" ht="15.75" x14ac:dyDescent="0.25">
      <c r="A17" s="44">
        <v>1</v>
      </c>
      <c r="B17" s="45" t="s">
        <v>4</v>
      </c>
      <c r="C17" s="71">
        <f>'A. Eelarve'!C12</f>
        <v>24374.99</v>
      </c>
      <c r="D17" s="128" t="s">
        <v>165</v>
      </c>
      <c r="E17" s="71">
        <f>C17*50%</f>
        <v>12187.495000000001</v>
      </c>
      <c r="F17" s="128" t="s">
        <v>167</v>
      </c>
      <c r="G17" s="71">
        <f>C17*50%</f>
        <v>12187.495000000001</v>
      </c>
      <c r="H17" s="78">
        <v>75</v>
      </c>
    </row>
    <row r="18" spans="1:8" ht="15.75" x14ac:dyDescent="0.25">
      <c r="A18" s="44">
        <v>2</v>
      </c>
      <c r="B18" s="45" t="s">
        <v>21</v>
      </c>
      <c r="C18" s="71">
        <f>'A. Eelarve'!C13</f>
        <v>8125</v>
      </c>
      <c r="D18" s="128" t="s">
        <v>166</v>
      </c>
      <c r="E18" s="71">
        <f>C18*50%</f>
        <v>4062.5</v>
      </c>
      <c r="F18" s="128" t="s">
        <v>168</v>
      </c>
      <c r="G18" s="71">
        <f>C18*50%</f>
        <v>4062.5</v>
      </c>
      <c r="H18" s="78">
        <v>25</v>
      </c>
    </row>
    <row r="19" spans="1:8" ht="15.75" x14ac:dyDescent="0.25">
      <c r="A19" s="44">
        <v>3</v>
      </c>
      <c r="B19" s="45" t="s">
        <v>23</v>
      </c>
      <c r="C19" s="71">
        <f>'A. Eelarve'!C14</f>
        <v>0</v>
      </c>
      <c r="D19" s="46"/>
      <c r="E19" s="71">
        <f>ROUND(C19*$E$16,2)</f>
        <v>0</v>
      </c>
      <c r="F19" s="46"/>
      <c r="G19" s="71">
        <f>ROUND(C19*$G$16,2)</f>
        <v>0</v>
      </c>
      <c r="H19" s="78">
        <v>0</v>
      </c>
    </row>
    <row r="20" spans="1:8" ht="15.75" x14ac:dyDescent="0.25">
      <c r="A20" s="44">
        <v>4</v>
      </c>
      <c r="B20" s="45" t="s">
        <v>22</v>
      </c>
      <c r="C20" s="71">
        <f>'A. Eelarve'!C15</f>
        <v>0</v>
      </c>
      <c r="D20" s="46"/>
      <c r="E20" s="71">
        <f>ROUND(C20*$E$16,2)</f>
        <v>0</v>
      </c>
      <c r="F20" s="46"/>
      <c r="G20" s="71">
        <f>ROUND(C20*$G$16,2)</f>
        <v>0</v>
      </c>
      <c r="H20" s="78">
        <v>0</v>
      </c>
    </row>
    <row r="21" spans="1:8" ht="15.75" x14ac:dyDescent="0.25">
      <c r="A21" s="44">
        <v>5</v>
      </c>
      <c r="B21" s="45" t="s">
        <v>53</v>
      </c>
      <c r="C21" s="71">
        <f>'A. Eelarve'!C16</f>
        <v>0</v>
      </c>
      <c r="D21" s="46"/>
      <c r="E21" s="71">
        <f>ROUND(C21*$E$16,2)</f>
        <v>0</v>
      </c>
      <c r="F21" s="46"/>
      <c r="G21" s="71">
        <f>ROUND(C21*$G$16,2)</f>
        <v>0</v>
      </c>
      <c r="H21" s="78">
        <v>0</v>
      </c>
    </row>
    <row r="22" spans="1:8" ht="15.75" x14ac:dyDescent="0.25">
      <c r="A22" s="156" t="s">
        <v>66</v>
      </c>
      <c r="B22" s="157"/>
      <c r="C22" s="52">
        <f>SUM(C17:C21)</f>
        <v>32499.99</v>
      </c>
      <c r="D22" s="47"/>
      <c r="E22" s="52">
        <f>SUM(E17:E21)</f>
        <v>16249.995000000001</v>
      </c>
      <c r="F22" s="47"/>
      <c r="G22" s="52">
        <f>SUM(G17:G21)</f>
        <v>16249.995000000001</v>
      </c>
      <c r="H22" s="52">
        <v>100</v>
      </c>
    </row>
    <row r="24" spans="1:8" x14ac:dyDescent="0.25">
      <c r="A24" s="62" t="s">
        <v>81</v>
      </c>
    </row>
    <row r="25" spans="1:8" ht="15.75" x14ac:dyDescent="0.25">
      <c r="A25" s="166" t="s">
        <v>19</v>
      </c>
      <c r="B25" s="167"/>
      <c r="C25" s="163" t="s">
        <v>24</v>
      </c>
      <c r="D25" s="174" t="s">
        <v>76</v>
      </c>
      <c r="E25" s="175"/>
      <c r="F25" s="175"/>
      <c r="G25" s="175"/>
      <c r="H25" s="163" t="s">
        <v>65</v>
      </c>
    </row>
    <row r="26" spans="1:8" ht="15.75" x14ac:dyDescent="0.25">
      <c r="A26" s="168"/>
      <c r="B26" s="169"/>
      <c r="C26" s="164"/>
      <c r="D26" s="172" t="s">
        <v>77</v>
      </c>
      <c r="E26" s="173"/>
      <c r="F26" s="172" t="s">
        <v>78</v>
      </c>
      <c r="G26" s="173"/>
      <c r="H26" s="164"/>
    </row>
    <row r="27" spans="1:8" ht="36" customHeight="1" x14ac:dyDescent="0.25">
      <c r="A27" s="170"/>
      <c r="B27" s="171"/>
      <c r="C27" s="165"/>
      <c r="D27" s="42" t="s">
        <v>79</v>
      </c>
      <c r="E27" s="64" t="s">
        <v>20</v>
      </c>
      <c r="F27" s="63" t="s">
        <v>79</v>
      </c>
      <c r="G27" s="64" t="s">
        <v>20</v>
      </c>
      <c r="H27" s="165"/>
    </row>
    <row r="28" spans="1:8" ht="15.75" x14ac:dyDescent="0.25">
      <c r="A28" s="44">
        <v>1</v>
      </c>
      <c r="B28" s="45" t="s">
        <v>4</v>
      </c>
      <c r="C28" s="71">
        <f>E28+G28</f>
        <v>12187.5</v>
      </c>
      <c r="D28" s="31">
        <v>42620</v>
      </c>
      <c r="E28" s="75">
        <v>12187.5</v>
      </c>
      <c r="F28" s="31"/>
      <c r="G28" s="75"/>
      <c r="H28" s="78">
        <f>'A. Eelarve'!D12</f>
        <v>75</v>
      </c>
    </row>
    <row r="29" spans="1:8" ht="15.75" x14ac:dyDescent="0.25">
      <c r="A29" s="44">
        <v>2</v>
      </c>
      <c r="B29" s="45" t="s">
        <v>21</v>
      </c>
      <c r="C29" s="71">
        <f t="shared" ref="C29:C32" si="0">E29+G29</f>
        <v>4062.5</v>
      </c>
      <c r="D29" s="31">
        <v>42620</v>
      </c>
      <c r="E29" s="75">
        <v>4062.5</v>
      </c>
      <c r="F29" s="31"/>
      <c r="G29" s="75"/>
      <c r="H29" s="78">
        <f>'A. Eelarve'!D13</f>
        <v>25</v>
      </c>
    </row>
    <row r="30" spans="1:8" ht="15.75" x14ac:dyDescent="0.25">
      <c r="A30" s="44">
        <v>3</v>
      </c>
      <c r="B30" s="45" t="s">
        <v>23</v>
      </c>
      <c r="C30" s="71">
        <f t="shared" si="0"/>
        <v>0</v>
      </c>
      <c r="D30" s="31"/>
      <c r="E30" s="75">
        <v>0</v>
      </c>
      <c r="F30" s="31"/>
      <c r="G30" s="75"/>
      <c r="H30" s="78">
        <f>'A. Eelarve'!D14</f>
        <v>0</v>
      </c>
    </row>
    <row r="31" spans="1:8" ht="15.75" x14ac:dyDescent="0.25">
      <c r="A31" s="44">
        <v>4</v>
      </c>
      <c r="B31" s="45" t="s">
        <v>22</v>
      </c>
      <c r="C31" s="71">
        <f t="shared" si="0"/>
        <v>0</v>
      </c>
      <c r="D31" s="31"/>
      <c r="E31" s="75">
        <v>0</v>
      </c>
      <c r="F31" s="31"/>
      <c r="G31" s="75"/>
      <c r="H31" s="78">
        <f>'A. Eelarve'!D15</f>
        <v>0</v>
      </c>
    </row>
    <row r="32" spans="1:8" ht="15.75" x14ac:dyDescent="0.25">
      <c r="A32" s="44">
        <v>5</v>
      </c>
      <c r="B32" s="45" t="s">
        <v>53</v>
      </c>
      <c r="C32" s="71">
        <f t="shared" si="0"/>
        <v>0</v>
      </c>
      <c r="D32" s="31"/>
      <c r="E32" s="75">
        <v>0</v>
      </c>
      <c r="F32" s="31"/>
      <c r="G32" s="75"/>
      <c r="H32" s="78">
        <f>'A. Eelarve'!D16</f>
        <v>0</v>
      </c>
    </row>
    <row r="33" spans="1:8" ht="15.75" x14ac:dyDescent="0.25">
      <c r="A33" s="156" t="s">
        <v>66</v>
      </c>
      <c r="B33" s="157"/>
      <c r="C33" s="52">
        <f>SUM(C28:C32)</f>
        <v>16250</v>
      </c>
      <c r="D33" s="47"/>
      <c r="E33" s="52">
        <f>SUM(E28:E32)</f>
        <v>16250</v>
      </c>
      <c r="F33" s="47"/>
      <c r="G33" s="52">
        <f>SUM(G28:G32)</f>
        <v>0</v>
      </c>
      <c r="H33" s="52">
        <f>SUM(H28:H32)</f>
        <v>100</v>
      </c>
    </row>
    <row r="36" spans="1:8" x14ac:dyDescent="0.25">
      <c r="A36" s="62" t="str">
        <f>IF(G28="","Vahemakse taotlus","Lõppmakse taotlus")</f>
        <v>Vahemakse taotlus</v>
      </c>
      <c r="H36" s="65"/>
    </row>
    <row r="38" spans="1:8" ht="15" customHeight="1" x14ac:dyDescent="0.25">
      <c r="A38" s="160" t="str">
        <f>IF(G28="","Käesolevaga, võttes aluseks toetuslepingu punktid "&amp;F17&amp;" ja "&amp;F18&amp;", taotlen "&amp;B17&amp;" toetuse vahemakse "&amp;G17&amp;" eurot ja kaasfinantseeringu vahemakse "&amp;G18&amp;" eurot eraldamist lepingu punktis 4.2 nimetatud kontole",IF(#REF!&gt;0, "Käesolevaga, võttes aluseks lepingu punktid "&amp;#REF!&amp;" ja "&amp;#REF!&amp;" ning kooskõlas projekti kuluaruandega, taotlen toetuse lõppmakse "&amp;#REF!&amp;" eurot ja kaasfinantseeringu lõppmakse "&amp;#REF!&amp;" eurot eraldamist lepingu punktis 4.2 nimetatud kontole.","Käesolevaga, võttes aluseks lepingu punkti 4.1.4 ja kooskõlas projekti kuluaruandega teostan enammakstud toetuse "&amp;#REF!&amp;" eurot ja enammakstud kaasfinantseeringu "&amp;#REF!&amp;" eurot tagasimakse lepingu punktis 4.4 nimetatud kontole.") )</f>
        <v>Käesolevaga, võttes aluseks toetuslepingu punktid 4.1.2.1 ja 4.1.2.2, taotlen AMIF toetuse vahemakse 12187,495 eurot ja kaasfinantseeringu vahemakse 4062,5 eurot eraldamist lepingu punktis 4.2 nimetatud kontole</v>
      </c>
      <c r="B38" s="160"/>
      <c r="C38" s="160"/>
      <c r="D38" s="160"/>
      <c r="E38" s="160"/>
      <c r="F38" s="160"/>
      <c r="G38" s="160"/>
    </row>
    <row r="39" spans="1:8" x14ac:dyDescent="0.25">
      <c r="A39" s="160"/>
      <c r="B39" s="160"/>
      <c r="C39" s="160"/>
      <c r="D39" s="160"/>
      <c r="E39" s="160"/>
      <c r="F39" s="160"/>
      <c r="G39" s="160"/>
    </row>
    <row r="42" spans="1:8" x14ac:dyDescent="0.25">
      <c r="A42" t="s">
        <v>101</v>
      </c>
    </row>
    <row r="44" spans="1:8" x14ac:dyDescent="0.25">
      <c r="A44" t="s">
        <v>187</v>
      </c>
    </row>
    <row r="45" spans="1:8" x14ac:dyDescent="0.25">
      <c r="A45" s="90" t="s">
        <v>102</v>
      </c>
    </row>
  </sheetData>
  <sheetProtection selectLockedCells="1"/>
  <mergeCells count="15">
    <mergeCell ref="E15:E16"/>
    <mergeCell ref="G15:G16"/>
    <mergeCell ref="A38:G39"/>
    <mergeCell ref="F15:F16"/>
    <mergeCell ref="H25:H27"/>
    <mergeCell ref="C25:C27"/>
    <mergeCell ref="A25:B27"/>
    <mergeCell ref="A22:B22"/>
    <mergeCell ref="A33:B33"/>
    <mergeCell ref="D26:E26"/>
    <mergeCell ref="F26:G26"/>
    <mergeCell ref="D25:G25"/>
    <mergeCell ref="D15:D16"/>
    <mergeCell ref="H14:H16"/>
    <mergeCell ref="D14:G14"/>
  </mergeCells>
  <conditionalFormatting sqref="H33">
    <cfRule type="cellIs" dxfId="48" priority="1" operator="equal">
      <formula>0</formula>
    </cfRule>
    <cfRule type="cellIs" dxfId="47" priority="2" operator="lessThan">
      <formula>100</formula>
    </cfRule>
    <cfRule type="cellIs" dxfId="46" priority="3" operator="greaterThan">
      <formula>100</formula>
    </cfRule>
  </conditionalFormatting>
  <dataValidations count="5">
    <dataValidation type="decimal" operator="equal" allowBlank="1" showInputMessage="1" showErrorMessage="1" sqref="C33:D33 C22:D22">
      <formula1>C32</formula1>
    </dataValidation>
    <dataValidation type="decimal" operator="equal" allowBlank="1" showInputMessage="1" showErrorMessage="1" errorTitle="Tähelepanu!" error="Tervik peab olema 100%" promptTitle="Tähelepanu!" prompt="Osakaalude summa peab olema 100%" sqref="H33">
      <formula1>100</formula1>
    </dataValidation>
    <dataValidation type="decimal" allowBlank="1" showInputMessage="1" showErrorMessage="1" errorTitle="Tähelepanu!" error="AMIF toetuse osakaal ei saa olla suurem kui 75%" promptTitle="Tähelepanu!" prompt="AMIF toetuse osakaal ei saa olla suurem kui 75%" sqref="H28">
      <formula1>0</formula1>
      <formula2>75</formula2>
    </dataValidation>
    <dataValidation operator="equal" allowBlank="1" showErrorMessage="1" promptTitle="Tähelepanu!" prompt="AMIF tulu peab võrduma AMIF kuluga." sqref="B16 A25"/>
    <dataValidation type="custom" allowBlank="1" showInputMessage="1" showErrorMessage="1" sqref="H29">
      <formula1>IF(SUM(H28:H32)&gt;100," ",100-(H28+H30+H31+H32))</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57"/>
  <sheetViews>
    <sheetView topLeftCell="A34" zoomScaleNormal="100" workbookViewId="0">
      <selection activeCell="H22" sqref="H22"/>
    </sheetView>
  </sheetViews>
  <sheetFormatPr defaultColWidth="9.140625" defaultRowHeight="15.75" x14ac:dyDescent="0.25"/>
  <cols>
    <col min="1" max="1" width="25.28515625" style="1" customWidth="1"/>
    <col min="2" max="2" width="41.85546875" style="1" customWidth="1"/>
    <col min="3" max="3" width="17.28515625" style="1" customWidth="1"/>
    <col min="4" max="4" width="15.85546875" style="1" customWidth="1"/>
    <col min="5" max="5" width="14" style="1" customWidth="1"/>
    <col min="6" max="6" width="12.140625" style="1" bestFit="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s="22" customFormat="1" x14ac:dyDescent="0.25">
      <c r="A1" s="35" t="str">
        <f>IF(G21=0,"",IF(G21=100,"","Tähelepanu! Tabel 1. Projekti maksumus ja tulud allikate lõikes (EUR), osakaalude summa ei moodusta 100%"))</f>
        <v/>
      </c>
    </row>
    <row r="2" spans="1:15" s="22" customFormat="1" x14ac:dyDescent="0.25">
      <c r="A2" s="35" t="str">
        <f>IF(D21=D36,"","Tähelepanu! Tabel 1. Projekti maksumus ja tulud allikate lõikes (EUR). Projekti tegelikud tulud kokku ei ole võrdne projekti tegelike kuludega.")</f>
        <v/>
      </c>
    </row>
    <row r="3" spans="1:15" s="22" customFormat="1" x14ac:dyDescent="0.25">
      <c r="A3" s="100" t="str">
        <f>IF(C44=D36,"","Tähelepanu! Tabel 3. Projekti kulud meetmete lõikes (EUR) kokku ei ole võrdne Tabel 2. Kuluaruande koond tegelikud kulud kokku")</f>
        <v/>
      </c>
      <c r="B3" s="98"/>
      <c r="D3" s="39"/>
    </row>
    <row r="4" spans="1:15" s="22" customFormat="1" x14ac:dyDescent="0.25">
      <c r="A4" s="97" t="s">
        <v>30</v>
      </c>
      <c r="B4" s="98"/>
      <c r="D4" s="39"/>
    </row>
    <row r="5" spans="1:15" x14ac:dyDescent="0.25">
      <c r="A5" s="3" t="s">
        <v>0</v>
      </c>
    </row>
    <row r="6" spans="1:15" s="32" customFormat="1" x14ac:dyDescent="0.25">
      <c r="A6" s="39" t="s">
        <v>50</v>
      </c>
      <c r="B6" s="32" t="s">
        <v>149</v>
      </c>
    </row>
    <row r="7" spans="1:15" s="32" customFormat="1" x14ac:dyDescent="0.25">
      <c r="A7" s="39" t="s">
        <v>115</v>
      </c>
      <c r="B7" s="32" t="s">
        <v>150</v>
      </c>
    </row>
    <row r="8" spans="1:15" s="32" customFormat="1" x14ac:dyDescent="0.25">
      <c r="A8" s="39" t="s">
        <v>118</v>
      </c>
      <c r="B8" s="32" t="s">
        <v>164</v>
      </c>
    </row>
    <row r="9" spans="1:15" s="32" customFormat="1" x14ac:dyDescent="0.25">
      <c r="A9" s="39" t="s">
        <v>119</v>
      </c>
      <c r="B9" s="32" t="s">
        <v>207</v>
      </c>
    </row>
    <row r="10" spans="1:15" s="32" customFormat="1" x14ac:dyDescent="0.25">
      <c r="A10" s="39" t="s">
        <v>1</v>
      </c>
      <c r="B10" s="32" t="s">
        <v>186</v>
      </c>
      <c r="C10" s="38"/>
      <c r="D10" s="38"/>
      <c r="E10" s="38"/>
      <c r="F10" s="38"/>
      <c r="G10" s="38"/>
      <c r="H10" s="38"/>
      <c r="I10" s="38"/>
      <c r="J10" s="38"/>
      <c r="K10" s="38"/>
      <c r="L10" s="38"/>
      <c r="M10" s="38"/>
      <c r="N10" s="38"/>
      <c r="O10" s="38"/>
    </row>
    <row r="11" spans="1:15" x14ac:dyDescent="0.25">
      <c r="A11" s="89" t="s">
        <v>52</v>
      </c>
      <c r="B11" s="1" t="s">
        <v>31</v>
      </c>
      <c r="C11" s="8"/>
      <c r="D11" s="7"/>
      <c r="E11" s="7"/>
      <c r="F11" s="7"/>
      <c r="G11" s="7"/>
      <c r="H11" s="7"/>
      <c r="I11" s="7"/>
      <c r="J11" s="7"/>
      <c r="K11" s="7"/>
      <c r="L11" s="7"/>
      <c r="M11" s="7"/>
      <c r="N11" s="7"/>
      <c r="O11" s="7"/>
    </row>
    <row r="12" spans="1:15" x14ac:dyDescent="0.25">
      <c r="H12" s="7"/>
      <c r="I12" s="7"/>
      <c r="J12" s="7"/>
      <c r="K12" s="7"/>
      <c r="L12" s="7"/>
      <c r="M12" s="7"/>
      <c r="N12" s="7"/>
      <c r="O12" s="7"/>
    </row>
    <row r="14" spans="1:15" x14ac:dyDescent="0.25">
      <c r="A14" s="187" t="s">
        <v>67</v>
      </c>
      <c r="B14" s="187"/>
      <c r="C14" s="27"/>
      <c r="D14" s="27"/>
    </row>
    <row r="15" spans="1:15" ht="78.75" x14ac:dyDescent="0.25">
      <c r="A15" s="40"/>
      <c r="B15" s="41" t="s">
        <v>19</v>
      </c>
      <c r="C15" s="42" t="s">
        <v>73</v>
      </c>
      <c r="D15" s="42" t="s">
        <v>74</v>
      </c>
      <c r="E15" s="42" t="s">
        <v>204</v>
      </c>
      <c r="F15" s="43" t="s">
        <v>169</v>
      </c>
      <c r="G15" s="28" t="s">
        <v>65</v>
      </c>
    </row>
    <row r="16" spans="1:15" x14ac:dyDescent="0.25">
      <c r="A16" s="44">
        <v>1</v>
      </c>
      <c r="B16" s="45" t="s">
        <v>4</v>
      </c>
      <c r="C16" s="71">
        <f>'A. Eelarve'!C12</f>
        <v>24374.99</v>
      </c>
      <c r="D16" s="71">
        <f>E16+F16</f>
        <v>1495.67</v>
      </c>
      <c r="E16" s="71">
        <f>ROUND($E$36*G16/100,2)</f>
        <v>1495.67</v>
      </c>
      <c r="F16" s="71">
        <f>ROUND($F$36*G16/100,2)</f>
        <v>0</v>
      </c>
      <c r="G16" s="72">
        <f>'A. Eelarve'!D12</f>
        <v>75</v>
      </c>
    </row>
    <row r="17" spans="1:10" x14ac:dyDescent="0.25">
      <c r="A17" s="44">
        <v>2</v>
      </c>
      <c r="B17" s="45" t="s">
        <v>21</v>
      </c>
      <c r="C17" s="71">
        <f>'A. Eelarve'!C13</f>
        <v>8125</v>
      </c>
      <c r="D17" s="71">
        <f t="shared" ref="D17:D20" si="0">E17+F17</f>
        <v>498.56</v>
      </c>
      <c r="E17" s="71">
        <f>ROUND($E$36*G17/100,2)</f>
        <v>498.56</v>
      </c>
      <c r="F17" s="71">
        <f>ROUND($F$36*G17/100,2)</f>
        <v>0</v>
      </c>
      <c r="G17" s="72">
        <f>'A. Eelarve'!D13</f>
        <v>25</v>
      </c>
      <c r="H17" s="7"/>
    </row>
    <row r="18" spans="1:10" s="22" customFormat="1" x14ac:dyDescent="0.25">
      <c r="A18" s="44">
        <v>3</v>
      </c>
      <c r="B18" s="45" t="s">
        <v>23</v>
      </c>
      <c r="C18" s="71">
        <f>'A. Eelarve'!C14</f>
        <v>0</v>
      </c>
      <c r="D18" s="71">
        <f t="shared" si="0"/>
        <v>0</v>
      </c>
      <c r="E18" s="71">
        <f>ROUND($E$36*G18/100,2)</f>
        <v>0</v>
      </c>
      <c r="F18" s="71">
        <f>ROUND($F$36*G18/100,2)</f>
        <v>0</v>
      </c>
      <c r="G18" s="72">
        <f>'A. Eelarve'!D14</f>
        <v>0</v>
      </c>
      <c r="H18" s="7"/>
    </row>
    <row r="19" spans="1:10" x14ac:dyDescent="0.25">
      <c r="A19" s="44">
        <v>4</v>
      </c>
      <c r="B19" s="45" t="s">
        <v>22</v>
      </c>
      <c r="C19" s="71">
        <f>'A. Eelarve'!C15</f>
        <v>0</v>
      </c>
      <c r="D19" s="71">
        <f t="shared" si="0"/>
        <v>0</v>
      </c>
      <c r="E19" s="71">
        <f>ROUND($E$36*G19/100,2)</f>
        <v>0</v>
      </c>
      <c r="F19" s="71">
        <f>ROUND($F$36*G19/100,2)</f>
        <v>0</v>
      </c>
      <c r="G19" s="72">
        <f>'A. Eelarve'!D15</f>
        <v>0</v>
      </c>
    </row>
    <row r="20" spans="1:10" s="22" customFormat="1" x14ac:dyDescent="0.25">
      <c r="A20" s="44">
        <v>5</v>
      </c>
      <c r="B20" s="45" t="s">
        <v>53</v>
      </c>
      <c r="C20" s="71">
        <f>'A. Eelarve'!C16</f>
        <v>0</v>
      </c>
      <c r="D20" s="71">
        <f t="shared" si="0"/>
        <v>0</v>
      </c>
      <c r="E20" s="71">
        <f>ROUND($E$36*G20/100,2)</f>
        <v>0</v>
      </c>
      <c r="F20" s="71">
        <f>ROUND($F$36*G20/100,2)</f>
        <v>0</v>
      </c>
      <c r="G20" s="72">
        <f>'A. Eelarve'!D16</f>
        <v>0</v>
      </c>
    </row>
    <row r="21" spans="1:10" x14ac:dyDescent="0.25">
      <c r="A21" s="156" t="s">
        <v>66</v>
      </c>
      <c r="B21" s="157"/>
      <c r="C21" s="52">
        <f>SUM(C16:C20)</f>
        <v>32499.99</v>
      </c>
      <c r="D21" s="52">
        <f>SUM(D16:D20)</f>
        <v>1994.23</v>
      </c>
      <c r="E21" s="52">
        <f>SUM(E16:E20)</f>
        <v>1994.23</v>
      </c>
      <c r="F21" s="52">
        <f>SUM(F16:F20)</f>
        <v>0</v>
      </c>
      <c r="G21" s="29">
        <f>SUM(G16:G20)</f>
        <v>100</v>
      </c>
    </row>
    <row r="24" spans="1:10" s="22" customFormat="1" x14ac:dyDescent="0.25">
      <c r="A24" s="9" t="s">
        <v>114</v>
      </c>
      <c r="B24" s="1"/>
      <c r="C24" s="8"/>
      <c r="D24" s="7"/>
      <c r="E24" s="7"/>
      <c r="F24" s="7"/>
      <c r="G24" s="7"/>
    </row>
    <row r="25" spans="1:10" ht="78.75" customHeight="1" x14ac:dyDescent="0.25">
      <c r="A25" s="183" t="s">
        <v>2</v>
      </c>
      <c r="B25" s="183" t="s">
        <v>3</v>
      </c>
      <c r="C25" s="181" t="s">
        <v>16</v>
      </c>
      <c r="D25" s="33" t="s">
        <v>29</v>
      </c>
      <c r="E25" s="181" t="s">
        <v>170</v>
      </c>
      <c r="F25" s="181" t="s">
        <v>171</v>
      </c>
      <c r="G25" s="34" t="s">
        <v>6</v>
      </c>
    </row>
    <row r="26" spans="1:10" s="15" customFormat="1" x14ac:dyDescent="0.25">
      <c r="A26" s="184"/>
      <c r="B26" s="184"/>
      <c r="C26" s="182"/>
      <c r="D26" s="5" t="s">
        <v>5</v>
      </c>
      <c r="E26" s="182"/>
      <c r="F26" s="182"/>
      <c r="G26" s="25"/>
    </row>
    <row r="27" spans="1:10" s="15" customFormat="1" x14ac:dyDescent="0.25">
      <c r="A27" s="11" t="s">
        <v>42</v>
      </c>
      <c r="B27" s="11" t="s">
        <v>7</v>
      </c>
      <c r="C27" s="79">
        <f>'A. Eelarve'!G48</f>
        <v>20665.82</v>
      </c>
      <c r="D27" s="79">
        <f>SUM(E27:F27)</f>
        <v>701.39999999999986</v>
      </c>
      <c r="E27" s="79">
        <f>'C1. Tööjõukulud'!H36</f>
        <v>701.39999999999986</v>
      </c>
      <c r="F27" s="79">
        <f>'C1. Tööjõukulud'!H55</f>
        <v>0</v>
      </c>
      <c r="G27" s="79">
        <f t="shared" ref="G27:G36" si="1">IFERROR(ROUND(D27/C27*100,2),0)</f>
        <v>3.39</v>
      </c>
      <c r="J27"/>
    </row>
    <row r="28" spans="1:10" x14ac:dyDescent="0.25">
      <c r="A28" s="11" t="s">
        <v>8</v>
      </c>
      <c r="B28" s="11" t="s">
        <v>9</v>
      </c>
      <c r="C28" s="79">
        <f>'A. Eelarve'!G53</f>
        <v>2000</v>
      </c>
      <c r="D28" s="79">
        <f>SUM(E28,F28)</f>
        <v>0</v>
      </c>
      <c r="E28" s="79">
        <f>'C2. Lähetuskulud'!H23</f>
        <v>0</v>
      </c>
      <c r="F28" s="79">
        <f>'C2. Lähetuskulud'!H41</f>
        <v>0</v>
      </c>
      <c r="G28" s="79">
        <f t="shared" si="1"/>
        <v>0</v>
      </c>
      <c r="J28"/>
    </row>
    <row r="29" spans="1:10" x14ac:dyDescent="0.25">
      <c r="A29" s="11" t="s">
        <v>10</v>
      </c>
      <c r="B29" s="12" t="s">
        <v>11</v>
      </c>
      <c r="C29" s="79">
        <f>'A. Eelarve'!G55</f>
        <v>6908</v>
      </c>
      <c r="D29" s="79">
        <f t="shared" ref="D29:D32" si="2">SUM(E29,F29)</f>
        <v>974.34999999999991</v>
      </c>
      <c r="E29" s="79">
        <f>' C3. Sihtrühmaga seotud kulud'!H19</f>
        <v>974.34999999999991</v>
      </c>
      <c r="F29" s="79">
        <f>' C3. Sihtrühmaga seotud kulud'!H37</f>
        <v>0</v>
      </c>
      <c r="G29" s="79">
        <f t="shared" si="1"/>
        <v>14.1</v>
      </c>
    </row>
    <row r="30" spans="1:10" x14ac:dyDescent="0.25">
      <c r="A30" s="11" t="s">
        <v>62</v>
      </c>
      <c r="B30" s="12" t="s">
        <v>99</v>
      </c>
      <c r="C30" s="79">
        <f>'A. Eelarve'!G61</f>
        <v>800</v>
      </c>
      <c r="D30" s="79">
        <f t="shared" si="2"/>
        <v>318.48</v>
      </c>
      <c r="E30" s="79">
        <f>' C4. EL avalikustamise kulud'!H23</f>
        <v>318.48</v>
      </c>
      <c r="F30" s="79">
        <f>' C4. EL avalikustamise kulud'!H41</f>
        <v>0</v>
      </c>
      <c r="G30" s="79">
        <f t="shared" si="1"/>
        <v>39.81</v>
      </c>
    </row>
    <row r="31" spans="1:10" s="22" customFormat="1" x14ac:dyDescent="0.25">
      <c r="A31" s="11" t="s">
        <v>95</v>
      </c>
      <c r="B31" s="12" t="s">
        <v>96</v>
      </c>
      <c r="C31" s="79">
        <f>'A. Eelarve'!G64</f>
        <v>0</v>
      </c>
      <c r="D31" s="79">
        <f t="shared" si="2"/>
        <v>0</v>
      </c>
      <c r="E31" s="79">
        <f>'C5. Allhanked'!H23</f>
        <v>0</v>
      </c>
      <c r="F31" s="79">
        <f>'C5. Allhanked'!H41</f>
        <v>0</v>
      </c>
      <c r="G31" s="79">
        <f t="shared" si="1"/>
        <v>0</v>
      </c>
    </row>
    <row r="32" spans="1:10" s="22" customFormat="1" x14ac:dyDescent="0.25">
      <c r="A32" s="11" t="s">
        <v>97</v>
      </c>
      <c r="B32" s="12" t="s">
        <v>98</v>
      </c>
      <c r="C32" s="79">
        <f>'A. Eelarve'!G67</f>
        <v>0</v>
      </c>
      <c r="D32" s="79">
        <f t="shared" si="2"/>
        <v>0</v>
      </c>
      <c r="E32" s="79">
        <f>'C6. Seadmed, kinnisvara'!H23</f>
        <v>0</v>
      </c>
      <c r="F32" s="79">
        <f>'C6. Seadmed, kinnisvara'!H41</f>
        <v>0</v>
      </c>
      <c r="G32" s="79">
        <f t="shared" si="1"/>
        <v>0</v>
      </c>
    </row>
    <row r="33" spans="1:7" s="22" customFormat="1" x14ac:dyDescent="0.25">
      <c r="A33" s="11" t="s">
        <v>109</v>
      </c>
      <c r="B33" s="12" t="s">
        <v>103</v>
      </c>
      <c r="C33" s="79">
        <f>'A. Eelarve'!G70</f>
        <v>0</v>
      </c>
      <c r="D33" s="79">
        <f>SUM(E33:F33)</f>
        <v>0</v>
      </c>
      <c r="E33" s="79">
        <f>'C7. Muud otsesed kulud'!H23</f>
        <v>0</v>
      </c>
      <c r="F33" s="79">
        <f>'C7. Muud otsesed kulud'!H41</f>
        <v>0</v>
      </c>
      <c r="G33" s="79">
        <f t="shared" si="1"/>
        <v>0</v>
      </c>
    </row>
    <row r="34" spans="1:7" x14ac:dyDescent="0.25">
      <c r="A34" s="13"/>
      <c r="B34" s="14" t="s">
        <v>49</v>
      </c>
      <c r="C34" s="80">
        <f>SUM(C27:C30)</f>
        <v>30373.82</v>
      </c>
      <c r="D34" s="80">
        <f>SUM(D27:D30)</f>
        <v>1994.2299999999998</v>
      </c>
      <c r="E34" s="80">
        <f t="shared" ref="E34:F34" si="3">SUM(E27:E30)</f>
        <v>1994.2299999999998</v>
      </c>
      <c r="F34" s="80">
        <f t="shared" si="3"/>
        <v>0</v>
      </c>
      <c r="G34" s="80">
        <f>IFERROR(ROUND(D34/C34*100,2),0)</f>
        <v>6.57</v>
      </c>
    </row>
    <row r="35" spans="1:7" x14ac:dyDescent="0.25">
      <c r="A35" s="13"/>
      <c r="B35" s="14" t="s">
        <v>18</v>
      </c>
      <c r="C35" s="80">
        <f>'A. Eelarve'!G74</f>
        <v>2126.1674000000003</v>
      </c>
      <c r="D35" s="80">
        <f>SUM(E35,F35)</f>
        <v>0</v>
      </c>
      <c r="E35" s="81">
        <v>0</v>
      </c>
      <c r="F35" s="81">
        <v>0</v>
      </c>
      <c r="G35" s="80">
        <f t="shared" si="1"/>
        <v>0</v>
      </c>
    </row>
    <row r="36" spans="1:7" x14ac:dyDescent="0.25">
      <c r="A36" s="10"/>
      <c r="B36" s="11" t="s">
        <v>15</v>
      </c>
      <c r="C36" s="79">
        <f>SUM(C34:C35)</f>
        <v>32499.987399999998</v>
      </c>
      <c r="D36" s="79">
        <f>SUM(D34:D35)</f>
        <v>1994.2299999999998</v>
      </c>
      <c r="E36" s="79">
        <f t="shared" ref="E36:F36" si="4">SUM(E34:E35)</f>
        <v>1994.2299999999998</v>
      </c>
      <c r="F36" s="79">
        <f t="shared" si="4"/>
        <v>0</v>
      </c>
      <c r="G36" s="79">
        <f t="shared" si="1"/>
        <v>6.14</v>
      </c>
    </row>
    <row r="37" spans="1:7" x14ac:dyDescent="0.25">
      <c r="A37"/>
      <c r="B37"/>
      <c r="C37"/>
      <c r="D37"/>
      <c r="F37" s="82"/>
    </row>
    <row r="38" spans="1:7" x14ac:dyDescent="0.25">
      <c r="A38" s="22"/>
      <c r="B38" s="22"/>
      <c r="C38" s="22"/>
    </row>
    <row r="39" spans="1:7" x14ac:dyDescent="0.25">
      <c r="A39" s="19" t="s">
        <v>112</v>
      </c>
      <c r="B39" s="17"/>
      <c r="C39" s="16"/>
    </row>
    <row r="40" spans="1:7" ht="78.75" x14ac:dyDescent="0.25">
      <c r="A40" s="20"/>
      <c r="B40" s="67" t="s">
        <v>84</v>
      </c>
      <c r="C40" s="66" t="s">
        <v>83</v>
      </c>
      <c r="D40" s="129" t="s">
        <v>170</v>
      </c>
      <c r="E40" s="130" t="s">
        <v>171</v>
      </c>
    </row>
    <row r="41" spans="1:7" x14ac:dyDescent="0.25">
      <c r="A41" s="18" t="s">
        <v>31</v>
      </c>
      <c r="B41" s="83">
        <f>'A. Eelarve'!B34</f>
        <v>32499.99</v>
      </c>
      <c r="C41" s="84">
        <f>D41+E41</f>
        <v>1994.23</v>
      </c>
      <c r="D41" s="75">
        <v>1994.23</v>
      </c>
      <c r="E41" s="75">
        <v>0</v>
      </c>
    </row>
    <row r="42" spans="1:7" x14ac:dyDescent="0.25">
      <c r="A42" s="18" t="s">
        <v>32</v>
      </c>
      <c r="B42" s="83">
        <f>'A. Eelarve'!B35</f>
        <v>0</v>
      </c>
      <c r="C42" s="84">
        <f t="shared" ref="C42:C43" si="5">D42+E42</f>
        <v>0</v>
      </c>
      <c r="D42" s="75">
        <v>0</v>
      </c>
      <c r="E42" s="75">
        <v>0</v>
      </c>
    </row>
    <row r="43" spans="1:7" x14ac:dyDescent="0.25">
      <c r="A43" s="18" t="s">
        <v>33</v>
      </c>
      <c r="B43" s="83">
        <f>'A. Eelarve'!B36</f>
        <v>0</v>
      </c>
      <c r="C43" s="84">
        <f t="shared" si="5"/>
        <v>0</v>
      </c>
      <c r="D43" s="75">
        <v>0</v>
      </c>
      <c r="E43" s="75">
        <v>0</v>
      </c>
    </row>
    <row r="44" spans="1:7" x14ac:dyDescent="0.25">
      <c r="A44" s="11" t="s">
        <v>24</v>
      </c>
      <c r="B44" s="85">
        <f>SUM(B41:B43)</f>
        <v>32499.99</v>
      </c>
      <c r="C44" s="79">
        <f>SUM(C41:C43)</f>
        <v>1994.23</v>
      </c>
      <c r="D44" s="79">
        <f>SUM(D41:D43)</f>
        <v>1994.23</v>
      </c>
      <c r="E44" s="79">
        <f>SUM(E41:E43)</f>
        <v>0</v>
      </c>
    </row>
    <row r="46" spans="1:7" s="22" customFormat="1" x14ac:dyDescent="0.25">
      <c r="A46" s="19" t="s">
        <v>113</v>
      </c>
      <c r="B46" s="21"/>
      <c r="C46" s="16"/>
    </row>
    <row r="47" spans="1:7" s="22" customFormat="1" ht="78.75" x14ac:dyDescent="0.25">
      <c r="A47" s="20"/>
      <c r="B47" s="67" t="s">
        <v>84</v>
      </c>
      <c r="C47" s="66" t="s">
        <v>83</v>
      </c>
      <c r="D47" s="129" t="s">
        <v>170</v>
      </c>
      <c r="E47" s="129" t="s">
        <v>171</v>
      </c>
    </row>
    <row r="48" spans="1:7" s="22" customFormat="1" x14ac:dyDescent="0.25">
      <c r="A48" s="24" t="str">
        <f>'A. Eelarve'!A41</f>
        <v>Vastuvõtt/varjupaik</v>
      </c>
      <c r="B48" s="83">
        <f>'A. Eelarve'!B41</f>
        <v>32499.99</v>
      </c>
      <c r="C48" s="84">
        <f>D48+E48</f>
        <v>1994.23</v>
      </c>
      <c r="D48" s="75">
        <v>1994.23</v>
      </c>
      <c r="E48" s="75">
        <v>0</v>
      </c>
    </row>
    <row r="49" spans="1:6" s="22" customFormat="1" x14ac:dyDescent="0.25">
      <c r="A49" s="24" t="str">
        <f>'A. Eelarve'!A42</f>
        <v>Suutlikkus</v>
      </c>
      <c r="B49" s="83">
        <f>'A. Eelarve'!B42</f>
        <v>0</v>
      </c>
      <c r="C49" s="84">
        <f t="shared" ref="C49" si="6">D49+E49</f>
        <v>0</v>
      </c>
      <c r="D49" s="75">
        <v>0</v>
      </c>
      <c r="E49" s="75">
        <v>0</v>
      </c>
    </row>
    <row r="50" spans="1:6" x14ac:dyDescent="0.25">
      <c r="A50" s="11" t="s">
        <v>24</v>
      </c>
      <c r="B50" s="85">
        <f>SUM(B48:B49)</f>
        <v>32499.99</v>
      </c>
      <c r="C50" s="79">
        <f>SUM(C48:C49)</f>
        <v>1994.23</v>
      </c>
      <c r="D50" s="79">
        <f>SUM(D48:D49)</f>
        <v>1994.23</v>
      </c>
      <c r="E50" s="79">
        <f>SUM(E48:E49)</f>
        <v>0</v>
      </c>
    </row>
    <row r="51" spans="1:6" s="22" customFormat="1" x14ac:dyDescent="0.25">
      <c r="A51" s="92"/>
      <c r="B51" s="93"/>
      <c r="C51" s="94"/>
      <c r="D51" s="94"/>
      <c r="E51" s="94"/>
    </row>
    <row r="52" spans="1:6" x14ac:dyDescent="0.25">
      <c r="A52" s="21" t="s">
        <v>71</v>
      </c>
    </row>
    <row r="53" spans="1:6" x14ac:dyDescent="0.25">
      <c r="A53" s="185" t="s">
        <v>90</v>
      </c>
      <c r="B53" s="186"/>
      <c r="C53" s="68" t="s">
        <v>89</v>
      </c>
      <c r="D53" s="69" t="s">
        <v>54</v>
      </c>
      <c r="E53"/>
      <c r="F53"/>
    </row>
    <row r="54" spans="1:6" ht="47.25" x14ac:dyDescent="0.25">
      <c r="A54" s="23">
        <v>1</v>
      </c>
      <c r="B54" s="2" t="s">
        <v>25</v>
      </c>
      <c r="C54" s="70" t="s">
        <v>87</v>
      </c>
      <c r="D54" s="36"/>
      <c r="E54"/>
      <c r="F54"/>
    </row>
    <row r="55" spans="1:6" x14ac:dyDescent="0.25">
      <c r="A55" s="23">
        <v>2</v>
      </c>
      <c r="B55" s="24" t="s">
        <v>26</v>
      </c>
      <c r="C55" s="70" t="s">
        <v>87</v>
      </c>
      <c r="D55" s="36"/>
      <c r="E55"/>
      <c r="F55"/>
    </row>
    <row r="56" spans="1:6" ht="47.25" x14ac:dyDescent="0.25">
      <c r="A56" s="23">
        <v>3</v>
      </c>
      <c r="B56" s="2" t="s">
        <v>27</v>
      </c>
      <c r="C56" s="70" t="s">
        <v>88</v>
      </c>
      <c r="D56" s="36"/>
      <c r="E56"/>
      <c r="F56"/>
    </row>
    <row r="57" spans="1:6" ht="47.25" x14ac:dyDescent="0.25">
      <c r="A57" s="23">
        <v>4</v>
      </c>
      <c r="B57" s="2" t="s">
        <v>28</v>
      </c>
      <c r="C57" s="70" t="s">
        <v>87</v>
      </c>
      <c r="D57" s="36"/>
      <c r="E57"/>
      <c r="F57"/>
    </row>
  </sheetData>
  <sheetProtection selectLockedCells="1"/>
  <dataConsolidate/>
  <mergeCells count="8">
    <mergeCell ref="F25:F26"/>
    <mergeCell ref="A25:A26"/>
    <mergeCell ref="B25:B26"/>
    <mergeCell ref="A53:B53"/>
    <mergeCell ref="A14:B14"/>
    <mergeCell ref="A21:B21"/>
    <mergeCell ref="C25:C26"/>
    <mergeCell ref="E25:E26"/>
  </mergeCells>
  <conditionalFormatting sqref="D27">
    <cfRule type="colorScale" priority="70">
      <colorScale>
        <cfvo type="num" val="0"/>
        <cfvo type="num" val="&quot;C11*1,1&quot;"/>
        <color rgb="FFFF7128"/>
        <color theme="5"/>
      </colorScale>
    </cfRule>
    <cfRule type="cellIs" dxfId="45" priority="72" stopIfTrue="1" operator="greaterThan">
      <formula>"C11*110%"</formula>
    </cfRule>
    <cfRule type="cellIs" dxfId="44" priority="73" stopIfTrue="1" operator="greaterThan">
      <formula>C27*1.1</formula>
    </cfRule>
    <cfRule type="cellIs" dxfId="43" priority="74" stopIfTrue="1" operator="greaterThan">
      <formula>C27*1.1</formula>
    </cfRule>
    <cfRule type="cellIs" dxfId="42" priority="75" stopIfTrue="1" operator="greaterThan">
      <formula>"F11*1,1"</formula>
    </cfRule>
  </conditionalFormatting>
  <conditionalFormatting sqref="G21">
    <cfRule type="cellIs" dxfId="41" priority="38" operator="equal">
      <formula>0</formula>
    </cfRule>
    <cfRule type="cellIs" dxfId="40" priority="56" operator="lessThan">
      <formula>100</formula>
    </cfRule>
    <cfRule type="cellIs" dxfId="39" priority="57" operator="greaterThan">
      <formula>100</formula>
    </cfRule>
  </conditionalFormatting>
  <conditionalFormatting sqref="E44">
    <cfRule type="cellIs" dxfId="38" priority="51" operator="equal">
      <formula>0</formula>
    </cfRule>
    <cfRule type="cellIs" dxfId="37" priority="52" operator="notEqual">
      <formula>$F$36</formula>
    </cfRule>
  </conditionalFormatting>
  <conditionalFormatting sqref="D44">
    <cfRule type="cellIs" dxfId="36" priority="49" operator="equal">
      <formula>0</formula>
    </cfRule>
    <cfRule type="cellIs" dxfId="35" priority="50" operator="notEqual">
      <formula>$E$36</formula>
    </cfRule>
  </conditionalFormatting>
  <conditionalFormatting sqref="G27">
    <cfRule type="cellIs" dxfId="34" priority="48" operator="greaterThan">
      <formula>110</formula>
    </cfRule>
  </conditionalFormatting>
  <conditionalFormatting sqref="G36">
    <cfRule type="cellIs" dxfId="33" priority="42" operator="greaterThan">
      <formula>100</formula>
    </cfRule>
  </conditionalFormatting>
  <conditionalFormatting sqref="G34">
    <cfRule type="cellIs" dxfId="32" priority="40" operator="greaterThan">
      <formula>100</formula>
    </cfRule>
  </conditionalFormatting>
  <conditionalFormatting sqref="G35">
    <cfRule type="cellIs" dxfId="31" priority="39" operator="greaterThan">
      <formula>100</formula>
    </cfRule>
  </conditionalFormatting>
  <conditionalFormatting sqref="G28">
    <cfRule type="cellIs" dxfId="30" priority="37" operator="greaterThan">
      <formula>110</formula>
    </cfRule>
  </conditionalFormatting>
  <conditionalFormatting sqref="G29">
    <cfRule type="cellIs" dxfId="29" priority="36" operator="greaterThan">
      <formula>110</formula>
    </cfRule>
  </conditionalFormatting>
  <conditionalFormatting sqref="G30:G33">
    <cfRule type="cellIs" dxfId="28" priority="35" operator="greaterThan">
      <formula>110</formula>
    </cfRule>
  </conditionalFormatting>
  <conditionalFormatting sqref="D28">
    <cfRule type="colorScale" priority="30">
      <colorScale>
        <cfvo type="num" val="0"/>
        <cfvo type="num" val="&quot;C11*1,1&quot;"/>
        <color rgb="FFFF7128"/>
        <color theme="5"/>
      </colorScale>
    </cfRule>
    <cfRule type="cellIs" dxfId="27" priority="31" stopIfTrue="1" operator="greaterThan">
      <formula>"C11*110%"</formula>
    </cfRule>
    <cfRule type="cellIs" dxfId="26" priority="32" stopIfTrue="1" operator="greaterThan">
      <formula>C28*1.1</formula>
    </cfRule>
    <cfRule type="cellIs" dxfId="25" priority="33" stopIfTrue="1" operator="greaterThan">
      <formula>C28*1.1</formula>
    </cfRule>
    <cfRule type="cellIs" dxfId="24" priority="34" stopIfTrue="1" operator="greaterThan">
      <formula>"F11*1,1"</formula>
    </cfRule>
  </conditionalFormatting>
  <conditionalFormatting sqref="D29">
    <cfRule type="colorScale" priority="25">
      <colorScale>
        <cfvo type="num" val="0"/>
        <cfvo type="num" val="&quot;C11*1,1&quot;"/>
        <color rgb="FFFF7128"/>
        <color theme="5"/>
      </colorScale>
    </cfRule>
    <cfRule type="cellIs" dxfId="23" priority="26" stopIfTrue="1" operator="greaterThan">
      <formula>"C11*110%"</formula>
    </cfRule>
    <cfRule type="cellIs" dxfId="22" priority="27" stopIfTrue="1" operator="greaterThan">
      <formula>C29*1.1</formula>
    </cfRule>
    <cfRule type="cellIs" dxfId="21" priority="28" stopIfTrue="1" operator="greaterThan">
      <formula>C29*1.1</formula>
    </cfRule>
    <cfRule type="cellIs" dxfId="20" priority="29" stopIfTrue="1" operator="greaterThan">
      <formula>"F11*1,1"</formula>
    </cfRule>
  </conditionalFormatting>
  <conditionalFormatting sqref="D30:D33">
    <cfRule type="colorScale" priority="20">
      <colorScale>
        <cfvo type="num" val="0"/>
        <cfvo type="num" val="&quot;C11*1,1&quot;"/>
        <color rgb="FFFF7128"/>
        <color theme="5"/>
      </colorScale>
    </cfRule>
    <cfRule type="cellIs" dxfId="19" priority="21" stopIfTrue="1" operator="greaterThan">
      <formula>"C11*110%"</formula>
    </cfRule>
    <cfRule type="cellIs" dxfId="18" priority="22" stopIfTrue="1" operator="greaterThan">
      <formula>C30*1.1</formula>
    </cfRule>
    <cfRule type="cellIs" dxfId="17" priority="23" stopIfTrue="1" operator="greaterThan">
      <formula>C30*1.1</formula>
    </cfRule>
    <cfRule type="cellIs" dxfId="16" priority="24" stopIfTrue="1" operator="greaterThan">
      <formula>"F11*1,1"</formula>
    </cfRule>
  </conditionalFormatting>
  <conditionalFormatting sqref="D34">
    <cfRule type="colorScale" priority="15">
      <colorScale>
        <cfvo type="num" val="0"/>
        <cfvo type="num" val="&quot;C11*1,1&quot;"/>
        <color rgb="FFFF7128"/>
        <color theme="5"/>
      </colorScale>
    </cfRule>
    <cfRule type="cellIs" dxfId="15" priority="16" stopIfTrue="1" operator="greaterThan">
      <formula>"C11*110%"</formula>
    </cfRule>
    <cfRule type="cellIs" dxfId="14" priority="17" stopIfTrue="1" operator="greaterThan">
      <formula>C34*1.1</formula>
    </cfRule>
    <cfRule type="cellIs" dxfId="13" priority="18" stopIfTrue="1" operator="greaterThan">
      <formula>C34*1.1</formula>
    </cfRule>
    <cfRule type="cellIs" dxfId="12" priority="19" stopIfTrue="1" operator="greaterThan">
      <formula>"F11*1,1"</formula>
    </cfRule>
  </conditionalFormatting>
  <conditionalFormatting sqref="D35">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C35*1.1</formula>
    </cfRule>
    <cfRule type="cellIs" dxfId="9" priority="13" stopIfTrue="1" operator="greaterThan">
      <formula>C35*1.1</formula>
    </cfRule>
    <cfRule type="cellIs" dxfId="8" priority="14" stopIfTrue="1" operator="greaterThan">
      <formula>"F11*1,1"</formula>
    </cfRule>
  </conditionalFormatting>
  <conditionalFormatting sqref="D36">
    <cfRule type="colorScale" priority="5">
      <colorScale>
        <cfvo type="num" val="0"/>
        <cfvo type="num" val="&quot;C11*1,1&quot;"/>
        <color rgb="FFFF7128"/>
        <color theme="5"/>
      </colorScale>
    </cfRule>
    <cfRule type="cellIs" dxfId="7" priority="6" stopIfTrue="1" operator="greaterThan">
      <formula>"C11*110%"</formula>
    </cfRule>
    <cfRule type="cellIs" dxfId="6" priority="7" stopIfTrue="1" operator="greaterThan">
      <formula>C36*1.1</formula>
    </cfRule>
    <cfRule type="cellIs" dxfId="5" priority="8" stopIfTrue="1" operator="greaterThan">
      <formula>C36*1.1</formula>
    </cfRule>
    <cfRule type="cellIs" dxfId="4" priority="9" stopIfTrue="1" operator="greaterThan">
      <formula>"F11*1,1"</formula>
    </cfRule>
  </conditionalFormatting>
  <conditionalFormatting sqref="E50:E51">
    <cfRule type="cellIs" dxfId="3" priority="3" operator="equal">
      <formula>0</formula>
    </cfRule>
    <cfRule type="cellIs" dxfId="2" priority="4" operator="notEqual">
      <formula>$F$36</formula>
    </cfRule>
  </conditionalFormatting>
  <conditionalFormatting sqref="D50:D51">
    <cfRule type="cellIs" dxfId="1" priority="1" operator="equal">
      <formula>0</formula>
    </cfRule>
    <cfRule type="cellIs" dxfId="0" priority="2" operator="notEqual">
      <formula>$E$36</formula>
    </cfRule>
  </conditionalFormatting>
  <dataValidations xWindow="399" yWindow="519" count="12">
    <dataValidation type="decimal" operator="lessThanOrEqual" showInputMessage="1" showErrorMessage="1" error="Kaudsed kulud tohivad otsestest kuludest moodustada kuni 7%." promptTitle="Tähelepanu!" prompt="Kaudsed kulud moodustavad otsestest kuludest kuni 7%." sqref="D35">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5:F35">
      <formula1>E34*0.07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C78</formula1>
    </dataValidation>
    <dataValidation type="decimal" operator="equal" allowBlank="1" showInputMessage="1" showErrorMessage="1" errorTitle="Tähelepanu!" error="Tervik peab olema 100%" promptTitle="Tähelepanu!" prompt="Osakaalude summa peab olema 100%" sqref="G21">
      <formula1>100</formula1>
    </dataValidation>
    <dataValidation type="decimal" allowBlank="1" showInputMessage="1" showErrorMessage="1" errorTitle="Tähelepanu!" error="AMIF toetuse osakaal ei saa olla suurem kui 75%" promptTitle="Tähelepanu!" prompt="AMIF toetuse osakaal ei saa olla suurem kui 75%" sqref="G16:G20">
      <formula1>0</formula1>
      <formula2>75</formula2>
    </dataValidation>
    <dataValidation operator="equal" allowBlank="1" showErrorMessage="1" promptTitle="Tähelepanu!" prompt="AMIF tulu peab võrduma AMIF kuluga." sqref="B15"/>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44">
      <formula1>E36</formula1>
    </dataValidation>
    <dataValidation allowBlank="1" showInputMessage="1" showErrorMessage="1" promptTitle="Tähelepanu!" prompt="Aruandlusperioodi meetmete kogukulu peab olema võrdne projekti aruandlusperioodi kogukuludega." sqref="E44 E50"/>
    <dataValidation allowBlank="1" showInputMessage="1" showErrorMessage="1" promptTitle="Tähelepanu!" prompt="Kulud meetmete lõikes kokku peab olema võrdne projekti kulud kokku." sqref="C44 C50:C51"/>
    <dataValidation type="list" allowBlank="1" showInputMessage="1" showErrorMessage="1" errorTitle="Tähelepanu!" error="Vali sobiv vastus" promptTitle="Tähelepanu!" prompt="Vali sobiv vastus" sqref="C54:C57">
      <formula1>Kinnituskiri</formula1>
    </dataValidation>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50">
      <formula1>E43</formula1>
    </dataValidation>
  </dataValidation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xWindow="399" yWindow="519" count="6">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C3. Sihtrühmaga seotud kulud'!H38</xm:f>
          </x14:formula1>
          <xm:sqref>D29</xm:sqref>
        </x14:dataValidation>
        <x14:dataValidation type="decimal" operator="equal" allowBlank="1" showInputMessage="1" showErrorMessage="1" promptTitle="Tähelepanu!" prompt="Seadmetele/kinnisvarale tehtud kulude kogusumma peab olema võrdne töölehel &quot;Seadmed/kinnisvara&quot; saadud kogusummaga.">
          <x14:formula1>
            <xm:f>'C6. Seadmed, kinnisvara'!H42</xm:f>
          </x14:formula1>
          <xm:sqref>D32</xm:sqref>
        </x14:dataValidation>
        <x14:dataValidation type="decimal" errorStyle="warning" operator="equal" allowBlank="1" showInputMessage="1" showErrorMessage="1" promptTitle="Tähelepanu!" prompt="Lähetuskulude kogususmma peab olema võrdne töölehel &quot;Lähetuskulud&quot; saadud kogusummaga.">
          <x14:formula1>
            <xm:f>'C2. Lähetuskulud'!H42</xm:f>
          </x14:formula1>
          <xm:sqref>D28</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C4. EL avalikustamise kulud'!H42</xm:f>
          </x14:formula1>
          <xm:sqref>D30</xm:sqref>
        </x14:dataValidation>
        <x14:dataValidation type="decimal" errorStyle="warning" operator="equal" allowBlank="1" showInputMessage="1" showErrorMessage="1" promptTitle="Tähelepanu!" prompt="Allhangete kulude kogususmma peab olema võrdne töölehel &quot;Allhanked&quot; saadud kogusummaga.">
          <x14:formula1>
            <xm:f>'C5. Allhanked'!H42</xm:f>
          </x14:formula1>
          <xm:sqref>D31</xm:sqref>
        </x14:dataValidation>
        <x14:dataValidation type="decimal" errorStyle="warning" operator="equal" allowBlank="1" showInputMessage="1" showErrorMessage="1" promptTitle="Tähelepanu!" prompt="Muude otseste kulude kogusumma peab olema võrdne töölehel &quot;Muud otsesed kulud&quot; saadud kogusummaga.">
          <x14:formula1>
            <xm:f>'C7. Muud otsesed kulud'!H42</xm:f>
          </x14:formula1>
          <xm:sqref>D33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56"/>
  <sheetViews>
    <sheetView tabSelected="1" workbookViewId="0">
      <selection activeCell="G25" sqref="G25"/>
    </sheetView>
  </sheetViews>
  <sheetFormatPr defaultColWidth="9.140625" defaultRowHeight="15.75" x14ac:dyDescent="0.25"/>
  <cols>
    <col min="1" max="1" width="9.140625" style="22"/>
    <col min="2" max="2" width="20.42578125" style="22" customWidth="1"/>
    <col min="3" max="3" width="25.5703125" style="22" customWidth="1"/>
    <col min="4" max="4" width="16.7109375" style="16" customWidth="1"/>
    <col min="5" max="6" width="15.7109375" style="16" customWidth="1"/>
    <col min="7" max="7" width="38.5703125" style="22" customWidth="1"/>
    <col min="8" max="8" width="10.5703125" style="22" customWidth="1"/>
    <col min="9" max="16384" width="9.140625" style="22"/>
  </cols>
  <sheetData>
    <row r="1" spans="1:8" x14ac:dyDescent="0.25">
      <c r="A1" s="3" t="s">
        <v>85</v>
      </c>
      <c r="B1" s="3"/>
    </row>
    <row r="2" spans="1:8" x14ac:dyDescent="0.25">
      <c r="A2" s="3"/>
      <c r="B2" s="3"/>
    </row>
    <row r="4" spans="1:8" x14ac:dyDescent="0.25">
      <c r="A4" s="20"/>
      <c r="B4" s="190" t="s">
        <v>12</v>
      </c>
      <c r="C4" s="190"/>
      <c r="D4" s="190"/>
      <c r="E4" s="190"/>
      <c r="F4" s="190"/>
      <c r="G4" s="190"/>
      <c r="H4" s="191" t="s">
        <v>20</v>
      </c>
    </row>
    <row r="5" spans="1:8" x14ac:dyDescent="0.25">
      <c r="A5" s="183" t="s">
        <v>2</v>
      </c>
      <c r="B5" s="192" t="s">
        <v>91</v>
      </c>
      <c r="C5" s="193"/>
      <c r="D5" s="193"/>
      <c r="E5" s="193"/>
      <c r="F5" s="193"/>
      <c r="G5" s="194"/>
      <c r="H5" s="191"/>
    </row>
    <row r="6" spans="1:8" ht="31.5" x14ac:dyDescent="0.25">
      <c r="A6" s="184"/>
      <c r="B6" s="6" t="s">
        <v>55</v>
      </c>
      <c r="C6" s="6" t="s">
        <v>56</v>
      </c>
      <c r="D6" s="6" t="s">
        <v>57</v>
      </c>
      <c r="E6" s="6" t="s">
        <v>58</v>
      </c>
      <c r="F6" s="6" t="s">
        <v>72</v>
      </c>
      <c r="G6" s="6" t="s">
        <v>59</v>
      </c>
      <c r="H6" s="191"/>
    </row>
    <row r="7" spans="1:8" s="32" customFormat="1" x14ac:dyDescent="0.25">
      <c r="A7" s="132" t="s">
        <v>201</v>
      </c>
      <c r="B7" s="30" t="s">
        <v>149</v>
      </c>
      <c r="C7" s="30" t="s">
        <v>206</v>
      </c>
      <c r="D7" s="30">
        <v>1</v>
      </c>
      <c r="E7" s="31">
        <v>42613</v>
      </c>
      <c r="F7" s="31">
        <v>42613</v>
      </c>
      <c r="G7" s="30" t="s">
        <v>208</v>
      </c>
      <c r="H7" s="75">
        <v>168.45</v>
      </c>
    </row>
    <row r="8" spans="1:8" s="32" customFormat="1" x14ac:dyDescent="0.25">
      <c r="A8" s="133" t="s">
        <v>127</v>
      </c>
      <c r="B8" s="134" t="s">
        <v>149</v>
      </c>
      <c r="C8" s="134" t="s">
        <v>206</v>
      </c>
      <c r="D8" s="134">
        <v>1</v>
      </c>
      <c r="E8" s="135">
        <v>42613</v>
      </c>
      <c r="F8" s="135">
        <v>42625</v>
      </c>
      <c r="G8" s="134" t="s">
        <v>209</v>
      </c>
      <c r="H8" s="136">
        <v>2.8</v>
      </c>
    </row>
    <row r="9" spans="1:8" s="32" customFormat="1" x14ac:dyDescent="0.25">
      <c r="A9" s="133" t="s">
        <v>128</v>
      </c>
      <c r="B9" s="134" t="s">
        <v>149</v>
      </c>
      <c r="C9" s="134" t="s">
        <v>206</v>
      </c>
      <c r="D9" s="134">
        <v>1</v>
      </c>
      <c r="E9" s="135">
        <v>42613</v>
      </c>
      <c r="F9" s="135">
        <v>42625</v>
      </c>
      <c r="G9" s="134" t="s">
        <v>210</v>
      </c>
      <c r="H9" s="136">
        <v>3.49</v>
      </c>
    </row>
    <row r="10" spans="1:8" s="32" customFormat="1" x14ac:dyDescent="0.25">
      <c r="A10" s="133" t="s">
        <v>188</v>
      </c>
      <c r="B10" s="134" t="s">
        <v>149</v>
      </c>
      <c r="C10" s="134" t="s">
        <v>206</v>
      </c>
      <c r="D10" s="134">
        <v>1</v>
      </c>
      <c r="E10" s="135">
        <v>42613</v>
      </c>
      <c r="F10" s="135">
        <v>42625</v>
      </c>
      <c r="G10" s="134" t="s">
        <v>211</v>
      </c>
      <c r="H10" s="136">
        <v>0</v>
      </c>
    </row>
    <row r="11" spans="1:8" s="32" customFormat="1" x14ac:dyDescent="0.25">
      <c r="A11" s="133" t="s">
        <v>189</v>
      </c>
      <c r="B11" s="134" t="s">
        <v>149</v>
      </c>
      <c r="C11" s="134" t="s">
        <v>206</v>
      </c>
      <c r="D11" s="134">
        <v>1</v>
      </c>
      <c r="E11" s="135">
        <v>42613</v>
      </c>
      <c r="F11" s="135">
        <v>42625</v>
      </c>
      <c r="G11" s="134" t="s">
        <v>212</v>
      </c>
      <c r="H11" s="136">
        <v>57.66</v>
      </c>
    </row>
    <row r="12" spans="1:8" s="32" customFormat="1" x14ac:dyDescent="0.25">
      <c r="A12" s="133" t="s">
        <v>190</v>
      </c>
      <c r="B12" s="134" t="s">
        <v>149</v>
      </c>
      <c r="C12" s="134" t="s">
        <v>206</v>
      </c>
      <c r="D12" s="134">
        <v>1</v>
      </c>
      <c r="E12" s="135">
        <v>42613</v>
      </c>
      <c r="F12" s="135">
        <v>42625</v>
      </c>
      <c r="G12" s="134" t="s">
        <v>213</v>
      </c>
      <c r="H12" s="136">
        <v>1.4</v>
      </c>
    </row>
    <row r="13" spans="1:8" s="32" customFormat="1" x14ac:dyDescent="0.25">
      <c r="A13" s="132" t="s">
        <v>202</v>
      </c>
      <c r="B13" s="30" t="s">
        <v>149</v>
      </c>
      <c r="C13" s="30" t="s">
        <v>206</v>
      </c>
      <c r="D13" s="30">
        <v>2</v>
      </c>
      <c r="E13" s="31">
        <v>42643</v>
      </c>
      <c r="F13" s="31">
        <v>42643</v>
      </c>
      <c r="G13" s="30" t="s">
        <v>208</v>
      </c>
      <c r="H13" s="30">
        <v>168.45</v>
      </c>
    </row>
    <row r="14" spans="1:8" s="32" customFormat="1" x14ac:dyDescent="0.25">
      <c r="A14" s="133" t="s">
        <v>191</v>
      </c>
      <c r="B14" s="134" t="s">
        <v>149</v>
      </c>
      <c r="C14" s="134" t="s">
        <v>206</v>
      </c>
      <c r="D14" s="134">
        <v>2</v>
      </c>
      <c r="E14" s="135">
        <v>42643</v>
      </c>
      <c r="F14" s="135">
        <v>42653</v>
      </c>
      <c r="G14" s="134" t="s">
        <v>209</v>
      </c>
      <c r="H14" s="134">
        <v>2.8</v>
      </c>
    </row>
    <row r="15" spans="1:8" s="32" customFormat="1" x14ac:dyDescent="0.25">
      <c r="A15" s="133" t="s">
        <v>192</v>
      </c>
      <c r="B15" s="134" t="s">
        <v>149</v>
      </c>
      <c r="C15" s="134" t="s">
        <v>206</v>
      </c>
      <c r="D15" s="134">
        <v>2</v>
      </c>
      <c r="E15" s="135">
        <v>42643</v>
      </c>
      <c r="F15" s="135">
        <v>42653</v>
      </c>
      <c r="G15" s="134" t="s">
        <v>210</v>
      </c>
      <c r="H15" s="136">
        <v>3.49</v>
      </c>
    </row>
    <row r="16" spans="1:8" s="32" customFormat="1" x14ac:dyDescent="0.25">
      <c r="A16" s="133" t="s">
        <v>193</v>
      </c>
      <c r="B16" s="134" t="s">
        <v>149</v>
      </c>
      <c r="C16" s="134" t="s">
        <v>206</v>
      </c>
      <c r="D16" s="134">
        <v>2</v>
      </c>
      <c r="E16" s="135">
        <v>42643</v>
      </c>
      <c r="F16" s="135">
        <v>42653</v>
      </c>
      <c r="G16" s="134" t="s">
        <v>211</v>
      </c>
      <c r="H16" s="136">
        <v>0</v>
      </c>
    </row>
    <row r="17" spans="1:8" s="32" customFormat="1" x14ac:dyDescent="0.25">
      <c r="A17" s="133" t="s">
        <v>194</v>
      </c>
      <c r="B17" s="134" t="s">
        <v>149</v>
      </c>
      <c r="C17" s="134" t="s">
        <v>206</v>
      </c>
      <c r="D17" s="134">
        <v>2</v>
      </c>
      <c r="E17" s="135">
        <v>42643</v>
      </c>
      <c r="F17" s="135">
        <v>42653</v>
      </c>
      <c r="G17" s="134" t="s">
        <v>212</v>
      </c>
      <c r="H17" s="136">
        <v>57.66</v>
      </c>
    </row>
    <row r="18" spans="1:8" s="32" customFormat="1" x14ac:dyDescent="0.25">
      <c r="A18" s="133" t="s">
        <v>195</v>
      </c>
      <c r="B18" s="134" t="s">
        <v>149</v>
      </c>
      <c r="C18" s="134" t="s">
        <v>206</v>
      </c>
      <c r="D18" s="134">
        <v>2</v>
      </c>
      <c r="E18" s="135">
        <v>42643</v>
      </c>
      <c r="F18" s="135">
        <v>42653</v>
      </c>
      <c r="G18" s="134" t="s">
        <v>213</v>
      </c>
      <c r="H18" s="136">
        <v>1.4</v>
      </c>
    </row>
    <row r="19" spans="1:8" s="32" customFormat="1" x14ac:dyDescent="0.25">
      <c r="A19" s="132" t="s">
        <v>203</v>
      </c>
      <c r="B19" s="30" t="s">
        <v>149</v>
      </c>
      <c r="C19" s="30" t="s">
        <v>206</v>
      </c>
      <c r="D19" s="30">
        <v>3</v>
      </c>
      <c r="E19" s="31">
        <v>42674</v>
      </c>
      <c r="F19" s="31">
        <v>42674</v>
      </c>
      <c r="G19" s="30" t="s">
        <v>208</v>
      </c>
      <c r="H19" s="30">
        <v>168.44</v>
      </c>
    </row>
    <row r="20" spans="1:8" s="32" customFormat="1" x14ac:dyDescent="0.25">
      <c r="A20" s="133" t="s">
        <v>196</v>
      </c>
      <c r="B20" s="134" t="s">
        <v>149</v>
      </c>
      <c r="C20" s="134" t="s">
        <v>206</v>
      </c>
      <c r="D20" s="134">
        <v>3</v>
      </c>
      <c r="E20" s="135">
        <v>42674</v>
      </c>
      <c r="F20" s="135">
        <v>42684</v>
      </c>
      <c r="G20" s="134" t="s">
        <v>209</v>
      </c>
      <c r="H20" s="134">
        <v>2.8</v>
      </c>
    </row>
    <row r="21" spans="1:8" s="32" customFormat="1" x14ac:dyDescent="0.25">
      <c r="A21" s="133" t="s">
        <v>197</v>
      </c>
      <c r="B21" s="134" t="s">
        <v>149</v>
      </c>
      <c r="C21" s="134" t="s">
        <v>206</v>
      </c>
      <c r="D21" s="134">
        <v>3</v>
      </c>
      <c r="E21" s="135">
        <v>42674</v>
      </c>
      <c r="F21" s="135">
        <v>42684</v>
      </c>
      <c r="G21" s="134" t="s">
        <v>210</v>
      </c>
      <c r="H21" s="136">
        <v>3.49</v>
      </c>
    </row>
    <row r="22" spans="1:8" s="32" customFormat="1" x14ac:dyDescent="0.25">
      <c r="A22" s="133" t="s">
        <v>198</v>
      </c>
      <c r="B22" s="134" t="s">
        <v>149</v>
      </c>
      <c r="C22" s="134" t="s">
        <v>206</v>
      </c>
      <c r="D22" s="134">
        <v>3</v>
      </c>
      <c r="E22" s="135">
        <v>42674</v>
      </c>
      <c r="F22" s="135">
        <v>42684</v>
      </c>
      <c r="G22" s="134" t="s">
        <v>211</v>
      </c>
      <c r="H22" s="136">
        <v>0</v>
      </c>
    </row>
    <row r="23" spans="1:8" s="32" customFormat="1" x14ac:dyDescent="0.25">
      <c r="A23" s="133" t="s">
        <v>199</v>
      </c>
      <c r="B23" s="134" t="s">
        <v>149</v>
      </c>
      <c r="C23" s="134" t="s">
        <v>206</v>
      </c>
      <c r="D23" s="134">
        <v>3</v>
      </c>
      <c r="E23" s="135">
        <v>42674</v>
      </c>
      <c r="F23" s="135">
        <v>42684</v>
      </c>
      <c r="G23" s="134" t="s">
        <v>212</v>
      </c>
      <c r="H23" s="136">
        <v>57.67</v>
      </c>
    </row>
    <row r="24" spans="1:8" s="32" customFormat="1" x14ac:dyDescent="0.25">
      <c r="A24" s="133" t="s">
        <v>200</v>
      </c>
      <c r="B24" s="134" t="s">
        <v>149</v>
      </c>
      <c r="C24" s="134" t="s">
        <v>206</v>
      </c>
      <c r="D24" s="134">
        <v>3</v>
      </c>
      <c r="E24" s="135">
        <v>42674</v>
      </c>
      <c r="F24" s="135">
        <v>42684</v>
      </c>
      <c r="G24" s="134" t="s">
        <v>213</v>
      </c>
      <c r="H24" s="136">
        <v>1.4</v>
      </c>
    </row>
    <row r="25" spans="1:8" s="32" customFormat="1" x14ac:dyDescent="0.25">
      <c r="A25" s="132"/>
      <c r="B25" s="30"/>
      <c r="C25" s="30"/>
      <c r="D25" s="30"/>
      <c r="E25" s="30"/>
      <c r="F25" s="30"/>
      <c r="G25" s="30"/>
      <c r="H25" s="30"/>
    </row>
    <row r="26" spans="1:8" s="32" customFormat="1" x14ac:dyDescent="0.25">
      <c r="A26" s="133"/>
      <c r="B26" s="134"/>
      <c r="C26" s="30"/>
      <c r="D26" s="134"/>
      <c r="E26" s="134"/>
      <c r="F26" s="134"/>
      <c r="G26" s="134"/>
      <c r="H26" s="134"/>
    </row>
    <row r="27" spans="1:8" s="32" customFormat="1" x14ac:dyDescent="0.25">
      <c r="A27" s="133"/>
      <c r="B27" s="134"/>
      <c r="C27" s="30"/>
      <c r="D27" s="135"/>
      <c r="E27" s="134"/>
      <c r="F27" s="135"/>
      <c r="G27" s="134"/>
      <c r="H27" s="136"/>
    </row>
    <row r="28" spans="1:8" s="32" customFormat="1" x14ac:dyDescent="0.25">
      <c r="A28" s="133"/>
      <c r="B28" s="134"/>
      <c r="C28" s="30"/>
      <c r="D28" s="135"/>
      <c r="E28" s="134"/>
      <c r="F28" s="135"/>
      <c r="G28" s="134"/>
      <c r="H28" s="136"/>
    </row>
    <row r="29" spans="1:8" s="32" customFormat="1" x14ac:dyDescent="0.25">
      <c r="A29" s="133"/>
      <c r="B29" s="134"/>
      <c r="C29" s="30"/>
      <c r="D29" s="135"/>
      <c r="E29" s="134"/>
      <c r="F29" s="135"/>
      <c r="G29" s="134"/>
      <c r="H29" s="136"/>
    </row>
    <row r="30" spans="1:8" s="32" customFormat="1" x14ac:dyDescent="0.25">
      <c r="A30" s="133"/>
      <c r="B30" s="134"/>
      <c r="C30" s="30"/>
      <c r="D30" s="135"/>
      <c r="E30" s="134"/>
      <c r="F30" s="135"/>
      <c r="G30" s="134"/>
      <c r="H30" s="136"/>
    </row>
    <row r="31" spans="1:8" s="32" customFormat="1" x14ac:dyDescent="0.25">
      <c r="A31" s="30"/>
      <c r="B31" s="30"/>
      <c r="C31" s="30"/>
      <c r="D31" s="31"/>
      <c r="E31" s="30"/>
      <c r="F31" s="31"/>
      <c r="G31" s="30"/>
      <c r="H31" s="75"/>
    </row>
    <row r="32" spans="1:8" s="32" customFormat="1" x14ac:dyDescent="0.25">
      <c r="A32" s="30"/>
      <c r="B32" s="30"/>
      <c r="C32" s="30"/>
      <c r="D32" s="31"/>
      <c r="E32" s="30"/>
      <c r="F32" s="31"/>
      <c r="G32" s="30"/>
      <c r="H32" s="75"/>
    </row>
    <row r="33" spans="1:8" s="32" customFormat="1" x14ac:dyDescent="0.25">
      <c r="A33" s="30"/>
      <c r="B33" s="30"/>
      <c r="C33" s="30"/>
      <c r="D33" s="31"/>
      <c r="E33" s="30"/>
      <c r="F33" s="31"/>
      <c r="G33" s="30"/>
      <c r="H33" s="75"/>
    </row>
    <row r="34" spans="1:8" s="32" customFormat="1" x14ac:dyDescent="0.25">
      <c r="A34" s="30"/>
      <c r="B34" s="30"/>
      <c r="C34" s="30"/>
      <c r="D34" s="31"/>
      <c r="E34" s="31"/>
      <c r="F34" s="31"/>
      <c r="G34" s="30"/>
      <c r="H34" s="75"/>
    </row>
    <row r="35" spans="1:8" s="32" customFormat="1" x14ac:dyDescent="0.25">
      <c r="A35" s="30"/>
      <c r="B35" s="30"/>
      <c r="C35" s="30"/>
      <c r="D35" s="31"/>
      <c r="E35" s="31"/>
      <c r="F35" s="31"/>
      <c r="G35" s="30"/>
      <c r="H35" s="75"/>
    </row>
    <row r="36" spans="1:8" x14ac:dyDescent="0.25">
      <c r="A36" s="195" t="s">
        <v>205</v>
      </c>
      <c r="B36" s="196"/>
      <c r="C36" s="196"/>
      <c r="D36" s="196"/>
      <c r="E36" s="196"/>
      <c r="F36" s="196"/>
      <c r="G36" s="197"/>
      <c r="H36" s="86">
        <f>SUM(H7:H35)</f>
        <v>701.39999999999986</v>
      </c>
    </row>
    <row r="37" spans="1:8" s="32" customFormat="1" x14ac:dyDescent="0.25">
      <c r="A37" s="30"/>
      <c r="B37" s="30"/>
      <c r="C37" s="30"/>
      <c r="D37" s="31"/>
      <c r="E37" s="31"/>
      <c r="F37" s="31"/>
      <c r="G37" s="30"/>
      <c r="H37" s="75"/>
    </row>
    <row r="38" spans="1:8" s="32" customFormat="1" x14ac:dyDescent="0.25">
      <c r="A38" s="30"/>
      <c r="B38" s="30"/>
      <c r="C38" s="30"/>
      <c r="D38" s="31"/>
      <c r="E38" s="30"/>
      <c r="F38" s="31"/>
      <c r="G38" s="30"/>
      <c r="H38" s="75"/>
    </row>
    <row r="39" spans="1:8" s="32" customFormat="1" x14ac:dyDescent="0.25">
      <c r="A39" s="30"/>
      <c r="B39" s="30"/>
      <c r="C39" s="30"/>
      <c r="D39" s="31"/>
      <c r="E39" s="30"/>
      <c r="F39" s="31"/>
      <c r="G39" s="30"/>
      <c r="H39" s="75"/>
    </row>
    <row r="40" spans="1:8" s="32" customFormat="1" x14ac:dyDescent="0.25">
      <c r="A40" s="30"/>
      <c r="B40" s="30"/>
      <c r="C40" s="30"/>
      <c r="D40" s="31"/>
      <c r="E40" s="31"/>
      <c r="F40" s="31"/>
      <c r="G40" s="30"/>
      <c r="H40" s="75"/>
    </row>
    <row r="41" spans="1:8" s="32" customFormat="1" x14ac:dyDescent="0.25">
      <c r="A41" s="30"/>
      <c r="B41" s="30"/>
      <c r="C41" s="30"/>
      <c r="D41" s="31"/>
      <c r="E41" s="30"/>
      <c r="F41" s="31"/>
      <c r="G41" s="30"/>
      <c r="H41" s="75"/>
    </row>
    <row r="42" spans="1:8" s="32" customFormat="1" x14ac:dyDescent="0.25">
      <c r="A42" s="30"/>
      <c r="B42" s="30"/>
      <c r="C42" s="30"/>
      <c r="D42" s="31"/>
      <c r="E42" s="30"/>
      <c r="F42" s="31"/>
      <c r="G42" s="30"/>
      <c r="H42" s="75"/>
    </row>
    <row r="43" spans="1:8" s="32" customFormat="1" x14ac:dyDescent="0.25">
      <c r="A43" s="30"/>
      <c r="B43" s="30"/>
      <c r="C43" s="30"/>
      <c r="D43" s="31"/>
      <c r="E43" s="30"/>
      <c r="F43" s="31"/>
      <c r="G43" s="30"/>
      <c r="H43" s="75"/>
    </row>
    <row r="44" spans="1:8" s="32" customFormat="1" x14ac:dyDescent="0.25">
      <c r="A44" s="30"/>
      <c r="B44" s="30"/>
      <c r="C44" s="30"/>
      <c r="D44" s="31"/>
      <c r="E44" s="30"/>
      <c r="F44" s="31"/>
      <c r="G44" s="30"/>
      <c r="H44" s="75"/>
    </row>
    <row r="45" spans="1:8" s="32" customFormat="1" x14ac:dyDescent="0.25">
      <c r="A45" s="30"/>
      <c r="B45" s="30"/>
      <c r="C45" s="30"/>
      <c r="D45" s="31"/>
      <c r="E45" s="30"/>
      <c r="F45" s="31"/>
      <c r="G45" s="30"/>
      <c r="H45" s="75"/>
    </row>
    <row r="46" spans="1:8" s="32" customFormat="1" x14ac:dyDescent="0.25">
      <c r="A46" s="30"/>
      <c r="B46" s="30"/>
      <c r="C46" s="30"/>
      <c r="D46" s="31"/>
      <c r="E46" s="30"/>
      <c r="F46" s="31"/>
      <c r="G46" s="30"/>
      <c r="H46" s="75"/>
    </row>
    <row r="47" spans="1:8" s="32" customFormat="1" x14ac:dyDescent="0.25">
      <c r="A47" s="30"/>
      <c r="B47" s="30"/>
      <c r="C47" s="30"/>
      <c r="D47" s="31"/>
      <c r="E47" s="30"/>
      <c r="F47" s="31"/>
      <c r="G47" s="30"/>
      <c r="H47" s="75"/>
    </row>
    <row r="48" spans="1:8" s="32" customFormat="1" x14ac:dyDescent="0.25">
      <c r="A48" s="30"/>
      <c r="B48" s="30"/>
      <c r="C48" s="30"/>
      <c r="D48" s="31"/>
      <c r="E48" s="30"/>
      <c r="F48" s="31"/>
      <c r="G48" s="30"/>
      <c r="H48" s="75"/>
    </row>
    <row r="49" spans="1:8" s="32" customFormat="1" x14ac:dyDescent="0.25">
      <c r="A49" s="30"/>
      <c r="B49" s="30"/>
      <c r="C49" s="30"/>
      <c r="D49" s="31"/>
      <c r="E49" s="30"/>
      <c r="F49" s="31"/>
      <c r="G49" s="30"/>
      <c r="H49" s="75"/>
    </row>
    <row r="50" spans="1:8" s="32" customFormat="1" x14ac:dyDescent="0.25">
      <c r="A50" s="30"/>
      <c r="B50" s="30"/>
      <c r="C50" s="30"/>
      <c r="D50" s="31"/>
      <c r="E50" s="30"/>
      <c r="F50" s="31"/>
      <c r="G50" s="30"/>
      <c r="H50" s="75"/>
    </row>
    <row r="51" spans="1:8" s="32" customFormat="1" x14ac:dyDescent="0.25">
      <c r="A51" s="30"/>
      <c r="B51" s="30"/>
      <c r="C51" s="30"/>
      <c r="D51" s="31"/>
      <c r="E51" s="30"/>
      <c r="F51" s="31"/>
      <c r="G51" s="30"/>
      <c r="H51" s="75"/>
    </row>
    <row r="52" spans="1:8" s="32" customFormat="1" x14ac:dyDescent="0.25">
      <c r="A52" s="30"/>
      <c r="B52" s="30"/>
      <c r="C52" s="30"/>
      <c r="D52" s="31"/>
      <c r="E52" s="30"/>
      <c r="F52" s="31"/>
      <c r="G52" s="30"/>
      <c r="H52" s="75"/>
    </row>
    <row r="53" spans="1:8" s="32" customFormat="1" x14ac:dyDescent="0.25">
      <c r="A53" s="30"/>
      <c r="B53" s="30"/>
      <c r="C53" s="30"/>
      <c r="D53" s="31"/>
      <c r="E53" s="30"/>
      <c r="F53" s="31"/>
      <c r="G53" s="30"/>
      <c r="H53" s="75"/>
    </row>
    <row r="54" spans="1:8" s="32" customFormat="1" x14ac:dyDescent="0.25">
      <c r="A54" s="30"/>
      <c r="B54" s="30"/>
      <c r="C54" s="30"/>
      <c r="D54" s="31"/>
      <c r="E54" s="31"/>
      <c r="F54" s="31"/>
      <c r="G54" s="30"/>
      <c r="H54" s="75"/>
    </row>
    <row r="55" spans="1:8" x14ac:dyDescent="0.25">
      <c r="A55" s="195" t="s">
        <v>60</v>
      </c>
      <c r="B55" s="196"/>
      <c r="C55" s="196"/>
      <c r="D55" s="196"/>
      <c r="E55" s="196"/>
      <c r="F55" s="196"/>
      <c r="G55" s="197"/>
      <c r="H55" s="86">
        <f>SUM(H37:H54)</f>
        <v>0</v>
      </c>
    </row>
    <row r="56" spans="1:8" x14ac:dyDescent="0.25">
      <c r="A56" s="188" t="s">
        <v>68</v>
      </c>
      <c r="B56" s="188"/>
      <c r="C56" s="189"/>
      <c r="D56" s="20"/>
      <c r="E56" s="20"/>
      <c r="F56" s="20"/>
      <c r="G56" s="20"/>
      <c r="H56" s="86">
        <f>H36+H55</f>
        <v>701.39999999999986</v>
      </c>
    </row>
  </sheetData>
  <sheetProtection formatCells="0" formatColumns="0" insertColumns="0" insertRows="0" deleteColumns="0" deleteRows="0" selectLockedCells="1"/>
  <mergeCells count="7">
    <mergeCell ref="A56:C56"/>
    <mergeCell ref="B4:G4"/>
    <mergeCell ref="H4:H6"/>
    <mergeCell ref="A5:A6"/>
    <mergeCell ref="B5:G5"/>
    <mergeCell ref="A36:G36"/>
    <mergeCell ref="A55:G55"/>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37:F54 F27:F35">
      <formula1>E27</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J20" sqref="J20"/>
    </sheetView>
  </sheetViews>
  <sheetFormatPr defaultColWidth="9.140625" defaultRowHeight="15.75" x14ac:dyDescent="0.25"/>
  <cols>
    <col min="1" max="1" width="9.140625" style="1"/>
    <col min="2" max="2" width="18.28515625" style="22" customWidth="1"/>
    <col min="3" max="3" width="25.5703125" style="1" customWidth="1"/>
    <col min="4" max="4" width="16.7109375" customWidth="1"/>
    <col min="5" max="5" width="15.7109375" customWidth="1"/>
    <col min="6" max="6" width="15.7109375" style="16" customWidth="1"/>
    <col min="7" max="7" width="15.42578125" style="22" customWidth="1"/>
    <col min="8" max="16384" width="9.140625" style="1"/>
  </cols>
  <sheetData>
    <row r="1" spans="1:8" x14ac:dyDescent="0.25">
      <c r="A1" s="3" t="s">
        <v>14</v>
      </c>
      <c r="B1" s="3"/>
    </row>
    <row r="3" spans="1:8" x14ac:dyDescent="0.25">
      <c r="A3" s="4"/>
      <c r="B3" s="190" t="s">
        <v>12</v>
      </c>
      <c r="C3" s="190"/>
      <c r="D3" s="190"/>
      <c r="E3" s="190"/>
      <c r="F3" s="190"/>
      <c r="G3" s="190"/>
      <c r="H3" s="191" t="s">
        <v>20</v>
      </c>
    </row>
    <row r="4" spans="1:8" x14ac:dyDescent="0.25">
      <c r="A4" s="183" t="s">
        <v>2</v>
      </c>
      <c r="B4" s="192" t="s">
        <v>92</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c r="B6" s="30"/>
      <c r="C6" s="30"/>
      <c r="D6" s="30"/>
      <c r="E6" s="31"/>
      <c r="F6" s="31"/>
      <c r="G6" s="30"/>
      <c r="H6" s="75"/>
    </row>
    <row r="7" spans="1:8" s="32" customFormat="1" x14ac:dyDescent="0.25">
      <c r="A7" s="30"/>
      <c r="B7" s="30"/>
      <c r="C7" s="30"/>
      <c r="D7" s="30"/>
      <c r="E7" s="30"/>
      <c r="F7" s="30"/>
      <c r="G7" s="30"/>
      <c r="H7" s="75"/>
    </row>
    <row r="8" spans="1:8" s="32" customFormat="1" x14ac:dyDescent="0.25">
      <c r="A8" s="30"/>
      <c r="B8" s="30"/>
      <c r="C8" s="30"/>
      <c r="D8" s="30"/>
      <c r="E8" s="30"/>
      <c r="F8" s="30"/>
      <c r="G8" s="30"/>
      <c r="H8" s="75"/>
    </row>
    <row r="9" spans="1:8" s="32" customFormat="1" x14ac:dyDescent="0.25">
      <c r="A9" s="30"/>
      <c r="B9" s="30"/>
      <c r="C9" s="30"/>
      <c r="D9" s="30"/>
      <c r="E9" s="30"/>
      <c r="F9" s="30"/>
      <c r="G9" s="30"/>
      <c r="H9" s="75"/>
    </row>
    <row r="10" spans="1:8" s="32" customFormat="1" x14ac:dyDescent="0.25">
      <c r="A10" s="30"/>
      <c r="B10" s="30"/>
      <c r="C10" s="30"/>
      <c r="D10" s="30"/>
      <c r="E10" s="30"/>
      <c r="F10" s="30"/>
      <c r="G10" s="30"/>
      <c r="H10" s="75"/>
    </row>
    <row r="11" spans="1:8" s="32" customFormat="1" x14ac:dyDescent="0.25">
      <c r="A11" s="30"/>
      <c r="B11" s="30"/>
      <c r="C11" s="30"/>
      <c r="D11" s="30"/>
      <c r="E11" s="30"/>
      <c r="F11" s="30"/>
      <c r="G11" s="30"/>
      <c r="H11" s="75"/>
    </row>
    <row r="12" spans="1:8" s="32" customFormat="1" x14ac:dyDescent="0.25">
      <c r="A12" s="30"/>
      <c r="B12" s="30"/>
      <c r="C12" s="30"/>
      <c r="D12" s="30"/>
      <c r="E12" s="30"/>
      <c r="F12" s="30"/>
      <c r="G12" s="30"/>
      <c r="H12" s="75"/>
    </row>
    <row r="13" spans="1:8" s="32" customFormat="1" x14ac:dyDescent="0.25">
      <c r="A13" s="30"/>
      <c r="B13" s="30"/>
      <c r="C13" s="30"/>
      <c r="D13" s="30"/>
      <c r="E13" s="30"/>
      <c r="F13" s="30"/>
      <c r="G13" s="30"/>
      <c r="H13" s="75"/>
    </row>
    <row r="14" spans="1:8" s="32" customFormat="1" x14ac:dyDescent="0.25">
      <c r="A14" s="30"/>
      <c r="B14" s="30"/>
      <c r="C14" s="30"/>
      <c r="D14" s="30"/>
      <c r="E14" s="30"/>
      <c r="F14" s="30"/>
      <c r="G14" s="30"/>
      <c r="H14" s="75"/>
    </row>
    <row r="15" spans="1:8" s="32" customFormat="1" x14ac:dyDescent="0.25">
      <c r="A15" s="30"/>
      <c r="B15" s="30"/>
      <c r="C15" s="30"/>
      <c r="D15" s="30"/>
      <c r="E15" s="30"/>
      <c r="F15" s="30"/>
      <c r="G15" s="30"/>
      <c r="H15" s="75"/>
    </row>
    <row r="16" spans="1:8" s="32" customFormat="1" x14ac:dyDescent="0.25">
      <c r="A16" s="30"/>
      <c r="B16" s="30"/>
      <c r="C16" s="30"/>
      <c r="D16" s="30"/>
      <c r="E16" s="30"/>
      <c r="F16" s="30"/>
      <c r="G16" s="30"/>
      <c r="H16" s="75"/>
    </row>
    <row r="17" spans="1:8" s="32" customFormat="1" x14ac:dyDescent="0.25">
      <c r="A17" s="30"/>
      <c r="B17" s="30"/>
      <c r="C17" s="30"/>
      <c r="D17" s="30"/>
      <c r="E17" s="30"/>
      <c r="F17" s="30"/>
      <c r="G17" s="30"/>
      <c r="H17" s="75"/>
    </row>
    <row r="18" spans="1:8" s="32" customFormat="1" x14ac:dyDescent="0.25">
      <c r="A18" s="30"/>
      <c r="B18" s="30"/>
      <c r="C18" s="30"/>
      <c r="D18" s="30"/>
      <c r="E18" s="30"/>
      <c r="F18" s="30"/>
      <c r="G18" s="30"/>
      <c r="H18" s="75"/>
    </row>
    <row r="19" spans="1:8" s="32" customFormat="1" x14ac:dyDescent="0.25">
      <c r="A19" s="30"/>
      <c r="B19" s="30"/>
      <c r="C19" s="30"/>
      <c r="D19" s="30"/>
      <c r="E19" s="30"/>
      <c r="F19" s="30"/>
      <c r="G19" s="30"/>
      <c r="H19" s="75"/>
    </row>
    <row r="20" spans="1:8" s="32" customFormat="1" x14ac:dyDescent="0.25">
      <c r="A20" s="30"/>
      <c r="B20" s="30"/>
      <c r="C20" s="30"/>
      <c r="D20" s="30"/>
      <c r="E20" s="30"/>
      <c r="F20" s="30"/>
      <c r="G20" s="30"/>
      <c r="H20" s="75"/>
    </row>
    <row r="21" spans="1:8" s="32" customFormat="1" x14ac:dyDescent="0.25">
      <c r="A21" s="30"/>
      <c r="B21" s="30"/>
      <c r="C21" s="30"/>
      <c r="D21" s="30"/>
      <c r="E21" s="30"/>
      <c r="F21" s="30"/>
      <c r="G21" s="30"/>
      <c r="H21" s="75"/>
    </row>
    <row r="22" spans="1:8" s="32" customFormat="1" x14ac:dyDescent="0.25">
      <c r="A22" s="30"/>
      <c r="B22" s="30"/>
      <c r="C22" s="30"/>
      <c r="D22" s="30"/>
      <c r="E22" s="31"/>
      <c r="F22" s="30"/>
      <c r="G22" s="30"/>
      <c r="H22" s="75"/>
    </row>
    <row r="23" spans="1:8" x14ac:dyDescent="0.25">
      <c r="A23" s="195" t="s">
        <v>60</v>
      </c>
      <c r="B23" s="196"/>
      <c r="C23" s="196"/>
      <c r="D23" s="196"/>
      <c r="E23" s="196"/>
      <c r="F23" s="196"/>
      <c r="G23" s="197"/>
      <c r="H23" s="86">
        <f>SUM(H6:H22)</f>
        <v>0</v>
      </c>
    </row>
    <row r="24" spans="1:8" s="32" customFormat="1" x14ac:dyDescent="0.25">
      <c r="A24" s="30"/>
      <c r="B24" s="30"/>
      <c r="C24" s="30"/>
      <c r="D24" s="30"/>
      <c r="E24" s="31"/>
      <c r="F24" s="30"/>
      <c r="G24" s="30"/>
      <c r="H24" s="75"/>
    </row>
    <row r="25" spans="1:8" s="32" customFormat="1" x14ac:dyDescent="0.25">
      <c r="A25" s="30"/>
      <c r="B25" s="30"/>
      <c r="C25" s="30"/>
      <c r="D25" s="30"/>
      <c r="E25" s="30"/>
      <c r="F25" s="30"/>
      <c r="G25" s="30"/>
      <c r="H25" s="75"/>
    </row>
    <row r="26" spans="1:8" s="32" customFormat="1" x14ac:dyDescent="0.25">
      <c r="A26" s="30"/>
      <c r="B26" s="30"/>
      <c r="C26" s="30"/>
      <c r="D26" s="30"/>
      <c r="E26" s="30"/>
      <c r="F26" s="30"/>
      <c r="G26" s="30"/>
      <c r="H26" s="75"/>
    </row>
    <row r="27" spans="1:8" s="32" customFormat="1" x14ac:dyDescent="0.25">
      <c r="A27" s="30"/>
      <c r="B27" s="30"/>
      <c r="C27" s="30"/>
      <c r="D27" s="30"/>
      <c r="E27" s="30"/>
      <c r="F27" s="30"/>
      <c r="G27" s="30"/>
      <c r="H27" s="75"/>
    </row>
    <row r="28" spans="1:8" s="32" customFormat="1" x14ac:dyDescent="0.25">
      <c r="A28" s="30"/>
      <c r="B28" s="30"/>
      <c r="C28" s="30"/>
      <c r="D28" s="30"/>
      <c r="E28" s="30"/>
      <c r="F28" s="30"/>
      <c r="G28" s="30"/>
      <c r="H28" s="75"/>
    </row>
    <row r="29" spans="1:8" s="32" customFormat="1" x14ac:dyDescent="0.25">
      <c r="A29" s="30"/>
      <c r="B29" s="30"/>
      <c r="C29" s="30"/>
      <c r="D29" s="30"/>
      <c r="E29" s="30"/>
      <c r="F29" s="30"/>
      <c r="G29" s="30"/>
      <c r="H29" s="75"/>
    </row>
    <row r="30" spans="1:8" s="32" customFormat="1" x14ac:dyDescent="0.25">
      <c r="A30" s="30"/>
      <c r="B30" s="30"/>
      <c r="C30" s="30"/>
      <c r="D30" s="30"/>
      <c r="E30" s="30"/>
      <c r="F30" s="30"/>
      <c r="G30" s="30"/>
      <c r="H30" s="75"/>
    </row>
    <row r="31" spans="1:8" s="32" customFormat="1" x14ac:dyDescent="0.25">
      <c r="A31" s="30"/>
      <c r="B31" s="30"/>
      <c r="C31" s="30"/>
      <c r="D31" s="30"/>
      <c r="E31" s="30"/>
      <c r="F31" s="30"/>
      <c r="G31" s="30"/>
      <c r="H31" s="75"/>
    </row>
    <row r="32" spans="1:8" s="32" customFormat="1" x14ac:dyDescent="0.25">
      <c r="A32" s="30"/>
      <c r="B32" s="30"/>
      <c r="C32" s="30"/>
      <c r="D32" s="30"/>
      <c r="E32" s="30"/>
      <c r="F32" s="30"/>
      <c r="G32" s="30"/>
      <c r="H32" s="75"/>
    </row>
    <row r="33" spans="1:8" s="32" customFormat="1" x14ac:dyDescent="0.25">
      <c r="A33" s="30"/>
      <c r="B33" s="30"/>
      <c r="C33" s="30"/>
      <c r="D33" s="30"/>
      <c r="E33" s="30"/>
      <c r="F33" s="30"/>
      <c r="G33" s="30"/>
      <c r="H33" s="75"/>
    </row>
    <row r="34" spans="1:8" s="32" customFormat="1" x14ac:dyDescent="0.25">
      <c r="A34" s="30"/>
      <c r="B34" s="30"/>
      <c r="C34" s="30"/>
      <c r="D34" s="30"/>
      <c r="E34" s="30"/>
      <c r="F34" s="30"/>
      <c r="G34" s="30"/>
      <c r="H34" s="75"/>
    </row>
    <row r="35" spans="1:8" s="32" customFormat="1" x14ac:dyDescent="0.25">
      <c r="A35" s="30"/>
      <c r="B35" s="30"/>
      <c r="C35" s="30"/>
      <c r="D35" s="30"/>
      <c r="E35" s="30"/>
      <c r="F35" s="30"/>
      <c r="G35" s="30"/>
      <c r="H35" s="75"/>
    </row>
    <row r="36" spans="1:8" s="32" customFormat="1" x14ac:dyDescent="0.25">
      <c r="A36" s="30"/>
      <c r="B36" s="30"/>
      <c r="C36" s="30"/>
      <c r="D36" s="30"/>
      <c r="E36" s="30"/>
      <c r="F36" s="30"/>
      <c r="G36" s="30"/>
      <c r="H36" s="75"/>
    </row>
    <row r="37" spans="1:8" s="32" customFormat="1" x14ac:dyDescent="0.25">
      <c r="A37" s="30"/>
      <c r="B37" s="30"/>
      <c r="C37" s="30"/>
      <c r="D37" s="30"/>
      <c r="E37" s="30"/>
      <c r="F37" s="30"/>
      <c r="G37" s="30"/>
      <c r="H37" s="75"/>
    </row>
    <row r="38" spans="1:8" s="32" customFormat="1" x14ac:dyDescent="0.25">
      <c r="A38" s="30"/>
      <c r="B38" s="30"/>
      <c r="C38" s="30"/>
      <c r="D38" s="30"/>
      <c r="E38" s="30"/>
      <c r="F38" s="30"/>
      <c r="G38" s="30"/>
      <c r="H38" s="75"/>
    </row>
    <row r="39" spans="1:8" s="32" customFormat="1" x14ac:dyDescent="0.25">
      <c r="A39" s="30"/>
      <c r="B39" s="30"/>
      <c r="C39" s="30"/>
      <c r="D39" s="30"/>
      <c r="E39" s="30"/>
      <c r="F39" s="30"/>
      <c r="G39" s="30"/>
      <c r="H39" s="75"/>
    </row>
    <row r="40" spans="1:8" s="32" customFormat="1" x14ac:dyDescent="0.25">
      <c r="A40" s="30"/>
      <c r="B40" s="30"/>
      <c r="C40" s="30"/>
      <c r="D40" s="30"/>
      <c r="E40" s="31"/>
      <c r="F40" s="30"/>
      <c r="G40" s="30"/>
      <c r="H40" s="75"/>
    </row>
    <row r="41" spans="1:8" x14ac:dyDescent="0.25">
      <c r="A41" s="195" t="s">
        <v>60</v>
      </c>
      <c r="B41" s="196"/>
      <c r="C41" s="196"/>
      <c r="D41" s="196"/>
      <c r="E41" s="196"/>
      <c r="F41" s="196"/>
      <c r="G41" s="197"/>
      <c r="H41" s="86">
        <f>SUM(H24:H40)</f>
        <v>0</v>
      </c>
    </row>
    <row r="42" spans="1:8" x14ac:dyDescent="0.25">
      <c r="A42" s="188" t="s">
        <v>17</v>
      </c>
      <c r="B42" s="188"/>
      <c r="C42" s="189"/>
      <c r="D42" s="20"/>
      <c r="E42" s="20"/>
      <c r="F42" s="20"/>
      <c r="G42" s="20"/>
      <c r="H42" s="86">
        <f>H23+H41</f>
        <v>0</v>
      </c>
    </row>
  </sheetData>
  <sheetProtection formatCells="0" formatColumns="0" insertColumns="0" insertRows="0" deleteColumns="0" deleteRows="0" selectLockedCells="1"/>
  <mergeCells count="7">
    <mergeCell ref="H3:H5"/>
    <mergeCell ref="A23:G23"/>
    <mergeCell ref="A41:G41"/>
    <mergeCell ref="A42:C42"/>
    <mergeCell ref="A4:A5"/>
    <mergeCell ref="B3:G3"/>
    <mergeCell ref="B4:G4"/>
  </mergeCells>
  <dataValidations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ormula1>E24</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ormula1>E6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38"/>
  <sheetViews>
    <sheetView workbookViewId="0">
      <selection activeCell="B16" sqref="B16"/>
    </sheetView>
  </sheetViews>
  <sheetFormatPr defaultColWidth="9.140625" defaultRowHeight="15.75" x14ac:dyDescent="0.25"/>
  <cols>
    <col min="1" max="1" width="12.140625" style="22" bestFit="1" customWidth="1"/>
    <col min="2" max="2" width="22" style="22" customWidth="1"/>
    <col min="3" max="3" width="37.28515625" style="22" customWidth="1"/>
    <col min="4" max="4" width="16.7109375" style="16" customWidth="1"/>
    <col min="5" max="6" width="15.7109375" style="16" customWidth="1"/>
    <col min="7" max="7" width="69.42578125" style="22" customWidth="1"/>
    <col min="8" max="8" width="12.5703125" style="22" customWidth="1"/>
    <col min="9" max="16384" width="9.140625" style="22"/>
  </cols>
  <sheetData>
    <row r="1" spans="1:8" x14ac:dyDescent="0.25">
      <c r="A1" s="3" t="s">
        <v>13</v>
      </c>
      <c r="B1" s="3"/>
    </row>
    <row r="3" spans="1:8" x14ac:dyDescent="0.25">
      <c r="A3" s="20"/>
      <c r="B3" s="190" t="s">
        <v>12</v>
      </c>
      <c r="C3" s="190"/>
      <c r="D3" s="190"/>
      <c r="E3" s="190"/>
      <c r="F3" s="190"/>
      <c r="G3" s="190"/>
      <c r="H3" s="191" t="s">
        <v>20</v>
      </c>
    </row>
    <row r="4" spans="1:8" x14ac:dyDescent="0.25">
      <c r="A4" s="183" t="s">
        <v>2</v>
      </c>
      <c r="B4" s="192" t="s">
        <v>91</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v>1100033573</v>
      </c>
      <c r="B6" s="30" t="s">
        <v>177</v>
      </c>
      <c r="C6" s="30" t="s">
        <v>174</v>
      </c>
      <c r="D6" s="30">
        <v>16710</v>
      </c>
      <c r="E6" s="31">
        <v>42669</v>
      </c>
      <c r="F6" s="31">
        <v>42683</v>
      </c>
      <c r="G6" s="30" t="s">
        <v>178</v>
      </c>
      <c r="H6" s="75">
        <v>345.6</v>
      </c>
    </row>
    <row r="7" spans="1:8" s="32" customFormat="1" x14ac:dyDescent="0.25">
      <c r="A7" s="30">
        <v>1100034228</v>
      </c>
      <c r="B7" s="30" t="s">
        <v>179</v>
      </c>
      <c r="C7" s="30" t="s">
        <v>174</v>
      </c>
      <c r="D7" s="131" t="s">
        <v>180</v>
      </c>
      <c r="E7" s="31">
        <v>42670</v>
      </c>
      <c r="F7" s="31">
        <v>42684</v>
      </c>
      <c r="G7" s="30" t="s">
        <v>181</v>
      </c>
      <c r="H7" s="75">
        <v>159.25</v>
      </c>
    </row>
    <row r="8" spans="1:8" s="32" customFormat="1" x14ac:dyDescent="0.25">
      <c r="A8" s="30">
        <v>1100034227</v>
      </c>
      <c r="B8" s="30" t="s">
        <v>179</v>
      </c>
      <c r="C8" s="30" t="s">
        <v>174</v>
      </c>
      <c r="D8" s="131" t="s">
        <v>182</v>
      </c>
      <c r="E8" s="31">
        <v>42663</v>
      </c>
      <c r="F8" s="31">
        <v>42683</v>
      </c>
      <c r="G8" s="30" t="s">
        <v>183</v>
      </c>
      <c r="H8" s="75">
        <v>149.94999999999999</v>
      </c>
    </row>
    <row r="9" spans="1:8" s="32" customFormat="1" x14ac:dyDescent="0.25">
      <c r="A9" s="30">
        <v>1100034229</v>
      </c>
      <c r="B9" s="30" t="s">
        <v>184</v>
      </c>
      <c r="C9" s="30" t="s">
        <v>174</v>
      </c>
      <c r="D9" s="131" t="s">
        <v>185</v>
      </c>
      <c r="E9" s="31">
        <v>42671</v>
      </c>
      <c r="F9" s="31">
        <v>42685</v>
      </c>
      <c r="G9" s="30" t="s">
        <v>214</v>
      </c>
      <c r="H9" s="75">
        <v>319.55</v>
      </c>
    </row>
    <row r="10" spans="1:8" s="32" customFormat="1" x14ac:dyDescent="0.25">
      <c r="A10" s="30"/>
      <c r="B10" s="30"/>
      <c r="C10" s="30"/>
      <c r="D10" s="30"/>
      <c r="E10" s="30"/>
      <c r="F10" s="30"/>
      <c r="G10" s="30"/>
      <c r="H10" s="75"/>
    </row>
    <row r="11" spans="1:8" s="32" customFormat="1" x14ac:dyDescent="0.25">
      <c r="A11" s="30"/>
      <c r="B11" s="30"/>
      <c r="C11" s="30"/>
      <c r="D11" s="30"/>
      <c r="E11" s="30"/>
      <c r="F11" s="30"/>
      <c r="G11" s="30"/>
      <c r="H11" s="75"/>
    </row>
    <row r="12" spans="1:8" s="32" customFormat="1" x14ac:dyDescent="0.25">
      <c r="A12" s="30"/>
      <c r="B12" s="30"/>
      <c r="C12" s="30"/>
      <c r="D12" s="30"/>
      <c r="E12" s="30"/>
      <c r="F12" s="30"/>
      <c r="G12" s="30"/>
      <c r="H12" s="75"/>
    </row>
    <row r="13" spans="1:8" s="32" customFormat="1" x14ac:dyDescent="0.25">
      <c r="A13" s="30"/>
      <c r="B13" s="30"/>
      <c r="C13" s="30"/>
      <c r="D13" s="30"/>
      <c r="E13" s="30"/>
      <c r="F13" s="30"/>
      <c r="G13" s="30"/>
      <c r="H13" s="75"/>
    </row>
    <row r="14" spans="1:8" s="32" customFormat="1" x14ac:dyDescent="0.25">
      <c r="A14" s="30"/>
      <c r="B14" s="30"/>
      <c r="C14" s="30"/>
      <c r="D14" s="30"/>
      <c r="E14" s="30"/>
      <c r="F14" s="30"/>
      <c r="G14" s="30"/>
      <c r="H14" s="75"/>
    </row>
    <row r="15" spans="1:8" s="32" customFormat="1" x14ac:dyDescent="0.25">
      <c r="A15" s="30"/>
      <c r="B15" s="30"/>
      <c r="C15" s="30"/>
      <c r="D15" s="30"/>
      <c r="E15" s="30"/>
      <c r="F15" s="30"/>
      <c r="G15" s="30"/>
      <c r="H15" s="75"/>
    </row>
    <row r="16" spans="1:8" s="32" customFormat="1" x14ac:dyDescent="0.25">
      <c r="A16" s="30"/>
      <c r="B16" s="30"/>
      <c r="C16" s="30"/>
      <c r="D16" s="30"/>
      <c r="E16" s="30"/>
      <c r="F16" s="30"/>
      <c r="G16" s="30"/>
      <c r="H16" s="75"/>
    </row>
    <row r="17" spans="1:8" s="32" customFormat="1" x14ac:dyDescent="0.25">
      <c r="A17" s="30"/>
      <c r="B17" s="30"/>
      <c r="C17" s="30"/>
      <c r="D17" s="30"/>
      <c r="E17" s="31"/>
      <c r="F17" s="30"/>
      <c r="G17" s="30"/>
      <c r="H17" s="75"/>
    </row>
    <row r="18" spans="1:8" s="32" customFormat="1" x14ac:dyDescent="0.25">
      <c r="A18" s="30"/>
      <c r="B18" s="30"/>
      <c r="C18" s="30"/>
      <c r="D18" s="30"/>
      <c r="E18" s="31"/>
      <c r="F18" s="30"/>
      <c r="G18" s="30"/>
      <c r="H18" s="75"/>
    </row>
    <row r="19" spans="1:8" x14ac:dyDescent="0.25">
      <c r="A19" s="195" t="s">
        <v>205</v>
      </c>
      <c r="B19" s="196"/>
      <c r="C19" s="196"/>
      <c r="D19" s="196"/>
      <c r="E19" s="196"/>
      <c r="F19" s="196"/>
      <c r="G19" s="197"/>
      <c r="H19" s="86">
        <f>SUM(H6:H18)</f>
        <v>974.34999999999991</v>
      </c>
    </row>
    <row r="20" spans="1:8" s="32" customFormat="1" x14ac:dyDescent="0.25">
      <c r="A20" s="30"/>
      <c r="B20" s="30"/>
      <c r="C20" s="30"/>
      <c r="D20" s="30"/>
      <c r="E20" s="31"/>
      <c r="F20" s="31"/>
      <c r="G20" s="30"/>
      <c r="H20" s="75"/>
    </row>
    <row r="21" spans="1:8" s="32" customFormat="1" x14ac:dyDescent="0.25">
      <c r="A21" s="30"/>
      <c r="B21" s="30"/>
      <c r="C21" s="30"/>
      <c r="D21" s="30"/>
      <c r="E21" s="31"/>
      <c r="F21" s="31"/>
      <c r="G21" s="30"/>
      <c r="H21" s="75"/>
    </row>
    <row r="22" spans="1:8" s="32" customFormat="1" x14ac:dyDescent="0.25">
      <c r="A22" s="30"/>
      <c r="B22" s="30"/>
      <c r="C22" s="30"/>
      <c r="D22" s="30"/>
      <c r="E22" s="31"/>
      <c r="F22" s="31"/>
      <c r="G22" s="30"/>
      <c r="H22" s="75"/>
    </row>
    <row r="23" spans="1:8" s="32" customFormat="1" x14ac:dyDescent="0.25">
      <c r="A23" s="30"/>
      <c r="B23" s="30"/>
      <c r="C23" s="30"/>
      <c r="D23" s="30"/>
      <c r="E23" s="31"/>
      <c r="F23" s="31"/>
      <c r="G23" s="30"/>
      <c r="H23" s="75"/>
    </row>
    <row r="24" spans="1:8" s="32" customFormat="1" x14ac:dyDescent="0.25">
      <c r="A24" s="30"/>
      <c r="B24" s="30"/>
      <c r="C24" s="30"/>
      <c r="D24" s="30"/>
      <c r="E24" s="31"/>
      <c r="F24" s="31"/>
      <c r="G24" s="30"/>
      <c r="H24" s="75"/>
    </row>
    <row r="25" spans="1:8" s="32" customFormat="1" x14ac:dyDescent="0.25">
      <c r="A25" s="30"/>
      <c r="B25" s="30"/>
      <c r="C25" s="30"/>
      <c r="D25" s="30"/>
      <c r="E25" s="31"/>
      <c r="F25" s="31"/>
      <c r="G25" s="30"/>
      <c r="H25" s="75"/>
    </row>
    <row r="26" spans="1:8" s="32" customFormat="1" x14ac:dyDescent="0.25">
      <c r="A26" s="30"/>
      <c r="B26" s="30"/>
      <c r="C26" s="30"/>
      <c r="D26" s="30"/>
      <c r="E26" s="31"/>
      <c r="F26" s="31"/>
      <c r="G26" s="30"/>
      <c r="H26" s="75"/>
    </row>
    <row r="27" spans="1:8" s="32" customFormat="1" x14ac:dyDescent="0.25">
      <c r="A27" s="30"/>
      <c r="B27" s="30"/>
      <c r="C27" s="30"/>
      <c r="D27" s="30"/>
      <c r="E27" s="31"/>
      <c r="F27" s="31"/>
      <c r="G27" s="30"/>
      <c r="H27" s="75"/>
    </row>
    <row r="28" spans="1:8" s="32" customFormat="1" x14ac:dyDescent="0.25">
      <c r="A28" s="30"/>
      <c r="B28" s="30"/>
      <c r="C28" s="30"/>
      <c r="D28" s="30"/>
      <c r="E28" s="31"/>
      <c r="F28" s="31"/>
      <c r="G28" s="30"/>
      <c r="H28" s="75"/>
    </row>
    <row r="29" spans="1:8" s="32" customFormat="1" x14ac:dyDescent="0.25">
      <c r="A29" s="30"/>
      <c r="B29" s="30"/>
      <c r="C29" s="30"/>
      <c r="D29" s="30"/>
      <c r="E29" s="31"/>
      <c r="F29" s="31"/>
      <c r="G29" s="30"/>
      <c r="H29" s="75"/>
    </row>
    <row r="30" spans="1:8" s="32" customFormat="1" x14ac:dyDescent="0.25">
      <c r="A30" s="30"/>
      <c r="B30" s="30"/>
      <c r="C30" s="30"/>
      <c r="D30" s="30"/>
      <c r="E30" s="31"/>
      <c r="F30" s="31"/>
      <c r="G30" s="30"/>
      <c r="H30" s="75"/>
    </row>
    <row r="31" spans="1:8" s="32" customFormat="1" x14ac:dyDescent="0.25">
      <c r="A31" s="30"/>
      <c r="B31" s="30"/>
      <c r="C31" s="30"/>
      <c r="D31" s="30"/>
      <c r="E31" s="31"/>
      <c r="F31" s="31"/>
      <c r="G31" s="30"/>
      <c r="H31" s="75"/>
    </row>
    <row r="32" spans="1:8" s="32" customFormat="1" x14ac:dyDescent="0.25">
      <c r="A32" s="30"/>
      <c r="B32" s="30"/>
      <c r="C32" s="30"/>
      <c r="D32" s="30"/>
      <c r="E32" s="31"/>
      <c r="F32" s="31"/>
      <c r="G32" s="30"/>
      <c r="H32" s="75"/>
    </row>
    <row r="33" spans="1:8" s="32" customFormat="1" x14ac:dyDescent="0.25">
      <c r="A33" s="30"/>
      <c r="B33" s="30"/>
      <c r="C33" s="30"/>
      <c r="D33" s="30"/>
      <c r="E33" s="31"/>
      <c r="F33" s="31"/>
      <c r="G33" s="30"/>
      <c r="H33" s="75"/>
    </row>
    <row r="34" spans="1:8" s="32" customFormat="1" x14ac:dyDescent="0.25">
      <c r="A34" s="30"/>
      <c r="B34" s="30"/>
      <c r="C34" s="30"/>
      <c r="D34" s="30"/>
      <c r="E34" s="31"/>
      <c r="F34" s="31"/>
      <c r="G34" s="30"/>
      <c r="H34" s="75"/>
    </row>
    <row r="35" spans="1:8" s="32" customFormat="1" x14ac:dyDescent="0.25">
      <c r="A35" s="30"/>
      <c r="B35" s="30"/>
      <c r="C35" s="30"/>
      <c r="D35" s="30"/>
      <c r="E35" s="31"/>
      <c r="F35" s="31"/>
      <c r="G35" s="30"/>
      <c r="H35" s="75"/>
    </row>
    <row r="36" spans="1:8" s="32" customFormat="1" x14ac:dyDescent="0.25">
      <c r="A36" s="30"/>
      <c r="B36" s="30"/>
      <c r="C36" s="30"/>
      <c r="D36" s="30"/>
      <c r="E36" s="31"/>
      <c r="F36" s="31"/>
      <c r="G36" s="30"/>
      <c r="H36" s="75"/>
    </row>
    <row r="37" spans="1:8" x14ac:dyDescent="0.25">
      <c r="A37" s="195" t="s">
        <v>60</v>
      </c>
      <c r="B37" s="196"/>
      <c r="C37" s="196"/>
      <c r="D37" s="196"/>
      <c r="E37" s="196"/>
      <c r="F37" s="196"/>
      <c r="G37" s="197"/>
      <c r="H37" s="86">
        <f>SUM(H20:H36)</f>
        <v>0</v>
      </c>
    </row>
    <row r="38" spans="1:8" x14ac:dyDescent="0.25">
      <c r="A38" s="188" t="s">
        <v>69</v>
      </c>
      <c r="B38" s="188"/>
      <c r="C38" s="189"/>
      <c r="D38" s="20"/>
      <c r="E38" s="20"/>
      <c r="F38" s="20"/>
      <c r="G38" s="20"/>
      <c r="H38" s="86">
        <f>H19+H37</f>
        <v>974.34999999999991</v>
      </c>
    </row>
  </sheetData>
  <sheetProtection formatCells="0" formatColumns="0" formatRows="0" insertColumns="0" insertRows="0" deleteColumns="0" deleteRows="0" selectLockedCells="1"/>
  <mergeCells count="7">
    <mergeCell ref="A38:C38"/>
    <mergeCell ref="B3:G3"/>
    <mergeCell ref="H3:H5"/>
    <mergeCell ref="A4:A5"/>
    <mergeCell ref="B4:G4"/>
    <mergeCell ref="A19:G19"/>
    <mergeCell ref="A37:G37"/>
  </mergeCells>
  <dataValidations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0:F36 F6:F18">
      <formula1>E6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C12" sqref="C12"/>
    </sheetView>
  </sheetViews>
  <sheetFormatPr defaultColWidth="9.140625" defaultRowHeight="15.75" x14ac:dyDescent="0.25"/>
  <cols>
    <col min="1" max="1" width="13.85546875" style="22" customWidth="1"/>
    <col min="2" max="2" width="18.28515625" style="22" customWidth="1"/>
    <col min="3" max="3" width="25.5703125" style="22" customWidth="1"/>
    <col min="4" max="4" width="16.7109375" style="16" customWidth="1"/>
    <col min="5" max="6" width="15.7109375" style="16" customWidth="1"/>
    <col min="7" max="7" width="36.5703125" style="22" bestFit="1" customWidth="1"/>
    <col min="8" max="16384" width="9.140625" style="22"/>
  </cols>
  <sheetData>
    <row r="1" spans="1:8" x14ac:dyDescent="0.25">
      <c r="A1" s="3" t="s">
        <v>61</v>
      </c>
      <c r="B1" s="3"/>
    </row>
    <row r="3" spans="1:8" x14ac:dyDescent="0.25">
      <c r="A3" s="20"/>
      <c r="B3" s="190" t="s">
        <v>12</v>
      </c>
      <c r="C3" s="190"/>
      <c r="D3" s="190"/>
      <c r="E3" s="190"/>
      <c r="F3" s="190"/>
      <c r="G3" s="190"/>
      <c r="H3" s="191" t="s">
        <v>20</v>
      </c>
    </row>
    <row r="4" spans="1:8" x14ac:dyDescent="0.25">
      <c r="A4" s="183" t="s">
        <v>2</v>
      </c>
      <c r="B4" s="192" t="s">
        <v>91</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v>1100033148</v>
      </c>
      <c r="B6" s="30" t="s">
        <v>175</v>
      </c>
      <c r="C6" s="30" t="s">
        <v>174</v>
      </c>
      <c r="D6" s="30">
        <v>12518</v>
      </c>
      <c r="E6" s="31">
        <v>42653</v>
      </c>
      <c r="F6" s="31">
        <v>42674</v>
      </c>
      <c r="G6" s="30" t="s">
        <v>176</v>
      </c>
      <c r="H6" s="75">
        <v>108</v>
      </c>
    </row>
    <row r="7" spans="1:8" s="32" customFormat="1" x14ac:dyDescent="0.25">
      <c r="A7" s="30">
        <v>1100029217</v>
      </c>
      <c r="B7" s="30" t="s">
        <v>172</v>
      </c>
      <c r="C7" s="32" t="s">
        <v>174</v>
      </c>
      <c r="D7" s="30">
        <v>1609015</v>
      </c>
      <c r="E7" s="31">
        <v>42629</v>
      </c>
      <c r="F7" s="31">
        <v>42653</v>
      </c>
      <c r="G7" s="30" t="s">
        <v>173</v>
      </c>
      <c r="H7" s="30">
        <v>210.48</v>
      </c>
    </row>
    <row r="8" spans="1:8" s="32" customFormat="1" x14ac:dyDescent="0.25">
      <c r="A8" s="30"/>
      <c r="B8" s="30"/>
      <c r="C8" s="30"/>
      <c r="D8" s="30"/>
      <c r="E8" s="31"/>
      <c r="F8" s="31"/>
      <c r="G8" s="30"/>
      <c r="H8" s="75"/>
    </row>
    <row r="9" spans="1:8" s="32" customFormat="1" x14ac:dyDescent="0.25">
      <c r="A9" s="30"/>
      <c r="B9" s="30"/>
      <c r="C9" s="30"/>
      <c r="D9" s="30"/>
      <c r="E9" s="31"/>
      <c r="F9" s="31"/>
      <c r="G9" s="30"/>
      <c r="H9" s="75"/>
    </row>
    <row r="10" spans="1:8" s="32" customFormat="1" x14ac:dyDescent="0.25">
      <c r="A10" s="30"/>
      <c r="B10" s="30"/>
      <c r="C10" s="30"/>
      <c r="D10" s="30"/>
      <c r="E10" s="31"/>
      <c r="F10" s="31"/>
      <c r="G10" s="30"/>
      <c r="H10" s="75"/>
    </row>
    <row r="11" spans="1:8" s="32" customFormat="1" x14ac:dyDescent="0.25">
      <c r="A11" s="30"/>
      <c r="B11" s="30"/>
      <c r="C11" s="30"/>
      <c r="D11" s="30"/>
      <c r="E11" s="31"/>
      <c r="F11" s="31"/>
      <c r="G11" s="30"/>
      <c r="H11" s="75"/>
    </row>
    <row r="12" spans="1:8" s="32" customFormat="1" x14ac:dyDescent="0.25">
      <c r="A12" s="30"/>
      <c r="B12" s="30"/>
      <c r="C12" s="30"/>
      <c r="D12" s="30"/>
      <c r="E12" s="31"/>
      <c r="F12" s="31"/>
      <c r="G12" s="30"/>
      <c r="H12" s="75"/>
    </row>
    <row r="13" spans="1:8" s="32" customFormat="1" x14ac:dyDescent="0.25">
      <c r="A13" s="30"/>
      <c r="B13" s="30"/>
      <c r="C13" s="30"/>
      <c r="D13" s="30"/>
      <c r="E13" s="31"/>
      <c r="F13" s="31"/>
      <c r="G13" s="30"/>
      <c r="H13" s="75"/>
    </row>
    <row r="14" spans="1:8" s="32" customFormat="1" x14ac:dyDescent="0.25">
      <c r="A14" s="30"/>
      <c r="B14" s="30"/>
      <c r="C14" s="30"/>
      <c r="D14" s="30"/>
      <c r="E14" s="31"/>
      <c r="F14" s="31"/>
      <c r="G14" s="30"/>
      <c r="H14" s="75"/>
    </row>
    <row r="15" spans="1:8" s="32" customFormat="1" x14ac:dyDescent="0.25">
      <c r="A15" s="30"/>
      <c r="B15" s="30"/>
      <c r="C15" s="30"/>
      <c r="D15" s="30"/>
      <c r="E15" s="31"/>
      <c r="F15" s="31"/>
      <c r="G15" s="30"/>
      <c r="H15" s="75"/>
    </row>
    <row r="16" spans="1:8" s="32" customFormat="1" x14ac:dyDescent="0.25">
      <c r="A16" s="30"/>
      <c r="B16" s="30"/>
      <c r="C16" s="30"/>
      <c r="D16" s="30"/>
      <c r="E16" s="31"/>
      <c r="F16" s="31"/>
      <c r="G16" s="30"/>
      <c r="H16" s="75"/>
    </row>
    <row r="17" spans="1:8" s="32" customFormat="1" x14ac:dyDescent="0.25">
      <c r="A17" s="30"/>
      <c r="B17" s="30"/>
      <c r="C17" s="30"/>
      <c r="D17" s="30"/>
      <c r="E17" s="31"/>
      <c r="F17" s="31"/>
      <c r="G17" s="30"/>
      <c r="H17" s="75"/>
    </row>
    <row r="18" spans="1:8" s="32" customFormat="1" x14ac:dyDescent="0.25">
      <c r="A18" s="30"/>
      <c r="B18" s="30"/>
      <c r="C18" s="30"/>
      <c r="D18" s="30"/>
      <c r="E18" s="31"/>
      <c r="F18" s="31"/>
      <c r="G18" s="30"/>
      <c r="H18" s="75"/>
    </row>
    <row r="19" spans="1:8" s="32" customFormat="1" x14ac:dyDescent="0.25">
      <c r="A19" s="30"/>
      <c r="B19" s="30"/>
      <c r="C19" s="30"/>
      <c r="D19" s="30"/>
      <c r="E19" s="31"/>
      <c r="F19" s="31"/>
      <c r="G19" s="30"/>
      <c r="H19" s="75"/>
    </row>
    <row r="20" spans="1:8" s="32" customFormat="1" x14ac:dyDescent="0.25">
      <c r="A20" s="30"/>
      <c r="B20" s="30"/>
      <c r="C20" s="30"/>
      <c r="D20" s="30"/>
      <c r="E20" s="31"/>
      <c r="F20" s="31"/>
      <c r="G20" s="30"/>
      <c r="H20" s="75"/>
    </row>
    <row r="21" spans="1:8" s="32" customFormat="1" x14ac:dyDescent="0.25">
      <c r="A21" s="30"/>
      <c r="B21" s="30"/>
      <c r="C21" s="30"/>
      <c r="D21" s="30"/>
      <c r="E21" s="31"/>
      <c r="F21" s="31"/>
      <c r="G21" s="30"/>
      <c r="H21" s="75"/>
    </row>
    <row r="22" spans="1:8" s="32" customFormat="1" x14ac:dyDescent="0.25">
      <c r="A22" s="30"/>
      <c r="B22" s="30"/>
      <c r="C22" s="30"/>
      <c r="D22" s="30"/>
      <c r="E22" s="31"/>
      <c r="F22" s="31"/>
      <c r="G22" s="30"/>
      <c r="H22" s="75"/>
    </row>
    <row r="23" spans="1:8" x14ac:dyDescent="0.25">
      <c r="A23" s="195" t="s">
        <v>205</v>
      </c>
      <c r="B23" s="196"/>
      <c r="C23" s="196"/>
      <c r="D23" s="196"/>
      <c r="E23" s="196"/>
      <c r="F23" s="196"/>
      <c r="G23" s="197"/>
      <c r="H23" s="86">
        <f>SUM(H6:H22)</f>
        <v>318.48</v>
      </c>
    </row>
    <row r="24" spans="1:8" s="32" customFormat="1" x14ac:dyDescent="0.25">
      <c r="A24" s="30"/>
      <c r="B24" s="30"/>
      <c r="C24" s="30"/>
      <c r="D24" s="30"/>
      <c r="E24" s="31"/>
      <c r="F24" s="31"/>
      <c r="G24" s="30"/>
      <c r="H24" s="75"/>
    </row>
    <row r="25" spans="1:8" s="32" customFormat="1" x14ac:dyDescent="0.25">
      <c r="A25" s="30"/>
      <c r="B25" s="30"/>
      <c r="C25" s="30"/>
      <c r="D25" s="30"/>
      <c r="E25" s="31"/>
      <c r="F25" s="31"/>
      <c r="G25" s="30"/>
      <c r="H25" s="75"/>
    </row>
    <row r="26" spans="1:8" s="32" customFormat="1" x14ac:dyDescent="0.25">
      <c r="A26" s="30"/>
      <c r="B26" s="30"/>
      <c r="C26" s="30"/>
      <c r="D26" s="30"/>
      <c r="E26" s="31"/>
      <c r="F26" s="31"/>
      <c r="G26" s="30"/>
      <c r="H26" s="75"/>
    </row>
    <row r="27" spans="1:8" s="32" customFormat="1" x14ac:dyDescent="0.25">
      <c r="A27" s="30"/>
      <c r="B27" s="30"/>
      <c r="C27" s="30"/>
      <c r="D27" s="30"/>
      <c r="E27" s="31"/>
      <c r="F27" s="31"/>
      <c r="G27" s="30"/>
      <c r="H27" s="75"/>
    </row>
    <row r="28" spans="1:8" s="32" customFormat="1" x14ac:dyDescent="0.25">
      <c r="A28" s="30"/>
      <c r="B28" s="30"/>
      <c r="C28" s="30"/>
      <c r="D28" s="30"/>
      <c r="E28" s="31"/>
      <c r="F28" s="31"/>
      <c r="G28" s="30"/>
      <c r="H28" s="75"/>
    </row>
    <row r="29" spans="1:8" s="32" customFormat="1" x14ac:dyDescent="0.25">
      <c r="A29" s="30"/>
      <c r="B29" s="30"/>
      <c r="C29" s="30"/>
      <c r="D29" s="30"/>
      <c r="E29" s="31"/>
      <c r="F29" s="31"/>
      <c r="G29" s="30"/>
      <c r="H29" s="75"/>
    </row>
    <row r="30" spans="1:8" s="32" customFormat="1" x14ac:dyDescent="0.25">
      <c r="A30" s="30"/>
      <c r="B30" s="30"/>
      <c r="C30" s="30"/>
      <c r="D30" s="30"/>
      <c r="E30" s="31"/>
      <c r="F30" s="31"/>
      <c r="G30" s="30"/>
      <c r="H30" s="75"/>
    </row>
    <row r="31" spans="1:8" s="32" customFormat="1" x14ac:dyDescent="0.25">
      <c r="A31" s="30"/>
      <c r="B31" s="30"/>
      <c r="C31" s="30"/>
      <c r="D31" s="30"/>
      <c r="E31" s="31"/>
      <c r="F31" s="31"/>
      <c r="G31" s="30"/>
      <c r="H31" s="75"/>
    </row>
    <row r="32" spans="1:8" s="32" customFormat="1" x14ac:dyDescent="0.25">
      <c r="A32" s="30"/>
      <c r="B32" s="30"/>
      <c r="C32" s="30"/>
      <c r="D32" s="30"/>
      <c r="E32" s="31"/>
      <c r="F32" s="31"/>
      <c r="G32" s="30"/>
      <c r="H32" s="75"/>
    </row>
    <row r="33" spans="1:8" s="32" customFormat="1" x14ac:dyDescent="0.25">
      <c r="A33" s="30"/>
      <c r="B33" s="30"/>
      <c r="C33" s="30"/>
      <c r="D33" s="30"/>
      <c r="E33" s="31"/>
      <c r="F33" s="31"/>
      <c r="G33" s="30"/>
      <c r="H33" s="75"/>
    </row>
    <row r="34" spans="1:8" s="32" customFormat="1" x14ac:dyDescent="0.25">
      <c r="A34" s="30"/>
      <c r="B34" s="30"/>
      <c r="C34" s="30"/>
      <c r="D34" s="30"/>
      <c r="E34" s="31"/>
      <c r="F34" s="31"/>
      <c r="G34" s="30"/>
      <c r="H34" s="75"/>
    </row>
    <row r="35" spans="1:8" s="32" customFormat="1" x14ac:dyDescent="0.25">
      <c r="A35" s="30"/>
      <c r="B35" s="30"/>
      <c r="C35" s="30"/>
      <c r="D35" s="30"/>
      <c r="E35" s="31"/>
      <c r="F35" s="31"/>
      <c r="G35" s="30"/>
      <c r="H35" s="75"/>
    </row>
    <row r="36" spans="1:8" s="32" customFormat="1" x14ac:dyDescent="0.25">
      <c r="A36" s="30"/>
      <c r="B36" s="30"/>
      <c r="C36" s="30"/>
      <c r="D36" s="30"/>
      <c r="E36" s="31"/>
      <c r="F36" s="31"/>
      <c r="G36" s="30"/>
      <c r="H36" s="75"/>
    </row>
    <row r="37" spans="1:8" s="32" customFormat="1" x14ac:dyDescent="0.25">
      <c r="A37" s="30"/>
      <c r="B37" s="30"/>
      <c r="C37" s="30"/>
      <c r="D37" s="30"/>
      <c r="E37" s="31"/>
      <c r="F37" s="31"/>
      <c r="G37" s="30"/>
      <c r="H37" s="75"/>
    </row>
    <row r="38" spans="1:8" s="32" customFormat="1" x14ac:dyDescent="0.25">
      <c r="A38" s="30"/>
      <c r="B38" s="30"/>
      <c r="C38" s="30"/>
      <c r="D38" s="30"/>
      <c r="E38" s="31"/>
      <c r="F38" s="31"/>
      <c r="G38" s="30"/>
      <c r="H38" s="75"/>
    </row>
    <row r="39" spans="1:8" s="32" customFormat="1" x14ac:dyDescent="0.25">
      <c r="A39" s="30"/>
      <c r="B39" s="30"/>
      <c r="C39" s="30"/>
      <c r="D39" s="30"/>
      <c r="E39" s="31"/>
      <c r="F39" s="31"/>
      <c r="G39" s="30"/>
      <c r="H39" s="75"/>
    </row>
    <row r="40" spans="1:8" s="32" customFormat="1" x14ac:dyDescent="0.25">
      <c r="A40" s="30"/>
      <c r="B40" s="30"/>
      <c r="C40" s="30"/>
      <c r="D40" s="30"/>
      <c r="E40" s="31"/>
      <c r="F40" s="31"/>
      <c r="G40" s="30"/>
      <c r="H40" s="75"/>
    </row>
    <row r="41" spans="1:8" x14ac:dyDescent="0.25">
      <c r="A41" s="195" t="s">
        <v>60</v>
      </c>
      <c r="B41" s="196"/>
      <c r="C41" s="196"/>
      <c r="D41" s="196"/>
      <c r="E41" s="196"/>
      <c r="F41" s="196"/>
      <c r="G41" s="197"/>
      <c r="H41" s="86">
        <f>SUM(H24:H40)</f>
        <v>0</v>
      </c>
    </row>
    <row r="42" spans="1:8" x14ac:dyDescent="0.25">
      <c r="A42" s="188" t="s">
        <v>70</v>
      </c>
      <c r="B42" s="188"/>
      <c r="C42" s="189"/>
      <c r="D42" s="20"/>
      <c r="E42" s="20"/>
      <c r="F42" s="20"/>
      <c r="G42" s="20"/>
      <c r="H42" s="86">
        <f>H23+H41</f>
        <v>318.48</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6:F22">
      <formula1>E6</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topLeftCell="A25" workbookViewId="0">
      <selection activeCell="N48" sqref="N48"/>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6" width="15.7109375" style="16" customWidth="1"/>
    <col min="7" max="7" width="15.42578125" style="22" customWidth="1"/>
    <col min="8" max="16384" width="9.140625" style="22"/>
  </cols>
  <sheetData>
    <row r="1" spans="1:8" x14ac:dyDescent="0.25">
      <c r="A1" s="3" t="s">
        <v>94</v>
      </c>
      <c r="B1" s="3"/>
    </row>
    <row r="3" spans="1:8" x14ac:dyDescent="0.25">
      <c r="A3" s="20"/>
      <c r="B3" s="190" t="s">
        <v>12</v>
      </c>
      <c r="C3" s="190"/>
      <c r="D3" s="190"/>
      <c r="E3" s="190"/>
      <c r="F3" s="190"/>
      <c r="G3" s="190"/>
      <c r="H3" s="191" t="s">
        <v>20</v>
      </c>
    </row>
    <row r="4" spans="1:8" x14ac:dyDescent="0.25">
      <c r="A4" s="183" t="s">
        <v>2</v>
      </c>
      <c r="B4" s="192" t="s">
        <v>91</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c r="B6" s="30"/>
      <c r="C6" s="30"/>
      <c r="D6" s="30"/>
      <c r="E6" s="31"/>
      <c r="F6" s="31"/>
      <c r="G6" s="30"/>
      <c r="H6" s="75"/>
    </row>
    <row r="7" spans="1:8" s="32" customFormat="1" x14ac:dyDescent="0.25">
      <c r="A7" s="30"/>
      <c r="B7" s="30"/>
      <c r="C7" s="30"/>
      <c r="D7" s="30"/>
      <c r="E7" s="31"/>
      <c r="F7" s="31"/>
      <c r="G7" s="30"/>
      <c r="H7" s="75"/>
    </row>
    <row r="8" spans="1:8" s="32" customFormat="1" x14ac:dyDescent="0.25">
      <c r="A8" s="30"/>
      <c r="B8" s="30"/>
      <c r="C8" s="30"/>
      <c r="D8" s="30"/>
      <c r="E8" s="31"/>
      <c r="F8" s="31"/>
      <c r="G8" s="30"/>
      <c r="H8" s="75"/>
    </row>
    <row r="9" spans="1:8" s="32" customFormat="1" x14ac:dyDescent="0.25">
      <c r="A9" s="30"/>
      <c r="B9" s="30"/>
      <c r="C9" s="30"/>
      <c r="D9" s="30"/>
      <c r="E9" s="31"/>
      <c r="F9" s="31"/>
      <c r="G9" s="30"/>
      <c r="H9" s="75"/>
    </row>
    <row r="10" spans="1:8" s="32" customFormat="1" x14ac:dyDescent="0.25">
      <c r="A10" s="30"/>
      <c r="B10" s="30"/>
      <c r="C10" s="30"/>
      <c r="D10" s="30"/>
      <c r="E10" s="31"/>
      <c r="F10" s="31"/>
      <c r="G10" s="30"/>
      <c r="H10" s="75"/>
    </row>
    <row r="11" spans="1:8" s="32" customFormat="1" x14ac:dyDescent="0.25">
      <c r="A11" s="30"/>
      <c r="B11" s="30"/>
      <c r="C11" s="30"/>
      <c r="D11" s="30"/>
      <c r="E11" s="31"/>
      <c r="F11" s="31"/>
      <c r="G11" s="30"/>
      <c r="H11" s="75"/>
    </row>
    <row r="12" spans="1:8" s="32" customFormat="1" x14ac:dyDescent="0.25">
      <c r="A12" s="30"/>
      <c r="B12" s="30"/>
      <c r="C12" s="30"/>
      <c r="D12" s="30"/>
      <c r="E12" s="31"/>
      <c r="F12" s="31"/>
      <c r="G12" s="30"/>
      <c r="H12" s="75"/>
    </row>
    <row r="13" spans="1:8" s="32" customFormat="1" x14ac:dyDescent="0.25">
      <c r="A13" s="30"/>
      <c r="B13" s="30"/>
      <c r="C13" s="30"/>
      <c r="D13" s="30"/>
      <c r="E13" s="31"/>
      <c r="F13" s="31"/>
      <c r="G13" s="30"/>
      <c r="H13" s="75"/>
    </row>
    <row r="14" spans="1:8" s="32" customFormat="1" x14ac:dyDescent="0.25">
      <c r="A14" s="30"/>
      <c r="B14" s="30"/>
      <c r="C14" s="30"/>
      <c r="D14" s="30"/>
      <c r="E14" s="31"/>
      <c r="F14" s="31"/>
      <c r="G14" s="30"/>
      <c r="H14" s="75"/>
    </row>
    <row r="15" spans="1:8" s="32" customFormat="1" x14ac:dyDescent="0.25">
      <c r="A15" s="30"/>
      <c r="B15" s="30"/>
      <c r="C15" s="30"/>
      <c r="D15" s="30"/>
      <c r="E15" s="31"/>
      <c r="F15" s="31"/>
      <c r="G15" s="30"/>
      <c r="H15" s="75"/>
    </row>
    <row r="16" spans="1:8" s="32" customFormat="1" x14ac:dyDescent="0.25">
      <c r="A16" s="30"/>
      <c r="B16" s="30"/>
      <c r="C16" s="30"/>
      <c r="D16" s="30"/>
      <c r="E16" s="31"/>
      <c r="F16" s="31"/>
      <c r="G16" s="30"/>
      <c r="H16" s="75"/>
    </row>
    <row r="17" spans="1:8" s="32" customFormat="1" x14ac:dyDescent="0.25">
      <c r="A17" s="30"/>
      <c r="B17" s="30"/>
      <c r="C17" s="30"/>
      <c r="D17" s="30"/>
      <c r="E17" s="31"/>
      <c r="F17" s="31"/>
      <c r="G17" s="30"/>
      <c r="H17" s="75"/>
    </row>
    <row r="18" spans="1:8" s="32" customFormat="1" x14ac:dyDescent="0.25">
      <c r="A18" s="30"/>
      <c r="B18" s="30"/>
      <c r="C18" s="30"/>
      <c r="D18" s="30"/>
      <c r="E18" s="31"/>
      <c r="F18" s="31"/>
      <c r="G18" s="30"/>
      <c r="H18" s="75"/>
    </row>
    <row r="19" spans="1:8" s="32" customFormat="1" x14ac:dyDescent="0.25">
      <c r="A19" s="30"/>
      <c r="B19" s="30"/>
      <c r="C19" s="30"/>
      <c r="D19" s="30"/>
      <c r="E19" s="31"/>
      <c r="F19" s="31"/>
      <c r="G19" s="30"/>
      <c r="H19" s="75"/>
    </row>
    <row r="20" spans="1:8" s="32" customFormat="1" x14ac:dyDescent="0.25">
      <c r="A20" s="30"/>
      <c r="B20" s="30"/>
      <c r="C20" s="30"/>
      <c r="D20" s="30"/>
      <c r="E20" s="31"/>
      <c r="F20" s="31"/>
      <c r="G20" s="30"/>
      <c r="H20" s="75"/>
    </row>
    <row r="21" spans="1:8" s="32" customFormat="1" x14ac:dyDescent="0.25">
      <c r="A21" s="30"/>
      <c r="B21" s="30"/>
      <c r="C21" s="30"/>
      <c r="D21" s="30"/>
      <c r="E21" s="31"/>
      <c r="F21" s="31"/>
      <c r="G21" s="30"/>
      <c r="H21" s="75"/>
    </row>
    <row r="22" spans="1:8" s="32" customFormat="1" x14ac:dyDescent="0.25">
      <c r="A22" s="30"/>
      <c r="B22" s="30"/>
      <c r="C22" s="30"/>
      <c r="D22" s="30"/>
      <c r="E22" s="31"/>
      <c r="F22" s="31"/>
      <c r="G22" s="30"/>
      <c r="H22" s="75"/>
    </row>
    <row r="23" spans="1:8" x14ac:dyDescent="0.25">
      <c r="A23" s="195" t="s">
        <v>60</v>
      </c>
      <c r="B23" s="196"/>
      <c r="C23" s="196"/>
      <c r="D23" s="196"/>
      <c r="E23" s="196"/>
      <c r="F23" s="196"/>
      <c r="G23" s="197"/>
      <c r="H23" s="86">
        <f>SUM(H6:H22)</f>
        <v>0</v>
      </c>
    </row>
    <row r="24" spans="1:8" s="32" customFormat="1" x14ac:dyDescent="0.25">
      <c r="A24" s="30"/>
      <c r="B24" s="30"/>
      <c r="C24" s="30"/>
      <c r="D24" s="30"/>
      <c r="E24" s="31"/>
      <c r="F24" s="31"/>
      <c r="G24" s="30"/>
      <c r="H24" s="75"/>
    </row>
    <row r="25" spans="1:8" s="32" customFormat="1" x14ac:dyDescent="0.25">
      <c r="A25" s="30"/>
      <c r="B25" s="30"/>
      <c r="C25" s="30"/>
      <c r="D25" s="30"/>
      <c r="E25" s="31"/>
      <c r="F25" s="31"/>
      <c r="G25" s="30"/>
      <c r="H25" s="75"/>
    </row>
    <row r="26" spans="1:8" s="32" customFormat="1" x14ac:dyDescent="0.25">
      <c r="A26" s="30"/>
      <c r="B26" s="30"/>
      <c r="C26" s="30"/>
      <c r="D26" s="30"/>
      <c r="E26" s="31"/>
      <c r="F26" s="31"/>
      <c r="G26" s="30"/>
      <c r="H26" s="75"/>
    </row>
    <row r="27" spans="1:8" s="32" customFormat="1" x14ac:dyDescent="0.25">
      <c r="A27" s="30"/>
      <c r="B27" s="30"/>
      <c r="C27" s="30"/>
      <c r="D27" s="30"/>
      <c r="E27" s="31"/>
      <c r="F27" s="31"/>
      <c r="G27" s="30"/>
      <c r="H27" s="75"/>
    </row>
    <row r="28" spans="1:8" s="32" customFormat="1" x14ac:dyDescent="0.25">
      <c r="A28" s="30"/>
      <c r="B28" s="30"/>
      <c r="C28" s="30"/>
      <c r="D28" s="30"/>
      <c r="E28" s="31"/>
      <c r="F28" s="31"/>
      <c r="G28" s="30"/>
      <c r="H28" s="75"/>
    </row>
    <row r="29" spans="1:8" s="32" customFormat="1" x14ac:dyDescent="0.25">
      <c r="A29" s="30"/>
      <c r="B29" s="30"/>
      <c r="C29" s="30"/>
      <c r="D29" s="30"/>
      <c r="E29" s="31"/>
      <c r="F29" s="31"/>
      <c r="G29" s="30"/>
      <c r="H29" s="75"/>
    </row>
    <row r="30" spans="1:8" s="32" customFormat="1" x14ac:dyDescent="0.25">
      <c r="A30" s="30"/>
      <c r="B30" s="30"/>
      <c r="C30" s="30"/>
      <c r="D30" s="30"/>
      <c r="E30" s="31"/>
      <c r="F30" s="31"/>
      <c r="G30" s="30"/>
      <c r="H30" s="75"/>
    </row>
    <row r="31" spans="1:8" s="32" customFormat="1" x14ac:dyDescent="0.25">
      <c r="A31" s="30"/>
      <c r="B31" s="30"/>
      <c r="C31" s="30"/>
      <c r="D31" s="30"/>
      <c r="E31" s="31"/>
      <c r="F31" s="31"/>
      <c r="G31" s="30"/>
      <c r="H31" s="75"/>
    </row>
    <row r="32" spans="1:8" s="32" customFormat="1" x14ac:dyDescent="0.25">
      <c r="A32" s="30"/>
      <c r="B32" s="30"/>
      <c r="C32" s="30"/>
      <c r="D32" s="30"/>
      <c r="E32" s="31"/>
      <c r="F32" s="31"/>
      <c r="G32" s="30"/>
      <c r="H32" s="75"/>
    </row>
    <row r="33" spans="1:8" s="32" customFormat="1" x14ac:dyDescent="0.25">
      <c r="A33" s="30"/>
      <c r="B33" s="30"/>
      <c r="C33" s="30"/>
      <c r="D33" s="30"/>
      <c r="E33" s="31"/>
      <c r="F33" s="31"/>
      <c r="G33" s="30"/>
      <c r="H33" s="75"/>
    </row>
    <row r="34" spans="1:8" s="32" customFormat="1" x14ac:dyDescent="0.25">
      <c r="A34" s="30"/>
      <c r="B34" s="30"/>
      <c r="C34" s="30"/>
      <c r="D34" s="30"/>
      <c r="E34" s="31"/>
      <c r="F34" s="31"/>
      <c r="G34" s="30"/>
      <c r="H34" s="75"/>
    </row>
    <row r="35" spans="1:8" s="32" customFormat="1" x14ac:dyDescent="0.25">
      <c r="A35" s="30"/>
      <c r="B35" s="30"/>
      <c r="C35" s="30"/>
      <c r="D35" s="30"/>
      <c r="E35" s="31"/>
      <c r="F35" s="31"/>
      <c r="G35" s="30"/>
      <c r="H35" s="75"/>
    </row>
    <row r="36" spans="1:8" s="32" customFormat="1" x14ac:dyDescent="0.25">
      <c r="A36" s="30"/>
      <c r="B36" s="30"/>
      <c r="C36" s="30"/>
      <c r="D36" s="30"/>
      <c r="E36" s="31"/>
      <c r="F36" s="31"/>
      <c r="G36" s="30"/>
      <c r="H36" s="75"/>
    </row>
    <row r="37" spans="1:8" s="32" customFormat="1" x14ac:dyDescent="0.25">
      <c r="A37" s="30"/>
      <c r="B37" s="30"/>
      <c r="C37" s="30"/>
      <c r="D37" s="30"/>
      <c r="E37" s="31"/>
      <c r="F37" s="31"/>
      <c r="G37" s="30"/>
      <c r="H37" s="75"/>
    </row>
    <row r="38" spans="1:8" s="32" customFormat="1" x14ac:dyDescent="0.25">
      <c r="A38" s="30"/>
      <c r="B38" s="30"/>
      <c r="C38" s="30"/>
      <c r="D38" s="30"/>
      <c r="E38" s="31"/>
      <c r="F38" s="31"/>
      <c r="G38" s="30"/>
      <c r="H38" s="75"/>
    </row>
    <row r="39" spans="1:8" s="32" customFormat="1" x14ac:dyDescent="0.25">
      <c r="A39" s="30"/>
      <c r="B39" s="30"/>
      <c r="C39" s="30"/>
      <c r="D39" s="30"/>
      <c r="E39" s="31"/>
      <c r="F39" s="31"/>
      <c r="G39" s="30"/>
      <c r="H39" s="75"/>
    </row>
    <row r="40" spans="1:8" s="32" customFormat="1" x14ac:dyDescent="0.25">
      <c r="A40" s="30"/>
      <c r="B40" s="30"/>
      <c r="C40" s="30"/>
      <c r="D40" s="30"/>
      <c r="E40" s="31"/>
      <c r="F40" s="31"/>
      <c r="G40" s="30"/>
      <c r="H40" s="75"/>
    </row>
    <row r="41" spans="1:8" x14ac:dyDescent="0.25">
      <c r="A41" s="195" t="s">
        <v>60</v>
      </c>
      <c r="B41" s="196"/>
      <c r="C41" s="196"/>
      <c r="D41" s="196"/>
      <c r="E41" s="196"/>
      <c r="F41" s="196"/>
      <c r="G41" s="197"/>
      <c r="H41" s="86">
        <f>SUM(H24:H40)</f>
        <v>0</v>
      </c>
    </row>
    <row r="42" spans="1:8" x14ac:dyDescent="0.25">
      <c r="A42" s="188" t="s">
        <v>106</v>
      </c>
      <c r="B42" s="188"/>
      <c r="C42" s="189"/>
      <c r="D42" s="20"/>
      <c r="E42" s="20"/>
      <c r="F42" s="20"/>
      <c r="G42" s="20"/>
      <c r="H42" s="86">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zoomScaleNormal="100" workbookViewId="0">
      <selection activeCell="F49" sqref="F49"/>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6" width="15.7109375" style="16" customWidth="1"/>
    <col min="7" max="7" width="15.42578125" style="22" customWidth="1"/>
    <col min="8" max="16384" width="9.140625" style="22"/>
  </cols>
  <sheetData>
    <row r="1" spans="1:8" x14ac:dyDescent="0.25">
      <c r="A1" s="3" t="s">
        <v>104</v>
      </c>
      <c r="B1" s="3"/>
    </row>
    <row r="3" spans="1:8" x14ac:dyDescent="0.25">
      <c r="A3" s="20"/>
      <c r="B3" s="190" t="s">
        <v>12</v>
      </c>
      <c r="C3" s="190"/>
      <c r="D3" s="190"/>
      <c r="E3" s="190"/>
      <c r="F3" s="190"/>
      <c r="G3" s="190"/>
      <c r="H3" s="191" t="s">
        <v>20</v>
      </c>
    </row>
    <row r="4" spans="1:8" x14ac:dyDescent="0.25">
      <c r="A4" s="183" t="s">
        <v>2</v>
      </c>
      <c r="B4" s="192" t="s">
        <v>91</v>
      </c>
      <c r="C4" s="193"/>
      <c r="D4" s="193"/>
      <c r="E4" s="193"/>
      <c r="F4" s="193"/>
      <c r="G4" s="194"/>
      <c r="H4" s="191"/>
    </row>
    <row r="5" spans="1:8" ht="31.5" x14ac:dyDescent="0.25">
      <c r="A5" s="184"/>
      <c r="B5" s="6" t="s">
        <v>55</v>
      </c>
      <c r="C5" s="6" t="s">
        <v>56</v>
      </c>
      <c r="D5" s="6" t="s">
        <v>57</v>
      </c>
      <c r="E5" s="6" t="s">
        <v>58</v>
      </c>
      <c r="F5" s="6" t="s">
        <v>72</v>
      </c>
      <c r="G5" s="6" t="s">
        <v>59</v>
      </c>
      <c r="H5" s="191"/>
    </row>
    <row r="6" spans="1:8" s="32" customFormat="1" x14ac:dyDescent="0.25">
      <c r="A6" s="30"/>
      <c r="B6" s="30"/>
      <c r="C6" s="30"/>
      <c r="D6" s="30"/>
      <c r="E6" s="31"/>
      <c r="F6" s="31"/>
      <c r="G6" s="30"/>
      <c r="H6" s="75"/>
    </row>
    <row r="7" spans="1:8" s="32" customFormat="1" x14ac:dyDescent="0.25">
      <c r="A7" s="30"/>
      <c r="B7" s="30"/>
      <c r="C7" s="30"/>
      <c r="D7" s="30"/>
      <c r="E7" s="31"/>
      <c r="F7" s="31"/>
      <c r="G7" s="30"/>
      <c r="H7" s="75"/>
    </row>
    <row r="8" spans="1:8" s="32" customFormat="1" x14ac:dyDescent="0.25">
      <c r="A8" s="30"/>
      <c r="B8" s="30"/>
      <c r="C8" s="30"/>
      <c r="D8" s="30"/>
      <c r="E8" s="31"/>
      <c r="F8" s="31"/>
      <c r="G8" s="30"/>
      <c r="H8" s="75"/>
    </row>
    <row r="9" spans="1:8" s="32" customFormat="1" x14ac:dyDescent="0.25">
      <c r="A9" s="30"/>
      <c r="B9" s="30"/>
      <c r="C9" s="30"/>
      <c r="D9" s="30"/>
      <c r="E9" s="31"/>
      <c r="F9" s="31"/>
      <c r="G9" s="30"/>
      <c r="H9" s="75"/>
    </row>
    <row r="10" spans="1:8" s="32" customFormat="1" x14ac:dyDescent="0.25">
      <c r="A10" s="30"/>
      <c r="B10" s="30"/>
      <c r="C10" s="30"/>
      <c r="D10" s="30"/>
      <c r="E10" s="31"/>
      <c r="F10" s="31"/>
      <c r="G10" s="30"/>
      <c r="H10" s="75"/>
    </row>
    <row r="11" spans="1:8" s="32" customFormat="1" x14ac:dyDescent="0.25">
      <c r="A11" s="30"/>
      <c r="B11" s="30"/>
      <c r="C11" s="30"/>
      <c r="D11" s="30"/>
      <c r="E11" s="31"/>
      <c r="F11" s="31"/>
      <c r="G11" s="30"/>
      <c r="H11" s="75"/>
    </row>
    <row r="12" spans="1:8" s="32" customFormat="1" x14ac:dyDescent="0.25">
      <c r="A12" s="30"/>
      <c r="B12" s="30"/>
      <c r="C12" s="30"/>
      <c r="D12" s="30"/>
      <c r="E12" s="31"/>
      <c r="F12" s="31"/>
      <c r="G12" s="30"/>
      <c r="H12" s="75"/>
    </row>
    <row r="13" spans="1:8" s="32" customFormat="1" x14ac:dyDescent="0.25">
      <c r="A13" s="30"/>
      <c r="B13" s="30"/>
      <c r="C13" s="30"/>
      <c r="D13" s="30"/>
      <c r="E13" s="31"/>
      <c r="F13" s="31"/>
      <c r="G13" s="30"/>
      <c r="H13" s="75"/>
    </row>
    <row r="14" spans="1:8" s="32" customFormat="1" x14ac:dyDescent="0.25">
      <c r="A14" s="30"/>
      <c r="B14" s="30"/>
      <c r="C14" s="30"/>
      <c r="D14" s="30"/>
      <c r="E14" s="31"/>
      <c r="F14" s="31"/>
      <c r="G14" s="30"/>
      <c r="H14" s="75"/>
    </row>
    <row r="15" spans="1:8" s="32" customFormat="1" x14ac:dyDescent="0.25">
      <c r="A15" s="30"/>
      <c r="B15" s="30"/>
      <c r="C15" s="30"/>
      <c r="D15" s="30"/>
      <c r="E15" s="31"/>
      <c r="F15" s="31"/>
      <c r="G15" s="30"/>
      <c r="H15" s="75"/>
    </row>
    <row r="16" spans="1:8" s="32" customFormat="1" x14ac:dyDescent="0.25">
      <c r="A16" s="30"/>
      <c r="B16" s="30"/>
      <c r="C16" s="30"/>
      <c r="D16" s="30"/>
      <c r="E16" s="31"/>
      <c r="F16" s="31"/>
      <c r="G16" s="30"/>
      <c r="H16" s="75"/>
    </row>
    <row r="17" spans="1:8" s="32" customFormat="1" x14ac:dyDescent="0.25">
      <c r="A17" s="30"/>
      <c r="B17" s="30"/>
      <c r="C17" s="30"/>
      <c r="D17" s="30"/>
      <c r="E17" s="31"/>
      <c r="F17" s="31"/>
      <c r="G17" s="30"/>
      <c r="H17" s="75"/>
    </row>
    <row r="18" spans="1:8" s="32" customFormat="1" x14ac:dyDescent="0.25">
      <c r="A18" s="30"/>
      <c r="B18" s="30"/>
      <c r="C18" s="30"/>
      <c r="D18" s="30"/>
      <c r="E18" s="31"/>
      <c r="F18" s="31"/>
      <c r="G18" s="30"/>
      <c r="H18" s="75"/>
    </row>
    <row r="19" spans="1:8" s="32" customFormat="1" x14ac:dyDescent="0.25">
      <c r="A19" s="30"/>
      <c r="B19" s="30"/>
      <c r="C19" s="30"/>
      <c r="D19" s="30"/>
      <c r="E19" s="31"/>
      <c r="F19" s="31"/>
      <c r="G19" s="30"/>
      <c r="H19" s="75"/>
    </row>
    <row r="20" spans="1:8" s="32" customFormat="1" x14ac:dyDescent="0.25">
      <c r="A20" s="30"/>
      <c r="B20" s="30"/>
      <c r="C20" s="30"/>
      <c r="D20" s="30"/>
      <c r="E20" s="31"/>
      <c r="F20" s="31"/>
      <c r="G20" s="30"/>
      <c r="H20" s="75"/>
    </row>
    <row r="21" spans="1:8" s="32" customFormat="1" x14ac:dyDescent="0.25">
      <c r="A21" s="30"/>
      <c r="B21" s="30"/>
      <c r="C21" s="30"/>
      <c r="D21" s="30"/>
      <c r="E21" s="31"/>
      <c r="F21" s="31"/>
      <c r="G21" s="30"/>
      <c r="H21" s="75"/>
    </row>
    <row r="22" spans="1:8" s="32" customFormat="1" x14ac:dyDescent="0.25">
      <c r="A22" s="30"/>
      <c r="B22" s="30"/>
      <c r="C22" s="30"/>
      <c r="D22" s="30"/>
      <c r="E22" s="31"/>
      <c r="F22" s="31"/>
      <c r="G22" s="30"/>
      <c r="H22" s="75"/>
    </row>
    <row r="23" spans="1:8" x14ac:dyDescent="0.25">
      <c r="A23" s="195" t="s">
        <v>60</v>
      </c>
      <c r="B23" s="196"/>
      <c r="C23" s="196"/>
      <c r="D23" s="196"/>
      <c r="E23" s="196"/>
      <c r="F23" s="196"/>
      <c r="G23" s="197"/>
      <c r="H23" s="86">
        <f>SUM(H6:H22)</f>
        <v>0</v>
      </c>
    </row>
    <row r="24" spans="1:8" s="32" customFormat="1" x14ac:dyDescent="0.25">
      <c r="A24" s="30"/>
      <c r="B24" s="30"/>
      <c r="C24" s="30"/>
      <c r="D24" s="30"/>
      <c r="E24" s="31"/>
      <c r="F24" s="31"/>
      <c r="G24" s="30"/>
      <c r="H24" s="75"/>
    </row>
    <row r="25" spans="1:8" s="32" customFormat="1" x14ac:dyDescent="0.25">
      <c r="A25" s="30"/>
      <c r="B25" s="30"/>
      <c r="C25" s="30"/>
      <c r="D25" s="30"/>
      <c r="E25" s="31"/>
      <c r="F25" s="31"/>
      <c r="G25" s="30"/>
      <c r="H25" s="75"/>
    </row>
    <row r="26" spans="1:8" s="32" customFormat="1" x14ac:dyDescent="0.25">
      <c r="A26" s="30"/>
      <c r="B26" s="30"/>
      <c r="C26" s="30"/>
      <c r="D26" s="30"/>
      <c r="E26" s="31"/>
      <c r="F26" s="31"/>
      <c r="G26" s="30"/>
      <c r="H26" s="75"/>
    </row>
    <row r="27" spans="1:8" s="32" customFormat="1" x14ac:dyDescent="0.25">
      <c r="A27" s="30"/>
      <c r="B27" s="30"/>
      <c r="C27" s="30"/>
      <c r="D27" s="30"/>
      <c r="E27" s="31"/>
      <c r="F27" s="31"/>
      <c r="G27" s="30"/>
      <c r="H27" s="75"/>
    </row>
    <row r="28" spans="1:8" s="32" customFormat="1" x14ac:dyDescent="0.25">
      <c r="A28" s="30"/>
      <c r="B28" s="30"/>
      <c r="C28" s="30"/>
      <c r="D28" s="30"/>
      <c r="E28" s="31"/>
      <c r="F28" s="31"/>
      <c r="G28" s="30"/>
      <c r="H28" s="75"/>
    </row>
    <row r="29" spans="1:8" s="32" customFormat="1" x14ac:dyDescent="0.25">
      <c r="A29" s="30"/>
      <c r="B29" s="30"/>
      <c r="C29" s="30"/>
      <c r="D29" s="30"/>
      <c r="E29" s="31"/>
      <c r="F29" s="31"/>
      <c r="G29" s="30"/>
      <c r="H29" s="75"/>
    </row>
    <row r="30" spans="1:8" s="32" customFormat="1" x14ac:dyDescent="0.25">
      <c r="A30" s="30"/>
      <c r="B30" s="30"/>
      <c r="C30" s="30"/>
      <c r="D30" s="30"/>
      <c r="E30" s="31"/>
      <c r="F30" s="31"/>
      <c r="G30" s="30"/>
      <c r="H30" s="75"/>
    </row>
    <row r="31" spans="1:8" s="32" customFormat="1" x14ac:dyDescent="0.25">
      <c r="A31" s="30"/>
      <c r="B31" s="30"/>
      <c r="C31" s="30"/>
      <c r="D31" s="30"/>
      <c r="E31" s="31"/>
      <c r="F31" s="31"/>
      <c r="G31" s="30"/>
      <c r="H31" s="75"/>
    </row>
    <row r="32" spans="1:8" s="32" customFormat="1" x14ac:dyDescent="0.25">
      <c r="A32" s="30"/>
      <c r="B32" s="30"/>
      <c r="C32" s="30"/>
      <c r="D32" s="30"/>
      <c r="E32" s="31"/>
      <c r="F32" s="31"/>
      <c r="G32" s="30"/>
      <c r="H32" s="75"/>
    </row>
    <row r="33" spans="1:8" s="32" customFormat="1" x14ac:dyDescent="0.25">
      <c r="A33" s="30"/>
      <c r="B33" s="30"/>
      <c r="C33" s="30"/>
      <c r="D33" s="30"/>
      <c r="E33" s="31"/>
      <c r="F33" s="31"/>
      <c r="G33" s="30"/>
      <c r="H33" s="75"/>
    </row>
    <row r="34" spans="1:8" s="32" customFormat="1" x14ac:dyDescent="0.25">
      <c r="A34" s="30"/>
      <c r="B34" s="30"/>
      <c r="C34" s="30"/>
      <c r="D34" s="30"/>
      <c r="E34" s="31"/>
      <c r="F34" s="31"/>
      <c r="G34" s="30"/>
      <c r="H34" s="75"/>
    </row>
    <row r="35" spans="1:8" s="32" customFormat="1" x14ac:dyDescent="0.25">
      <c r="A35" s="30"/>
      <c r="B35" s="30"/>
      <c r="C35" s="30"/>
      <c r="D35" s="30"/>
      <c r="E35" s="31"/>
      <c r="F35" s="31"/>
      <c r="G35" s="30"/>
      <c r="H35" s="75"/>
    </row>
    <row r="36" spans="1:8" s="32" customFormat="1" x14ac:dyDescent="0.25">
      <c r="A36" s="30"/>
      <c r="B36" s="30"/>
      <c r="C36" s="30"/>
      <c r="D36" s="30"/>
      <c r="E36" s="31"/>
      <c r="F36" s="31"/>
      <c r="G36" s="30"/>
      <c r="H36" s="75"/>
    </row>
    <row r="37" spans="1:8" s="32" customFormat="1" x14ac:dyDescent="0.25">
      <c r="A37" s="30"/>
      <c r="B37" s="30"/>
      <c r="C37" s="30"/>
      <c r="D37" s="30"/>
      <c r="E37" s="31"/>
      <c r="F37" s="31"/>
      <c r="G37" s="30"/>
      <c r="H37" s="75"/>
    </row>
    <row r="38" spans="1:8" s="32" customFormat="1" x14ac:dyDescent="0.25">
      <c r="A38" s="30"/>
      <c r="B38" s="30"/>
      <c r="C38" s="30"/>
      <c r="D38" s="30"/>
      <c r="E38" s="31"/>
      <c r="F38" s="31"/>
      <c r="G38" s="30"/>
      <c r="H38" s="75"/>
    </row>
    <row r="39" spans="1:8" s="32" customFormat="1" x14ac:dyDescent="0.25">
      <c r="A39" s="30"/>
      <c r="B39" s="30"/>
      <c r="C39" s="30"/>
      <c r="D39" s="30"/>
      <c r="E39" s="31"/>
      <c r="F39" s="31"/>
      <c r="G39" s="30"/>
      <c r="H39" s="75"/>
    </row>
    <row r="40" spans="1:8" s="32" customFormat="1" x14ac:dyDescent="0.25">
      <c r="A40" s="30"/>
      <c r="B40" s="30"/>
      <c r="C40" s="30"/>
      <c r="D40" s="30"/>
      <c r="E40" s="31"/>
      <c r="F40" s="31"/>
      <c r="G40" s="30"/>
      <c r="H40" s="75"/>
    </row>
    <row r="41" spans="1:8" x14ac:dyDescent="0.25">
      <c r="A41" s="195" t="s">
        <v>60</v>
      </c>
      <c r="B41" s="196"/>
      <c r="C41" s="196"/>
      <c r="D41" s="196"/>
      <c r="E41" s="196"/>
      <c r="F41" s="196"/>
      <c r="G41" s="197"/>
      <c r="H41" s="86">
        <f>SUM(H24:H40)</f>
        <v>0</v>
      </c>
    </row>
    <row r="42" spans="1:8" x14ac:dyDescent="0.25">
      <c r="A42" s="188" t="s">
        <v>107</v>
      </c>
      <c r="B42" s="188"/>
      <c r="C42" s="189"/>
      <c r="D42" s="20"/>
      <c r="E42" s="20"/>
      <c r="F42" s="20"/>
      <c r="G42" s="20"/>
      <c r="H42" s="86">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disablePrompts="1"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A. Eelarve</vt:lpstr>
      <vt:lpstr>B. Maksetaotlus</vt:lpstr>
      <vt:lpstr>C. KULUARUANDE KOOND</vt:lpstr>
      <vt:lpstr>C1. Tööjõukulud</vt:lpstr>
      <vt:lpstr>C2. Lähetuskulud</vt:lpstr>
      <vt:lpstr> C3. Sihtrühmaga seotud kulud</vt:lpstr>
      <vt:lpstr> C4. EL avalikustamise kulud</vt:lpstr>
      <vt:lpstr>C5. Allhanked</vt:lpstr>
      <vt:lpstr>C6. Seadmed, kinnisvara</vt:lpstr>
      <vt:lpstr>C7.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Aivi Kuivonen</cp:lastModifiedBy>
  <cp:lastPrinted>2016-05-16T21:27:06Z</cp:lastPrinted>
  <dcterms:created xsi:type="dcterms:W3CDTF">2014-06-17T10:19:13Z</dcterms:created>
  <dcterms:modified xsi:type="dcterms:W3CDTF">2017-01-13T08:25:47Z</dcterms:modified>
</cp:coreProperties>
</file>