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-edhs.mil.intra/dhs/Active/dav/applications/1/lists/1/items/1228170/files/1/"/>
    </mc:Choice>
  </mc:AlternateContent>
  <xr:revisionPtr revIDLastSave="0" documentId="13_ncr:1_{37666EE3-26BC-4AE1-B3B0-015CD0EBA6DE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2026" sheetId="3" r:id="rId1"/>
    <sheet name="2025 jääkide üleviimin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3" l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G34" i="3"/>
  <c r="AT20" i="3"/>
  <c r="AT21" i="3" s="1"/>
  <c r="D33" i="3" l="1"/>
  <c r="D32" i="3"/>
  <c r="D31" i="3"/>
  <c r="D29" i="3"/>
  <c r="D28" i="3"/>
  <c r="C12" i="3" l="1"/>
  <c r="C7" i="3"/>
  <c r="C19" i="3"/>
  <c r="C18" i="3"/>
  <c r="C16" i="3"/>
  <c r="C15" i="3"/>
  <c r="C14" i="3"/>
  <c r="C13" i="3"/>
  <c r="C10" i="3"/>
  <c r="C9" i="3"/>
  <c r="C8" i="3"/>
  <c r="C17" i="3" l="1"/>
  <c r="C11" i="3"/>
  <c r="N46" i="3" l="1"/>
  <c r="M46" i="3"/>
  <c r="L46" i="3"/>
  <c r="K46" i="3"/>
  <c r="J46" i="3"/>
  <c r="I46" i="3"/>
  <c r="H46" i="3"/>
  <c r="G46" i="3"/>
  <c r="F46" i="3"/>
  <c r="E46" i="3"/>
  <c r="D46" i="3"/>
  <c r="C46" i="3"/>
  <c r="O46" i="3" s="1"/>
  <c r="N45" i="3"/>
  <c r="N47" i="3" s="1"/>
  <c r="F45" i="3"/>
  <c r="E45" i="3"/>
  <c r="D45" i="3"/>
  <c r="C45" i="3"/>
  <c r="N41" i="3"/>
  <c r="N51" i="3" s="1"/>
  <c r="M41" i="3"/>
  <c r="M51" i="3" s="1"/>
  <c r="L41" i="3"/>
  <c r="L51" i="3" s="1"/>
  <c r="K41" i="3"/>
  <c r="K51" i="3" s="1"/>
  <c r="J41" i="3"/>
  <c r="J51" i="3" s="1"/>
  <c r="I41" i="3"/>
  <c r="H41" i="3"/>
  <c r="G41" i="3"/>
  <c r="F41" i="3"/>
  <c r="E41" i="3"/>
  <c r="D41" i="3"/>
  <c r="C41" i="3"/>
  <c r="L45" i="3"/>
  <c r="K45" i="3"/>
  <c r="K47" i="3" s="1"/>
  <c r="J45" i="3"/>
  <c r="I45" i="3"/>
  <c r="T34" i="3"/>
  <c r="M45" i="3"/>
  <c r="G34" i="3"/>
  <c r="C34" i="3"/>
  <c r="B45" i="3" s="1"/>
  <c r="E33" i="3"/>
  <c r="E31" i="3"/>
  <c r="AG30" i="3"/>
  <c r="AG35" i="3" s="1"/>
  <c r="T30" i="3"/>
  <c r="G30" i="3"/>
  <c r="G35" i="3" s="1"/>
  <c r="C30" i="3"/>
  <c r="B46" i="3" s="1"/>
  <c r="E29" i="3"/>
  <c r="E28" i="3"/>
  <c r="CF20" i="3"/>
  <c r="CF21" i="3" s="1"/>
  <c r="CE20" i="3"/>
  <c r="CE21" i="3" s="1"/>
  <c r="CC20" i="3"/>
  <c r="CC21" i="3" s="1"/>
  <c r="CA20" i="3"/>
  <c r="CA21" i="3" s="1"/>
  <c r="BY20" i="3"/>
  <c r="BY21" i="3" s="1"/>
  <c r="BX20" i="3"/>
  <c r="BX21" i="3" s="1"/>
  <c r="BT20" i="3"/>
  <c r="BT21" i="3" s="1"/>
  <c r="BS20" i="3"/>
  <c r="BS21" i="3" s="1"/>
  <c r="BR20" i="3"/>
  <c r="BR21" i="3" s="1"/>
  <c r="BO20" i="3"/>
  <c r="BO21" i="3" s="1"/>
  <c r="BN20" i="3"/>
  <c r="BN21" i="3" s="1"/>
  <c r="BM20" i="3"/>
  <c r="BM21" i="3" s="1"/>
  <c r="BL20" i="3"/>
  <c r="BL21" i="3" s="1"/>
  <c r="BH20" i="3"/>
  <c r="BH21" i="3" s="1"/>
  <c r="BF20" i="3"/>
  <c r="BF21" i="3" s="1"/>
  <c r="BE20" i="3"/>
  <c r="BE21" i="3" s="1"/>
  <c r="BC20" i="3"/>
  <c r="BC21" i="3" s="1"/>
  <c r="BB20" i="3"/>
  <c r="BB21" i="3" s="1"/>
  <c r="BA20" i="3"/>
  <c r="BA21" i="3" s="1"/>
  <c r="AZ20" i="3"/>
  <c r="AZ21" i="3" s="1"/>
  <c r="AS20" i="3"/>
  <c r="AS21" i="3" s="1"/>
  <c r="AR20" i="3"/>
  <c r="AR21" i="3" s="1"/>
  <c r="AQ20" i="3"/>
  <c r="AQ21" i="3" s="1"/>
  <c r="AP20" i="3"/>
  <c r="AP21" i="3" s="1"/>
  <c r="AO20" i="3"/>
  <c r="AO21" i="3" s="1"/>
  <c r="AN20" i="3"/>
  <c r="AN21" i="3" s="1"/>
  <c r="AF20" i="3"/>
  <c r="AF21" i="3" s="1"/>
  <c r="AE20" i="3"/>
  <c r="AE21" i="3" s="1"/>
  <c r="AC20" i="3"/>
  <c r="AC21" i="3" s="1"/>
  <c r="AB20" i="3"/>
  <c r="AB21" i="3" s="1"/>
  <c r="X20" i="3"/>
  <c r="X21" i="3" s="1"/>
  <c r="S20" i="3"/>
  <c r="R20" i="3"/>
  <c r="R21" i="3" s="1"/>
  <c r="P20" i="3"/>
  <c r="P21" i="3" s="1"/>
  <c r="L20" i="3"/>
  <c r="L21" i="3" s="1"/>
  <c r="G20" i="3"/>
  <c r="G21" i="3" s="1"/>
  <c r="C20" i="3"/>
  <c r="B40" i="3" s="1"/>
  <c r="E19" i="3"/>
  <c r="D18" i="3"/>
  <c r="E18" i="3" s="1"/>
  <c r="CD20" i="3"/>
  <c r="CD21" i="3" s="1"/>
  <c r="CB20" i="3"/>
  <c r="CB21" i="3" s="1"/>
  <c r="BZ20" i="3"/>
  <c r="BZ21" i="3" s="1"/>
  <c r="BW20" i="3"/>
  <c r="BW21" i="3" s="1"/>
  <c r="BV20" i="3"/>
  <c r="BV21" i="3" s="1"/>
  <c r="BU20" i="3"/>
  <c r="BU21" i="3" s="1"/>
  <c r="BQ20" i="3"/>
  <c r="BQ21" i="3" s="1"/>
  <c r="BP20" i="3"/>
  <c r="BP21" i="3" s="1"/>
  <c r="BK20" i="3"/>
  <c r="BK21" i="3" s="1"/>
  <c r="BJ20" i="3"/>
  <c r="BJ21" i="3" s="1"/>
  <c r="BI20" i="3"/>
  <c r="BI21" i="3" s="1"/>
  <c r="BG20" i="3"/>
  <c r="BG21" i="3" s="1"/>
  <c r="BD20" i="3"/>
  <c r="BD21" i="3" s="1"/>
  <c r="AY20" i="3"/>
  <c r="AY21" i="3" s="1"/>
  <c r="AX20" i="3"/>
  <c r="AX21" i="3" s="1"/>
  <c r="AW20" i="3"/>
  <c r="AW21" i="3" s="1"/>
  <c r="AV20" i="3"/>
  <c r="AV21" i="3" s="1"/>
  <c r="AU20" i="3"/>
  <c r="AU21" i="3" s="1"/>
  <c r="AM20" i="3"/>
  <c r="AM21" i="3" s="1"/>
  <c r="AL20" i="3"/>
  <c r="AL21" i="3" s="1"/>
  <c r="AK20" i="3"/>
  <c r="AK21" i="3" s="1"/>
  <c r="AJ20" i="3"/>
  <c r="AJ21" i="3" s="1"/>
  <c r="AI20" i="3"/>
  <c r="AI21" i="3" s="1"/>
  <c r="AH20" i="3"/>
  <c r="AH21" i="3" s="1"/>
  <c r="AG20" i="3"/>
  <c r="AG21" i="3" s="1"/>
  <c r="AA20" i="3"/>
  <c r="AA21" i="3" s="1"/>
  <c r="Z20" i="3"/>
  <c r="Z21" i="3" s="1"/>
  <c r="Y20" i="3"/>
  <c r="Y21" i="3" s="1"/>
  <c r="W20" i="3"/>
  <c r="W21" i="3" s="1"/>
  <c r="V20" i="3"/>
  <c r="V21" i="3" s="1"/>
  <c r="U20" i="3"/>
  <c r="U21" i="3" s="1"/>
  <c r="T20" i="3"/>
  <c r="T21" i="3" s="1"/>
  <c r="Q20" i="3"/>
  <c r="O20" i="3"/>
  <c r="O21" i="3" s="1"/>
  <c r="N20" i="3"/>
  <c r="M20" i="3"/>
  <c r="K20" i="3"/>
  <c r="J20" i="3"/>
  <c r="I20" i="3"/>
  <c r="H20" i="3"/>
  <c r="D16" i="3"/>
  <c r="E16" i="3" s="1"/>
  <c r="AD20" i="3"/>
  <c r="AD21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34" i="3" l="1"/>
  <c r="T35" i="3"/>
  <c r="M47" i="3"/>
  <c r="B47" i="3"/>
  <c r="D30" i="3"/>
  <c r="E30" i="3" s="1"/>
  <c r="C35" i="3"/>
  <c r="E34" i="3"/>
  <c r="I47" i="3"/>
  <c r="J47" i="3"/>
  <c r="L47" i="3"/>
  <c r="C51" i="3"/>
  <c r="D51" i="3"/>
  <c r="E51" i="3"/>
  <c r="D47" i="3"/>
  <c r="F51" i="3"/>
  <c r="E47" i="3"/>
  <c r="G51" i="3"/>
  <c r="F47" i="3"/>
  <c r="E32" i="3"/>
  <c r="H51" i="3"/>
  <c r="I51" i="3"/>
  <c r="N40" i="3"/>
  <c r="N50" i="3" s="1"/>
  <c r="N52" i="3" s="1"/>
  <c r="S21" i="3"/>
  <c r="C21" i="3"/>
  <c r="F40" i="3"/>
  <c r="F50" i="3" s="1"/>
  <c r="E40" i="3"/>
  <c r="H40" i="3"/>
  <c r="J21" i="3"/>
  <c r="B50" i="3"/>
  <c r="D40" i="3"/>
  <c r="I21" i="3"/>
  <c r="M21" i="3"/>
  <c r="D20" i="3"/>
  <c r="E20" i="3" s="1"/>
  <c r="K21" i="3"/>
  <c r="N21" i="3"/>
  <c r="J40" i="3"/>
  <c r="I40" i="3"/>
  <c r="G40" i="3"/>
  <c r="L40" i="3"/>
  <c r="K40" i="3"/>
  <c r="Q21" i="3"/>
  <c r="C40" i="3"/>
  <c r="H21" i="3"/>
  <c r="D17" i="3"/>
  <c r="E17" i="3" s="1"/>
  <c r="D35" i="3"/>
  <c r="M40" i="3"/>
  <c r="G45" i="3"/>
  <c r="G47" i="3" s="1"/>
  <c r="C47" i="3"/>
  <c r="D15" i="3"/>
  <c r="E15" i="3" s="1"/>
  <c r="H45" i="3"/>
  <c r="H47" i="3" s="1"/>
  <c r="B41" i="3"/>
  <c r="B51" i="3" s="1"/>
  <c r="O41" i="3"/>
  <c r="F52" i="3" l="1"/>
  <c r="F42" i="3"/>
  <c r="N42" i="3"/>
  <c r="O51" i="3"/>
  <c r="E35" i="3"/>
  <c r="O45" i="3"/>
  <c r="D21" i="3"/>
  <c r="B42" i="3"/>
  <c r="B52" i="3"/>
  <c r="I42" i="3"/>
  <c r="I50" i="3"/>
  <c r="I52" i="3" s="1"/>
  <c r="M42" i="3"/>
  <c r="M50" i="3"/>
  <c r="M52" i="3" s="1"/>
  <c r="C42" i="3"/>
  <c r="C50" i="3"/>
  <c r="O40" i="3"/>
  <c r="E50" i="3"/>
  <c r="E52" i="3" s="1"/>
  <c r="E42" i="3"/>
  <c r="L42" i="3"/>
  <c r="L50" i="3"/>
  <c r="L52" i="3" s="1"/>
  <c r="G50" i="3"/>
  <c r="G52" i="3" s="1"/>
  <c r="G42" i="3"/>
  <c r="H50" i="3"/>
  <c r="H52" i="3" s="1"/>
  <c r="H42" i="3"/>
  <c r="J42" i="3"/>
  <c r="J50" i="3"/>
  <c r="J52" i="3" s="1"/>
  <c r="K42" i="3"/>
  <c r="K50" i="3"/>
  <c r="K52" i="3" s="1"/>
  <c r="D50" i="3"/>
  <c r="D52" i="3" s="1"/>
  <c r="D42" i="3"/>
  <c r="O47" i="3" l="1"/>
  <c r="E21" i="3"/>
  <c r="O42" i="3"/>
  <c r="C52" i="3"/>
  <c r="O52" i="3" s="1"/>
  <c r="O50" i="3"/>
  <c r="D17" i="4" l="1"/>
</calcChain>
</file>

<file path=xl/sharedStrings.xml><?xml version="1.0" encoding="utf-8"?>
<sst xmlns="http://schemas.openxmlformats.org/spreadsheetml/2006/main" count="237" uniqueCount="93">
  <si>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</si>
  <si>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</si>
  <si>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</si>
  <si>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</si>
  <si>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</si>
  <si>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</si>
  <si>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</si>
  <si>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</si>
  <si>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</si>
  <si>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</si>
  <si>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</si>
  <si>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</si>
  <si>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</si>
  <si>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</si>
  <si>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</si>
  <si>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</si>
  <si>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</si>
  <si>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</si>
  <si>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</si>
  <si>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Uurimis ja arendustööd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</si>
  <si>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</si>
  <si>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</si>
  <si>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</si>
  <si>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</si>
  <si>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</si>
  <si>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</si>
  <si>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</si>
  <si>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</si>
  <si>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</si>
  <si>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</si>
  <si>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</si>
  <si>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</si>
  <si>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</si>
  <si>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</si>
  <si>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</si>
  <si>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</si>
  <si>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</si>
  <si>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2024 jäägid</t>
  </si>
  <si>
    <t>2025 eelarvelised vahendid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</si>
  <si>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</si>
  <si>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</si>
  <si>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</si>
  <si>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</si>
  <si>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</si>
  <si>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</si>
  <si>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2024 vahendid</t>
  </si>
  <si>
    <t>2024 &amp; 2025 KOKKU</t>
  </si>
  <si>
    <t>Eelarve</t>
  </si>
  <si>
    <t>Jaanuar</t>
  </si>
  <si>
    <t>Veebruar</t>
  </si>
  <si>
    <t>Märts</t>
  </si>
  <si>
    <t>Kasutamine Aprill</t>
  </si>
  <si>
    <t>Aprill</t>
  </si>
  <si>
    <t>Kasutamine Mai</t>
  </si>
  <si>
    <t>Mai</t>
  </si>
  <si>
    <t>Kasutamine Juuni</t>
  </si>
  <si>
    <t>Juuni</t>
  </si>
  <si>
    <t>Kasutamine Juuli</t>
  </si>
  <si>
    <t>Juuli</t>
  </si>
  <si>
    <t>Kasutamine August</t>
  </si>
  <si>
    <t>Kasutamine September</t>
  </si>
  <si>
    <t>Kasutamine Oktoober</t>
  </si>
  <si>
    <t>Kasutamine November</t>
  </si>
  <si>
    <t>Kasutamine Detsember</t>
  </si>
  <si>
    <t>August</t>
  </si>
  <si>
    <t>September</t>
  </si>
  <si>
    <t>Oktoober</t>
  </si>
  <si>
    <t>November</t>
  </si>
  <si>
    <t>Detsember</t>
  </si>
  <si>
    <t xml:space="preserve">   </t>
  </si>
  <si>
    <t>Teenus</t>
  </si>
  <si>
    <t>Kaitseliit</t>
  </si>
  <si>
    <t>Üksuste alalhoidmine ja väljaõpe</t>
  </si>
  <si>
    <t>Sõidukite ülalpidamise kulud, v.a kaitseotstarbelised kulud</t>
  </si>
  <si>
    <t>Inventari kulud, v.a infotehnoloogia ja kaitseotstarbelised kulud</t>
  </si>
  <si>
    <t>Kaitseliidu 2025. aastal kasutamata jäänud eelarveliste vahendite ülekandmine 2026. aastasse</t>
  </si>
  <si>
    <t>Välikatlad (hange teostatud, leping sõlmitud)</t>
  </si>
  <si>
    <t>Häire- ja valvesüsteemide investeeringud  (2025 lükkunud tööd)</t>
  </si>
  <si>
    <t>Noorte isamaaline kasvatus </t>
  </si>
  <si>
    <t>Droonid noortele (hange teostatud, leping sõlmitud)</t>
  </si>
  <si>
    <t>Ülekantavate kulude otstarve 2026. aastal</t>
  </si>
  <si>
    <t>Kaitseotstarbeline varustus</t>
  </si>
  <si>
    <t>Eri- ja vormiriietus, v.a kaitseotstarbelised kulud</t>
  </si>
  <si>
    <t>Lisa 2</t>
  </si>
  <si>
    <t>2025. aasta eelarves kasutamata jäänud eelarveliste vahendite üleviimiine 2026. aastasse</t>
  </si>
  <si>
    <t>Sportmoon (hange teostatud, leping sõlmitud, kaup tarnitud ja makstud</t>
  </si>
  <si>
    <t>Poolsaapad, välivormid, soojapesu särgid (hange teostatud, leping sõlmitud, kaup osaliselt tarnitud ja tasutud)</t>
  </si>
  <si>
    <t>Valveüksuslaste vestid ja kiivrid, RKIK hange avaldatud, ootab pakkumisi</t>
  </si>
  <si>
    <t>Seisuga raamatupidamistarkvarast 12.02.2026</t>
  </si>
  <si>
    <t>Kaitseliidu tegevustoetuse ja sihtfinantseerimise eelarve kasutamine (2025. aasta)</t>
  </si>
  <si>
    <t>2025 toetuslepingu alusel ehitusalaste investeeringute lõpetamine 2026 aastal</t>
  </si>
  <si>
    <t>Merekonteinerid varustuse hoidmiseks (RKIK hange teostatud, leping sõlmitud, kaup osaliselt tarnitud ja tasutud)</t>
  </si>
  <si>
    <t>Haagised, sh haagised kateldele (RKIK hange teostatud, leping sõlmitud)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</si>
</sst>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"/>
    <numFmt numFmtId="165" formatCode="0.0%"/>
    <numFmt numFmtId="166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25">
    <xf numFmtId="0" fontId="0" fillId="0" borderId="0" xfId="0"/>
    <xf numFmtId="0" fontId="8" fillId="0" borderId="0" xfId="0" applyFont="1"/>
    <xf numFmtId="3" fontId="7" fillId="4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6" fillId="3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right" vertical="center" wrapText="1"/>
    </xf>
    <xf numFmtId="3" fontId="8" fillId="0" borderId="0" xfId="0" applyNumberFormat="1" applyFont="1"/>
    <xf numFmtId="0" fontId="10" fillId="0" borderId="0" xfId="0" applyFont="1" applyAlignment="1">
      <alignment horizont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/>
    <xf numFmtId="165" fontId="8" fillId="0" borderId="7" xfId="1" applyNumberFormat="1" applyFont="1" applyBorder="1"/>
    <xf numFmtId="165" fontId="12" fillId="5" borderId="7" xfId="1" applyNumberFormat="1" applyFont="1" applyFill="1" applyBorder="1"/>
    <xf numFmtId="165" fontId="12" fillId="5" borderId="10" xfId="1" applyNumberFormat="1" applyFont="1" applyFill="1" applyBorder="1"/>
    <xf numFmtId="0" fontId="8" fillId="10" borderId="0" xfId="0" applyFont="1" applyFill="1" applyBorder="1"/>
    <xf numFmtId="4" fontId="9" fillId="10" borderId="0" xfId="0" applyNumberFormat="1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3" fontId="7" fillId="10" borderId="0" xfId="0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9" fillId="10" borderId="0" xfId="1" applyNumberFormat="1" applyFont="1" applyFill="1" applyBorder="1" applyAlignment="1">
      <alignment horizontal="right" vertical="center"/>
    </xf>
    <xf numFmtId="165" fontId="12" fillId="10" borderId="0" xfId="1" applyNumberFormat="1" applyFont="1" applyFill="1" applyBorder="1"/>
    <xf numFmtId="164" fontId="3" fillId="10" borderId="0" xfId="0" applyNumberFormat="1" applyFont="1" applyFill="1" applyBorder="1" applyAlignment="1">
      <alignment horizontal="center" vertical="center" wrapText="1"/>
    </xf>
    <xf numFmtId="165" fontId="8" fillId="10" borderId="0" xfId="1" applyNumberFormat="1" applyFont="1" applyFill="1" applyBorder="1"/>
    <xf numFmtId="165" fontId="7" fillId="5" borderId="7" xfId="1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3" fontId="8" fillId="0" borderId="1" xfId="0" applyNumberFormat="1" applyFont="1" applyBorder="1"/>
    <xf numFmtId="3" fontId="12" fillId="5" borderId="7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3" fontId="12" fillId="5" borderId="8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3" fontId="12" fillId="5" borderId="9" xfId="0" applyNumberFormat="1" applyFont="1" applyFill="1" applyBorder="1" applyAlignment="1">
      <alignment horizontal="right"/>
    </xf>
    <xf numFmtId="3" fontId="12" fillId="5" borderId="10" xfId="0" applyNumberFormat="1" applyFont="1" applyFill="1" applyBorder="1" applyAlignment="1">
      <alignment horizontal="right"/>
    </xf>
    <xf numFmtId="3" fontId="12" fillId="5" borderId="2" xfId="0" applyNumberFormat="1" applyFont="1" applyFill="1" applyBorder="1" applyAlignment="1">
      <alignment horizontal="right"/>
    </xf>
    <xf numFmtId="3" fontId="12" fillId="5" borderId="12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8" fillId="0" borderId="0" xfId="0" applyFont="1" applyBorder="1"/>
    <xf numFmtId="0" fontId="15" fillId="3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16" fillId="4" borderId="0" xfId="0" applyFont="1" applyFill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/>
    <xf numFmtId="0" fontId="8" fillId="0" borderId="1" xfId="0" applyFont="1" applyBorder="1"/>
    <xf numFmtId="0" fontId="12" fillId="0" borderId="0" xfId="0" applyFont="1" applyAlignment="1">
      <alignment horizontal="center"/>
    </xf>
    <xf numFmtId="3" fontId="12" fillId="0" borderId="1" xfId="0" applyNumberFormat="1" applyFont="1" applyBorder="1"/>
    <xf numFmtId="3" fontId="12" fillId="10" borderId="1" xfId="0" applyNumberFormat="1" applyFont="1" applyFill="1" applyBorder="1"/>
    <xf numFmtId="0" fontId="8" fillId="10" borderId="1" xfId="0" applyFont="1" applyFill="1" applyBorder="1"/>
    <xf numFmtId="3" fontId="8" fillId="10" borderId="1" xfId="0" applyNumberFormat="1" applyFont="1" applyFill="1" applyBorder="1"/>
    <xf numFmtId="3" fontId="0" fillId="10" borderId="1" xfId="0" applyNumberFormat="1" applyFont="1" applyFill="1" applyBorder="1"/>
    <xf numFmtId="3" fontId="7" fillId="5" borderId="9" xfId="0" applyNumberFormat="1" applyFont="1" applyFill="1" applyBorder="1" applyAlignment="1">
      <alignment horizontal="right" vertical="center"/>
    </xf>
    <xf numFmtId="165" fontId="9" fillId="4" borderId="7" xfId="1" applyNumberFormat="1" applyFont="1" applyFill="1" applyBorder="1" applyAlignment="1">
      <alignment horizontal="right" vertical="center"/>
    </xf>
    <xf numFmtId="3" fontId="8" fillId="10" borderId="0" xfId="0" applyNumberFormat="1" applyFont="1" applyFill="1" applyBorder="1"/>
    <xf numFmtId="9" fontId="7" fillId="4" borderId="7" xfId="1" applyFont="1" applyFill="1" applyBorder="1" applyAlignment="1">
      <alignment horizontal="right" vertical="center"/>
    </xf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0" fillId="0" borderId="1" xfId="0" applyFont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wrapText="1"/>
    </xf>
    <xf numFmtId="0" fontId="15" fillId="4" borderId="1" xfId="0" applyFont="1" applyFill="1" applyBorder="1" applyAlignment="1">
      <alignment horizontal="left" vertical="center"/>
    </xf>
    <xf numFmtId="0" fontId="10" fillId="10" borderId="0" xfId="0" applyFont="1" applyFill="1" applyBorder="1" applyAlignment="1">
      <alignment wrapText="1"/>
    </xf>
    <xf numFmtId="164" fontId="3" fillId="10" borderId="0" xfId="0" applyNumberFormat="1" applyFont="1" applyFill="1" applyBorder="1" applyAlignment="1">
      <alignment vertical="center" wrapText="1"/>
    </xf>
    <xf numFmtId="3" fontId="7" fillId="10" borderId="0" xfId="0" applyNumberFormat="1" applyFont="1" applyFill="1" applyBorder="1" applyAlignment="1">
      <alignment horizontal="center" wrapText="1"/>
    </xf>
    <xf numFmtId="0" fontId="6" fillId="10" borderId="0" xfId="0" applyFont="1" applyFill="1" applyBorder="1" applyAlignment="1">
      <alignment horizontal="right" vertical="center"/>
    </xf>
    <xf numFmtId="3" fontId="6" fillId="10" borderId="0" xfId="0" applyNumberFormat="1" applyFont="1" applyFill="1" applyBorder="1" applyAlignment="1">
      <alignment horizontal="right" vertical="center"/>
    </xf>
    <xf numFmtId="3" fontId="12" fillId="10" borderId="0" xfId="0" applyNumberFormat="1" applyFont="1" applyFill="1" applyBorder="1" applyAlignment="1">
      <alignment horizontal="right"/>
    </xf>
    <xf numFmtId="0" fontId="12" fillId="10" borderId="0" xfId="0" applyFont="1" applyFill="1" applyBorder="1"/>
    <xf numFmtId="164" fontId="15" fillId="10" borderId="0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12" fillId="5" borderId="6" xfId="0" applyFont="1" applyFill="1" applyBorder="1"/>
    <xf numFmtId="0" fontId="12" fillId="5" borderId="8" xfId="0" applyFont="1" applyFill="1" applyBorder="1"/>
    <xf numFmtId="0" fontId="12" fillId="5" borderId="9" xfId="0" applyFont="1" applyFill="1" applyBorder="1" applyAlignment="1">
      <alignment horizontal="right"/>
    </xf>
    <xf numFmtId="0" fontId="12" fillId="11" borderId="3" xfId="0" applyFont="1" applyFill="1" applyBorder="1"/>
    <xf numFmtId="0" fontId="12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center"/>
    </xf>
    <xf numFmtId="0" fontId="8" fillId="0" borderId="6" xfId="0" applyFont="1" applyBorder="1"/>
    <xf numFmtId="3" fontId="5" fillId="10" borderId="7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right"/>
    </xf>
    <xf numFmtId="3" fontId="12" fillId="0" borderId="7" xfId="0" applyNumberFormat="1" applyFont="1" applyBorder="1"/>
    <xf numFmtId="0" fontId="12" fillId="0" borderId="6" xfId="0" applyFont="1" applyBorder="1"/>
    <xf numFmtId="0" fontId="12" fillId="0" borderId="8" xfId="0" applyFont="1" applyBorder="1" applyAlignment="1">
      <alignment horizontal="right"/>
    </xf>
    <xf numFmtId="3" fontId="12" fillId="0" borderId="9" xfId="0" applyNumberFormat="1" applyFont="1" applyBorder="1"/>
    <xf numFmtId="3" fontId="5" fillId="10" borderId="10" xfId="0" applyNumberFormat="1" applyFont="1" applyFill="1" applyBorder="1" applyAlignment="1">
      <alignment horizontal="right" vertical="center"/>
    </xf>
    <xf numFmtId="4" fontId="9" fillId="9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/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8" xfId="0" applyNumberFormat="1" applyFont="1" applyFill="1" applyBorder="1" applyAlignment="1">
      <alignment horizontal="right"/>
    </xf>
    <xf numFmtId="3" fontId="20" fillId="5" borderId="9" xfId="0" applyNumberFormat="1" applyFont="1" applyFill="1" applyBorder="1" applyAlignment="1">
      <alignment horizontal="right"/>
    </xf>
    <xf numFmtId="3" fontId="20" fillId="5" borderId="12" xfId="0" applyNumberFormat="1" applyFont="1" applyFill="1" applyBorder="1" applyAlignment="1">
      <alignment horizontal="right"/>
    </xf>
    <xf numFmtId="3" fontId="21" fillId="9" borderId="6" xfId="0" applyNumberFormat="1" applyFont="1" applyFill="1" applyBorder="1" applyAlignment="1">
      <alignment horizontal="center" wrapText="1"/>
    </xf>
    <xf numFmtId="3" fontId="21" fillId="9" borderId="1" xfId="0" applyNumberFormat="1" applyFont="1" applyFill="1" applyBorder="1" applyAlignment="1">
      <alignment horizontal="center" wrapText="1"/>
    </xf>
    <xf numFmtId="3" fontId="21" fillId="9" borderId="2" xfId="0" applyNumberFormat="1" applyFont="1" applyFill="1" applyBorder="1" applyAlignment="1">
      <alignment horizontal="center" wrapText="1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21" fillId="9" borderId="7" xfId="0" applyNumberFormat="1" applyFont="1" applyFill="1" applyBorder="1" applyAlignment="1">
      <alignment horizontal="center" wrapText="1"/>
    </xf>
    <xf numFmtId="3" fontId="22" fillId="4" borderId="6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3" fillId="4" borderId="6" xfId="0" applyNumberFormat="1" applyFont="1" applyFill="1" applyBorder="1" applyAlignment="1">
      <alignment horizontal="right"/>
    </xf>
    <xf numFmtId="3" fontId="20" fillId="0" borderId="1" xfId="0" applyNumberFormat="1" applyFont="1" applyBorder="1"/>
    <xf numFmtId="3" fontId="23" fillId="4" borderId="1" xfId="0" applyNumberFormat="1" applyFont="1" applyFill="1" applyBorder="1" applyAlignment="1">
      <alignment horizontal="right"/>
    </xf>
    <xf numFmtId="3" fontId="23" fillId="4" borderId="2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3" fontId="22" fillId="4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1" fillId="5" borderId="7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23" fillId="5" borderId="1" xfId="0" applyNumberFormat="1" applyFont="1" applyFill="1" applyBorder="1" applyAlignment="1">
      <alignment horizontal="right"/>
    </xf>
    <xf numFmtId="3" fontId="23" fillId="5" borderId="2" xfId="0" applyNumberFormat="1" applyFont="1" applyFill="1" applyBorder="1" applyAlignment="1">
      <alignment horizontal="right"/>
    </xf>
    <xf numFmtId="3" fontId="24" fillId="5" borderId="1" xfId="0" applyNumberFormat="1" applyFont="1" applyFill="1" applyBorder="1"/>
    <xf numFmtId="3" fontId="22" fillId="5" borderId="7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21" fillId="4" borderId="7" xfId="0" applyNumberFormat="1" applyFont="1" applyFill="1" applyBorder="1" applyAlignment="1">
      <alignment horizontal="right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4" fillId="0" borderId="0" xfId="0" applyFont="1" applyBorder="1"/>
    <xf numFmtId="3" fontId="18" fillId="5" borderId="1" xfId="0" applyNumberFormat="1" applyFont="1" applyFill="1" applyBorder="1" applyAlignment="1">
      <alignment horizontal="right"/>
    </xf>
    <xf numFmtId="0" fontId="21" fillId="9" borderId="6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right" vertical="center"/>
    </xf>
    <xf numFmtId="3" fontId="22" fillId="4" borderId="1" xfId="0" applyNumberFormat="1" applyFont="1" applyFill="1" applyBorder="1" applyAlignment="1">
      <alignment horizontal="right" vertical="center"/>
    </xf>
    <xf numFmtId="3" fontId="21" fillId="5" borderId="6" xfId="0" applyNumberFormat="1" applyFont="1" applyFill="1" applyBorder="1" applyAlignment="1">
      <alignment horizontal="right" vertical="center"/>
    </xf>
    <xf numFmtId="3" fontId="21" fillId="5" borderId="1" xfId="0" applyNumberFormat="1" applyFont="1" applyFill="1" applyBorder="1" applyAlignment="1">
      <alignment horizontal="right" vertical="center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3" fontId="21" fillId="5" borderId="2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0" fontId="8" fillId="10" borderId="0" xfId="0" applyFont="1" applyFill="1"/>
    <xf numFmtId="3" fontId="8" fillId="10" borderId="0" xfId="0" applyNumberFormat="1" applyFont="1" applyFill="1"/>
    <xf numFmtId="164" fontId="19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left" vertical="center"/>
    </xf>
    <xf numFmtId="0" fontId="16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4" fillId="4" borderId="1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24" fillId="4" borderId="7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7" xfId="0" applyNumberFormat="1" applyFont="1" applyFill="1" applyBorder="1" applyAlignment="1">
      <alignment horizontal="right" vertical="center"/>
    </xf>
    <xf numFmtId="164" fontId="5" fillId="10" borderId="0" xfId="0" applyNumberFormat="1" applyFont="1" applyFill="1" applyBorder="1" applyAlignment="1">
      <alignment horizontal="center" vertical="center" wrapText="1"/>
    </xf>
    <xf numFmtId="3" fontId="21" fillId="10" borderId="0" xfId="0" applyNumberFormat="1" applyFont="1" applyFill="1" applyBorder="1" applyAlignment="1">
      <alignment horizontal="center" wrapText="1"/>
    </xf>
    <xf numFmtId="3" fontId="0" fillId="10" borderId="0" xfId="0" applyNumberFormat="1" applyFill="1" applyBorder="1"/>
    <xf numFmtId="3" fontId="26" fillId="10" borderId="0" xfId="0" applyNumberFormat="1" applyFont="1" applyFill="1"/>
    <xf numFmtId="0" fontId="26" fillId="10" borderId="0" xfId="0" applyFont="1" applyFill="1" applyAlignment="1">
      <alignment horizontal="center"/>
    </xf>
    <xf numFmtId="2" fontId="8" fillId="0" borderId="0" xfId="0" applyNumberFormat="1" applyFont="1"/>
    <xf numFmtId="0" fontId="27" fillId="0" borderId="0" xfId="0" applyFont="1"/>
    <xf numFmtId="2" fontId="27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2" fillId="12" borderId="1" xfId="0" applyFont="1" applyFill="1" applyBorder="1" applyAlignment="1">
      <alignment horizontal="center"/>
    </xf>
    <xf numFmtId="2" fontId="12" fillId="1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8" fillId="13" borderId="1" xfId="0" applyFont="1" applyFill="1" applyBorder="1" applyAlignment="1">
      <alignment horizontal="right"/>
    </xf>
    <xf numFmtId="164" fontId="6" fillId="10" borderId="1" xfId="0" applyNumberFormat="1" applyFont="1" applyFill="1" applyBorder="1" applyAlignment="1">
      <alignment horizontal="left" vertical="center"/>
    </xf>
    <xf numFmtId="164" fontId="6" fillId="13" borderId="1" xfId="0" applyNumberFormat="1" applyFont="1" applyFill="1" applyBorder="1" applyAlignment="1">
      <alignment horizontal="center" vertical="center"/>
    </xf>
    <xf numFmtId="3" fontId="28" fillId="13" borderId="1" xfId="0" applyNumberFormat="1" applyFont="1" applyFill="1" applyBorder="1" applyAlignment="1">
      <alignment horizontal="right" vertical="center"/>
    </xf>
    <xf numFmtId="2" fontId="8" fillId="10" borderId="1" xfId="0" applyNumberFormat="1" applyFont="1" applyFill="1" applyBorder="1" applyAlignment="1">
      <alignment horizontal="center" wrapText="1"/>
    </xf>
    <xf numFmtId="3" fontId="28" fillId="10" borderId="1" xfId="0" applyNumberFormat="1" applyFont="1" applyFill="1" applyBorder="1"/>
    <xf numFmtId="0" fontId="8" fillId="10" borderId="1" xfId="0" applyFont="1" applyFill="1" applyBorder="1" applyAlignment="1">
      <alignment horizontal="center"/>
    </xf>
    <xf numFmtId="3" fontId="28" fillId="10" borderId="1" xfId="0" applyNumberFormat="1" applyFont="1" applyFill="1" applyBorder="1" applyAlignment="1">
      <alignment horizontal="right"/>
    </xf>
    <xf numFmtId="164" fontId="6" fillId="10" borderId="13" xfId="0" applyNumberFormat="1" applyFont="1" applyFill="1" applyBorder="1" applyAlignment="1">
      <alignment horizontal="left" vertical="center"/>
    </xf>
    <xf numFmtId="3" fontId="28" fillId="13" borderId="1" xfId="0" applyNumberFormat="1" applyFont="1" applyFill="1" applyBorder="1"/>
    <xf numFmtId="2" fontId="28" fillId="10" borderId="1" xfId="0" applyNumberFormat="1" applyFont="1" applyFill="1" applyBorder="1" applyAlignment="1">
      <alignment horizontal="center" wrapText="1"/>
    </xf>
    <xf numFmtId="0" fontId="28" fillId="10" borderId="1" xfId="0" applyFont="1" applyFill="1" applyBorder="1" applyAlignment="1">
      <alignment horizontal="right"/>
    </xf>
    <xf numFmtId="0" fontId="28" fillId="10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right"/>
    </xf>
    <xf numFmtId="2" fontId="8" fillId="0" borderId="0" xfId="0" applyNumberFormat="1" applyFont="1" applyAlignment="1">
      <alignment wrapText="1"/>
    </xf>
    <xf numFmtId="3" fontId="23" fillId="10" borderId="2" xfId="0" applyNumberFormat="1" applyFont="1" applyFill="1" applyBorder="1" applyAlignment="1">
      <alignment horizontal="right"/>
    </xf>
    <xf numFmtId="3" fontId="20" fillId="10" borderId="2" xfId="0" applyNumberFormat="1" applyFont="1" applyFill="1" applyBorder="1" applyAlignment="1">
      <alignment horizontal="right"/>
    </xf>
    <xf numFmtId="166" fontId="26" fillId="0" borderId="0" xfId="1" applyNumberFormat="1" applyFont="1"/>
    <xf numFmtId="164" fontId="3" fillId="9" borderId="4" xfId="0" applyNumberFormat="1" applyFont="1" applyFill="1" applyBorder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  <xf numFmtId="164" fontId="25" fillId="9" borderId="3" xfId="0" applyNumberFormat="1" applyFont="1" applyFill="1" applyBorder="1" applyAlignment="1">
      <alignment horizontal="center" vertical="center" wrapText="1"/>
    </xf>
    <xf numFmtId="164" fontId="25" fillId="9" borderId="4" xfId="0" applyNumberFormat="1" applyFont="1" applyFill="1" applyBorder="1" applyAlignment="1">
      <alignment horizontal="center" vertical="center" wrapText="1"/>
    </xf>
    <xf numFmtId="164" fontId="25" fillId="9" borderId="11" xfId="0" applyNumberFormat="1" applyFont="1" applyFill="1" applyBorder="1" applyAlignment="1">
      <alignment horizontal="center" vertical="center" wrapText="1"/>
    </xf>
    <xf numFmtId="164" fontId="25" fillId="9" borderId="5" xfId="0" applyNumberFormat="1" applyFont="1" applyFill="1" applyBorder="1" applyAlignment="1">
      <alignment horizontal="center" vertical="center" wrapText="1"/>
    </xf>
    <xf numFmtId="4" fontId="21" fillId="9" borderId="3" xfId="0" applyNumberFormat="1" applyFont="1" applyFill="1" applyBorder="1" applyAlignment="1">
      <alignment horizontal="center" vertical="center" wrapText="1"/>
    </xf>
    <xf numFmtId="4" fontId="21" fillId="9" borderId="4" xfId="0" applyNumberFormat="1" applyFont="1" applyFill="1" applyBorder="1" applyAlignment="1">
      <alignment horizontal="center" vertical="center" wrapText="1"/>
    </xf>
    <xf numFmtId="4" fontId="21" fillId="9" borderId="5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21" fillId="9" borderId="11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9" xfId="0" applyFont="1" applyFill="1" applyBorder="1" applyAlignment="1">
      <alignment horizontal="right" vertical="center" wrapText="1"/>
    </xf>
  </cellXfs>
  <cellStyles count="5">
    <cellStyle name="Normal" xfId="0" builtinId="0"/>
    <cellStyle name="Normal 2" xfId="3" xr:uid="{54B6F649-14C1-495B-AED0-A1D735879118}"/>
    <cellStyle name="Normal 3" xfId="2" xr:uid="{701F9F90-0B3F-4BB1-A245-1F456D005B9C}"/>
    <cellStyle name="Percent" xfId="1" builtinId="5"/>
    <cellStyle name="Percent 2" xfId="4" xr:uid="{EB9CF026-C8CB-4313-9E96-F3533FEEF4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61"/>
  <sheetViews>
    <sheetView tabSelected="1" topLeftCell="A16" zoomScale="90" zoomScaleNormal="90" workbookViewId="0">
      <selection activeCell="D23" sqref="D23"/>
    </sheetView>
  </sheetViews>
  <sheetFormatPr defaultColWidth="9.109375" defaultRowHeight="14.4" x14ac:dyDescent="0.3"/>
  <cols>
    <col min="1" max="1" width="21.5546875" style="1" customWidth="1"/>
    <col min="2" max="2" width="60.109375" style="1" bestFit="1" customWidth="1"/>
    <col min="3" max="3" width="18.44140625" style="1" customWidth="1"/>
    <col min="4" max="4" width="19.5546875" style="1" customWidth="1"/>
    <col min="5" max="5" width="17.88671875" style="1" customWidth="1"/>
    <col min="6" max="6" width="13.44140625" style="19" customWidth="1"/>
    <col min="7" max="45" width="11.109375" style="1" customWidth="1"/>
    <col min="46" max="46" width="17.88671875" style="1" customWidth="1"/>
    <col min="47" max="73" width="11.109375" style="1" customWidth="1"/>
    <col min="74" max="74" width="12.33203125" style="1" customWidth="1"/>
    <col min="75" max="75" width="11.109375" style="1" customWidth="1"/>
    <col min="76" max="76" width="11.33203125" style="1" customWidth="1"/>
    <col min="77" max="77" width="11.109375" style="1" customWidth="1"/>
    <col min="78" max="78" width="11.44140625" style="1" customWidth="1"/>
    <col min="79" max="84" width="11.109375" style="1" customWidth="1"/>
    <col min="85" max="85" width="9.109375" style="1"/>
    <col min="86" max="86" width="12.109375" style="1" bestFit="1" customWidth="1"/>
    <col min="87" max="87" width="11" style="1" bestFit="1" customWidth="1"/>
    <col min="88" max="16384" width="9.109375" style="1"/>
  </cols>
  <sheetData>
    <row r="1" spans="1:88" x14ac:dyDescent="0.3">
      <c r="A1" s="30" t="s">
        <v>89</v>
      </c>
    </row>
    <row r="2" spans="1:88" ht="16.5" customHeight="1" x14ac:dyDescent="0.3">
      <c r="A2" s="31" t="s">
        <v>88</v>
      </c>
    </row>
    <row r="3" spans="1:88" x14ac:dyDescent="0.3">
      <c r="A3" s="31"/>
    </row>
    <row r="4" spans="1:88" ht="15" thickBot="1" x14ac:dyDescent="0.35">
      <c r="A4" s="30" t="s">
        <v>38</v>
      </c>
    </row>
    <row r="5" spans="1:88" s="5" customFormat="1" ht="63.75" customHeight="1" x14ac:dyDescent="0.3">
      <c r="A5" s="4"/>
      <c r="B5" s="96"/>
      <c r="C5" s="211" t="s">
        <v>29</v>
      </c>
      <c r="D5" s="211"/>
      <c r="E5" s="212"/>
      <c r="F5" s="20"/>
      <c r="G5" s="208" t="s">
        <v>30</v>
      </c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13"/>
      <c r="T5" s="208" t="s">
        <v>31</v>
      </c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13"/>
      <c r="AG5" s="208" t="s">
        <v>32</v>
      </c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13"/>
      <c r="AT5" s="208" t="s">
        <v>33</v>
      </c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13"/>
      <c r="BG5" s="214" t="s">
        <v>34</v>
      </c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6"/>
      <c r="BT5" s="208" t="s">
        <v>35</v>
      </c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10"/>
    </row>
    <row r="6" spans="1:88" s="10" customFormat="1" ht="27.6" x14ac:dyDescent="0.3">
      <c r="A6" s="69"/>
      <c r="B6" s="65"/>
      <c r="C6" s="13" t="s">
        <v>13</v>
      </c>
      <c r="D6" s="13" t="s">
        <v>21</v>
      </c>
      <c r="E6" s="12" t="s">
        <v>27</v>
      </c>
      <c r="F6" s="21"/>
      <c r="G6" s="104" t="s">
        <v>12</v>
      </c>
      <c r="H6" s="105" t="s">
        <v>28</v>
      </c>
      <c r="I6" s="105" t="s">
        <v>39</v>
      </c>
      <c r="J6" s="105" t="s">
        <v>40</v>
      </c>
      <c r="K6" s="105" t="s">
        <v>51</v>
      </c>
      <c r="L6" s="105" t="s">
        <v>53</v>
      </c>
      <c r="M6" s="105" t="s">
        <v>55</v>
      </c>
      <c r="N6" s="105" t="s">
        <v>57</v>
      </c>
      <c r="O6" s="105" t="s">
        <v>59</v>
      </c>
      <c r="P6" s="105" t="s">
        <v>60</v>
      </c>
      <c r="Q6" s="105" t="s">
        <v>61</v>
      </c>
      <c r="R6" s="105" t="s">
        <v>62</v>
      </c>
      <c r="S6" s="106" t="s">
        <v>63</v>
      </c>
      <c r="T6" s="104" t="s">
        <v>12</v>
      </c>
      <c r="U6" s="105" t="s">
        <v>28</v>
      </c>
      <c r="V6" s="105" t="s">
        <v>39</v>
      </c>
      <c r="W6" s="105" t="s">
        <v>40</v>
      </c>
      <c r="X6" s="105" t="s">
        <v>51</v>
      </c>
      <c r="Y6" s="105" t="s">
        <v>53</v>
      </c>
      <c r="Z6" s="105" t="s">
        <v>55</v>
      </c>
      <c r="AA6" s="105" t="s">
        <v>57</v>
      </c>
      <c r="AB6" s="105" t="s">
        <v>59</v>
      </c>
      <c r="AC6" s="105" t="s">
        <v>60</v>
      </c>
      <c r="AD6" s="105" t="s">
        <v>61</v>
      </c>
      <c r="AE6" s="105" t="s">
        <v>62</v>
      </c>
      <c r="AF6" s="106" t="s">
        <v>63</v>
      </c>
      <c r="AG6" s="104" t="s">
        <v>12</v>
      </c>
      <c r="AH6" s="105" t="s">
        <v>28</v>
      </c>
      <c r="AI6" s="105" t="s">
        <v>39</v>
      </c>
      <c r="AJ6" s="105" t="s">
        <v>40</v>
      </c>
      <c r="AK6" s="105" t="s">
        <v>51</v>
      </c>
      <c r="AL6" s="105" t="s">
        <v>53</v>
      </c>
      <c r="AM6" s="105" t="s">
        <v>55</v>
      </c>
      <c r="AN6" s="105" t="s">
        <v>57</v>
      </c>
      <c r="AO6" s="105" t="s">
        <v>59</v>
      </c>
      <c r="AP6" s="105" t="s">
        <v>60</v>
      </c>
      <c r="AQ6" s="105" t="s">
        <v>61</v>
      </c>
      <c r="AR6" s="105" t="s">
        <v>62</v>
      </c>
      <c r="AS6" s="106" t="s">
        <v>63</v>
      </c>
      <c r="AT6" s="104" t="s">
        <v>12</v>
      </c>
      <c r="AU6" s="105" t="s">
        <v>28</v>
      </c>
      <c r="AV6" s="105" t="s">
        <v>39</v>
      </c>
      <c r="AW6" s="105" t="s">
        <v>40</v>
      </c>
      <c r="AX6" s="105" t="s">
        <v>51</v>
      </c>
      <c r="AY6" s="105" t="s">
        <v>53</v>
      </c>
      <c r="AZ6" s="105" t="s">
        <v>55</v>
      </c>
      <c r="BA6" s="105" t="s">
        <v>57</v>
      </c>
      <c r="BB6" s="105" t="s">
        <v>59</v>
      </c>
      <c r="BC6" s="105" t="s">
        <v>60</v>
      </c>
      <c r="BD6" s="105" t="s">
        <v>61</v>
      </c>
      <c r="BE6" s="105" t="s">
        <v>62</v>
      </c>
      <c r="BF6" s="106" t="s">
        <v>63</v>
      </c>
      <c r="BG6" s="107" t="s">
        <v>12</v>
      </c>
      <c r="BH6" s="108" t="s">
        <v>28</v>
      </c>
      <c r="BI6" s="108" t="s">
        <v>39</v>
      </c>
      <c r="BJ6" s="108" t="s">
        <v>40</v>
      </c>
      <c r="BK6" s="108" t="s">
        <v>51</v>
      </c>
      <c r="BL6" s="108" t="s">
        <v>53</v>
      </c>
      <c r="BM6" s="108" t="s">
        <v>55</v>
      </c>
      <c r="BN6" s="108" t="s">
        <v>57</v>
      </c>
      <c r="BO6" s="108" t="s">
        <v>59</v>
      </c>
      <c r="BP6" s="108" t="s">
        <v>60</v>
      </c>
      <c r="BQ6" s="108" t="s">
        <v>61</v>
      </c>
      <c r="BR6" s="108" t="s">
        <v>62</v>
      </c>
      <c r="BS6" s="109" t="s">
        <v>63</v>
      </c>
      <c r="BT6" s="104" t="s">
        <v>12</v>
      </c>
      <c r="BU6" s="105" t="s">
        <v>28</v>
      </c>
      <c r="BV6" s="105" t="s">
        <v>39</v>
      </c>
      <c r="BW6" s="105" t="s">
        <v>40</v>
      </c>
      <c r="BX6" s="105" t="s">
        <v>51</v>
      </c>
      <c r="BY6" s="105" t="s">
        <v>53</v>
      </c>
      <c r="BZ6" s="105" t="s">
        <v>55</v>
      </c>
      <c r="CA6" s="105" t="s">
        <v>57</v>
      </c>
      <c r="CB6" s="105" t="s">
        <v>59</v>
      </c>
      <c r="CC6" s="105" t="s">
        <v>60</v>
      </c>
      <c r="CD6" s="105" t="s">
        <v>61</v>
      </c>
      <c r="CE6" s="105" t="s">
        <v>62</v>
      </c>
      <c r="CF6" s="110" t="s">
        <v>63</v>
      </c>
    </row>
    <row r="7" spans="1:88" ht="15.45" customHeight="1" x14ac:dyDescent="0.3">
      <c r="A7" s="6" t="s">
        <v>0</v>
      </c>
      <c r="B7" s="66" t="s">
        <v>1</v>
      </c>
      <c r="C7" s="2">
        <f>G7+T7+AG7+AT7+BG7+BT7</f>
        <v>374260</v>
      </c>
      <c r="D7" s="2">
        <f t="shared" ref="D7:D21" si="0">SUM(G7:CF7)-BT7-BG7-AT7-AG7-T7-G7</f>
        <v>0</v>
      </c>
      <c r="E7" s="62">
        <f>D7/C7</f>
        <v>0</v>
      </c>
      <c r="F7" s="22"/>
      <c r="G7" s="111">
        <v>0</v>
      </c>
      <c r="H7" s="112">
        <v>0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  <c r="O7" s="112">
        <v>0</v>
      </c>
      <c r="P7" s="112">
        <v>0</v>
      </c>
      <c r="Q7" s="112">
        <v>0</v>
      </c>
      <c r="R7" s="112">
        <v>0</v>
      </c>
      <c r="S7" s="113">
        <v>0</v>
      </c>
      <c r="T7" s="111">
        <v>0</v>
      </c>
      <c r="U7" s="112">
        <v>0</v>
      </c>
      <c r="V7" s="112">
        <v>0</v>
      </c>
      <c r="W7" s="112">
        <v>0</v>
      </c>
      <c r="X7" s="112">
        <v>0</v>
      </c>
      <c r="Y7" s="112">
        <v>0</v>
      </c>
      <c r="Z7" s="112">
        <v>0</v>
      </c>
      <c r="AA7" s="112">
        <v>0</v>
      </c>
      <c r="AB7" s="112">
        <v>0</v>
      </c>
      <c r="AC7" s="112">
        <v>0</v>
      </c>
      <c r="AD7" s="112">
        <v>0</v>
      </c>
      <c r="AE7" s="112">
        <v>0</v>
      </c>
      <c r="AF7" s="113">
        <v>0</v>
      </c>
      <c r="AG7" s="111">
        <v>0</v>
      </c>
      <c r="AH7" s="112">
        <v>0</v>
      </c>
      <c r="AI7" s="112">
        <v>0</v>
      </c>
      <c r="AJ7" s="112">
        <v>0</v>
      </c>
      <c r="AK7" s="112">
        <v>0</v>
      </c>
      <c r="AL7" s="112">
        <v>0</v>
      </c>
      <c r="AM7" s="112">
        <v>0</v>
      </c>
      <c r="AN7" s="112">
        <v>0</v>
      </c>
      <c r="AO7" s="112">
        <v>0</v>
      </c>
      <c r="AP7" s="112">
        <v>0</v>
      </c>
      <c r="AQ7" s="112">
        <v>0</v>
      </c>
      <c r="AR7" s="112">
        <v>0</v>
      </c>
      <c r="AS7" s="113">
        <v>0</v>
      </c>
      <c r="AT7" s="111">
        <v>0</v>
      </c>
      <c r="AU7" s="112">
        <v>0</v>
      </c>
      <c r="AV7" s="112">
        <v>0</v>
      </c>
      <c r="AW7" s="112">
        <v>0</v>
      </c>
      <c r="AX7" s="112">
        <v>0</v>
      </c>
      <c r="AY7" s="112">
        <v>0</v>
      </c>
      <c r="AZ7" s="112">
        <v>0</v>
      </c>
      <c r="BA7" s="112">
        <v>0</v>
      </c>
      <c r="BB7" s="112">
        <v>0</v>
      </c>
      <c r="BC7" s="112">
        <v>0</v>
      </c>
      <c r="BD7" s="112">
        <v>0</v>
      </c>
      <c r="BE7" s="112">
        <v>0</v>
      </c>
      <c r="BF7" s="113">
        <v>0</v>
      </c>
      <c r="BG7" s="114">
        <v>0</v>
      </c>
      <c r="BH7" s="115">
        <v>0</v>
      </c>
      <c r="BI7" s="115">
        <v>0</v>
      </c>
      <c r="BJ7" s="115">
        <v>0</v>
      </c>
      <c r="BK7" s="115">
        <v>0</v>
      </c>
      <c r="BL7" s="115">
        <v>0</v>
      </c>
      <c r="BM7" s="115">
        <v>0</v>
      </c>
      <c r="BN7" s="115">
        <v>0</v>
      </c>
      <c r="BO7" s="116">
        <v>0</v>
      </c>
      <c r="BP7" s="116">
        <v>0</v>
      </c>
      <c r="BQ7" s="116">
        <v>0</v>
      </c>
      <c r="BR7" s="116">
        <v>0</v>
      </c>
      <c r="BS7" s="199">
        <v>0</v>
      </c>
      <c r="BT7" s="111">
        <v>374260</v>
      </c>
      <c r="BU7" s="112">
        <v>0</v>
      </c>
      <c r="BV7" s="118">
        <v>0</v>
      </c>
      <c r="BW7" s="112">
        <v>0</v>
      </c>
      <c r="BX7" s="119">
        <v>0</v>
      </c>
      <c r="BY7" s="119">
        <v>0</v>
      </c>
      <c r="BZ7" s="119">
        <v>0</v>
      </c>
      <c r="CA7" s="119">
        <v>0</v>
      </c>
      <c r="CB7" s="112">
        <v>0</v>
      </c>
      <c r="CC7" s="112">
        <v>0</v>
      </c>
      <c r="CD7" s="112">
        <v>0</v>
      </c>
      <c r="CE7" s="112">
        <v>0</v>
      </c>
      <c r="CF7" s="120">
        <v>0</v>
      </c>
    </row>
    <row r="8" spans="1:88" ht="15.45" customHeight="1" x14ac:dyDescent="0.3">
      <c r="A8" s="6" t="s">
        <v>2</v>
      </c>
      <c r="B8" s="66" t="s">
        <v>3</v>
      </c>
      <c r="C8" s="2">
        <f>G8+T8+AG8+AT8+BG8+BT8</f>
        <v>205956</v>
      </c>
      <c r="D8" s="2">
        <f t="shared" si="0"/>
        <v>205955.52000000002</v>
      </c>
      <c r="E8" s="29">
        <f t="shared" ref="E8:E21" si="1">D8/C8</f>
        <v>0.9999976694051157</v>
      </c>
      <c r="F8" s="23"/>
      <c r="G8" s="111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12">
        <v>0</v>
      </c>
      <c r="S8" s="113">
        <v>0</v>
      </c>
      <c r="T8" s="111">
        <v>0</v>
      </c>
      <c r="U8" s="112">
        <v>0</v>
      </c>
      <c r="V8" s="112">
        <v>0</v>
      </c>
      <c r="W8" s="112">
        <v>0</v>
      </c>
      <c r="X8" s="112">
        <v>0</v>
      </c>
      <c r="Y8" s="112">
        <v>0</v>
      </c>
      <c r="Z8" s="112">
        <v>0</v>
      </c>
      <c r="AA8" s="112">
        <v>0</v>
      </c>
      <c r="AB8" s="112">
        <v>0</v>
      </c>
      <c r="AC8" s="112">
        <v>0</v>
      </c>
      <c r="AD8" s="112">
        <v>0</v>
      </c>
      <c r="AE8" s="112">
        <v>0</v>
      </c>
      <c r="AF8" s="113">
        <v>0</v>
      </c>
      <c r="AG8" s="111">
        <v>0</v>
      </c>
      <c r="AH8" s="112">
        <v>0</v>
      </c>
      <c r="AI8" s="112">
        <v>0</v>
      </c>
      <c r="AJ8" s="112">
        <v>0</v>
      </c>
      <c r="AK8" s="112">
        <v>0</v>
      </c>
      <c r="AL8" s="112">
        <v>0</v>
      </c>
      <c r="AM8" s="112">
        <v>0</v>
      </c>
      <c r="AN8" s="112">
        <v>0</v>
      </c>
      <c r="AO8" s="112">
        <v>0</v>
      </c>
      <c r="AP8" s="112">
        <v>0</v>
      </c>
      <c r="AQ8" s="112">
        <v>0</v>
      </c>
      <c r="AR8" s="112">
        <v>0</v>
      </c>
      <c r="AS8" s="113">
        <v>0</v>
      </c>
      <c r="AT8" s="111">
        <v>0</v>
      </c>
      <c r="AU8" s="112">
        <v>0</v>
      </c>
      <c r="AV8" s="112">
        <v>0</v>
      </c>
      <c r="AW8" s="112">
        <v>0</v>
      </c>
      <c r="AX8" s="112">
        <v>0</v>
      </c>
      <c r="AY8" s="112">
        <v>0</v>
      </c>
      <c r="AZ8" s="112">
        <v>0</v>
      </c>
      <c r="BA8" s="112">
        <v>0</v>
      </c>
      <c r="BB8" s="112">
        <v>0</v>
      </c>
      <c r="BC8" s="112">
        <v>0</v>
      </c>
      <c r="BD8" s="112">
        <v>0</v>
      </c>
      <c r="BE8" s="112">
        <v>0</v>
      </c>
      <c r="BF8" s="113">
        <v>0</v>
      </c>
      <c r="BG8" s="114">
        <v>0</v>
      </c>
      <c r="BH8" s="115">
        <v>0</v>
      </c>
      <c r="BI8" s="115">
        <v>0</v>
      </c>
      <c r="BJ8" s="115">
        <v>0</v>
      </c>
      <c r="BK8" s="115">
        <v>0</v>
      </c>
      <c r="BL8" s="115">
        <v>0</v>
      </c>
      <c r="BM8" s="115">
        <v>0</v>
      </c>
      <c r="BN8" s="115">
        <v>0</v>
      </c>
      <c r="BO8" s="116">
        <v>0</v>
      </c>
      <c r="BP8" s="116">
        <v>0</v>
      </c>
      <c r="BQ8" s="116">
        <v>0</v>
      </c>
      <c r="BR8" s="116">
        <v>0</v>
      </c>
      <c r="BS8" s="117">
        <v>0</v>
      </c>
      <c r="BT8" s="111">
        <v>205956</v>
      </c>
      <c r="BU8" s="112">
        <v>0</v>
      </c>
      <c r="BV8" s="118">
        <v>205955.52</v>
      </c>
      <c r="BW8" s="112">
        <v>0</v>
      </c>
      <c r="BX8" s="119">
        <v>0</v>
      </c>
      <c r="BY8" s="119">
        <v>0</v>
      </c>
      <c r="BZ8" s="119">
        <v>0</v>
      </c>
      <c r="CA8" s="119">
        <v>0</v>
      </c>
      <c r="CB8" s="112">
        <v>0</v>
      </c>
      <c r="CC8" s="112">
        <v>0</v>
      </c>
      <c r="CD8" s="112">
        <v>0</v>
      </c>
      <c r="CE8" s="112">
        <v>0</v>
      </c>
      <c r="CF8" s="120">
        <v>0</v>
      </c>
    </row>
    <row r="9" spans="1:88" ht="15.45" customHeight="1" x14ac:dyDescent="0.3">
      <c r="A9" s="6">
        <v>1551</v>
      </c>
      <c r="B9" s="66" t="s">
        <v>4</v>
      </c>
      <c r="C9" s="2">
        <f>G9+T9+AG9+AT9+BG9+BT9</f>
        <v>2900000</v>
      </c>
      <c r="D9" s="2">
        <f t="shared" si="0"/>
        <v>1188486.3899999997</v>
      </c>
      <c r="E9" s="29">
        <f t="shared" si="1"/>
        <v>0.40982289310344816</v>
      </c>
      <c r="F9" s="23"/>
      <c r="G9" s="111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112">
        <v>0</v>
      </c>
      <c r="Q9" s="112">
        <v>0</v>
      </c>
      <c r="R9" s="112">
        <v>0</v>
      </c>
      <c r="S9" s="113">
        <v>0</v>
      </c>
      <c r="T9" s="111">
        <v>0</v>
      </c>
      <c r="U9" s="112">
        <v>0</v>
      </c>
      <c r="V9" s="112">
        <v>0</v>
      </c>
      <c r="W9" s="112">
        <v>0</v>
      </c>
      <c r="X9" s="112">
        <v>0</v>
      </c>
      <c r="Y9" s="112">
        <v>0</v>
      </c>
      <c r="Z9" s="112">
        <v>0</v>
      </c>
      <c r="AA9" s="112">
        <v>0</v>
      </c>
      <c r="AB9" s="112">
        <v>0</v>
      </c>
      <c r="AC9" s="112">
        <v>0</v>
      </c>
      <c r="AD9" s="112">
        <v>0</v>
      </c>
      <c r="AE9" s="112">
        <v>0</v>
      </c>
      <c r="AF9" s="113">
        <v>0</v>
      </c>
      <c r="AG9" s="111">
        <v>0</v>
      </c>
      <c r="AH9" s="112">
        <v>0</v>
      </c>
      <c r="AI9" s="112">
        <v>0</v>
      </c>
      <c r="AJ9" s="112">
        <v>0</v>
      </c>
      <c r="AK9" s="112">
        <v>0</v>
      </c>
      <c r="AL9" s="112">
        <v>0</v>
      </c>
      <c r="AM9" s="112">
        <v>0</v>
      </c>
      <c r="AN9" s="112">
        <v>0</v>
      </c>
      <c r="AO9" s="112">
        <v>0</v>
      </c>
      <c r="AP9" s="112">
        <v>0</v>
      </c>
      <c r="AQ9" s="112">
        <v>0</v>
      </c>
      <c r="AR9" s="112">
        <v>0</v>
      </c>
      <c r="AS9" s="113">
        <v>0</v>
      </c>
      <c r="AT9" s="111">
        <v>0</v>
      </c>
      <c r="AU9" s="112">
        <v>0</v>
      </c>
      <c r="AV9" s="112">
        <v>0</v>
      </c>
      <c r="AW9" s="112">
        <v>0</v>
      </c>
      <c r="AX9" s="112">
        <v>0</v>
      </c>
      <c r="AY9" s="112">
        <v>0</v>
      </c>
      <c r="AZ9" s="112">
        <v>0</v>
      </c>
      <c r="BA9" s="112">
        <v>0</v>
      </c>
      <c r="BB9" s="112">
        <v>0</v>
      </c>
      <c r="BC9" s="112">
        <v>0</v>
      </c>
      <c r="BD9" s="112">
        <v>0</v>
      </c>
      <c r="BE9" s="112">
        <v>0</v>
      </c>
      <c r="BF9" s="113">
        <v>0</v>
      </c>
      <c r="BG9" s="114">
        <v>0</v>
      </c>
      <c r="BH9" s="115">
        <v>0</v>
      </c>
      <c r="BI9" s="115">
        <v>0</v>
      </c>
      <c r="BJ9" s="115">
        <v>0</v>
      </c>
      <c r="BK9" s="115">
        <v>0</v>
      </c>
      <c r="BL9" s="115">
        <v>0</v>
      </c>
      <c r="BM9" s="115">
        <v>0</v>
      </c>
      <c r="BN9" s="115">
        <v>0</v>
      </c>
      <c r="BO9" s="116">
        <v>0</v>
      </c>
      <c r="BP9" s="116">
        <v>0</v>
      </c>
      <c r="BQ9" s="116">
        <v>0</v>
      </c>
      <c r="BR9" s="116">
        <v>0</v>
      </c>
      <c r="BS9" s="117">
        <v>0</v>
      </c>
      <c r="BT9" s="111">
        <v>2900000</v>
      </c>
      <c r="BU9" s="112">
        <v>0</v>
      </c>
      <c r="BV9" s="118">
        <v>0</v>
      </c>
      <c r="BW9" s="112">
        <v>0</v>
      </c>
      <c r="BX9" s="119">
        <v>0</v>
      </c>
      <c r="BY9" s="119">
        <v>4599.3999999999996</v>
      </c>
      <c r="BZ9" s="119">
        <v>35262.28</v>
      </c>
      <c r="CA9" s="119">
        <v>119626.64</v>
      </c>
      <c r="CB9" s="112">
        <v>136433.84</v>
      </c>
      <c r="CC9" s="112">
        <v>91983.599999999991</v>
      </c>
      <c r="CD9" s="112">
        <v>138471.78</v>
      </c>
      <c r="CE9" s="112">
        <v>90775.819999999992</v>
      </c>
      <c r="CF9" s="120">
        <v>571333.03</v>
      </c>
    </row>
    <row r="10" spans="1:88" ht="15.45" customHeight="1" x14ac:dyDescent="0.3">
      <c r="A10" s="6" t="s">
        <v>5</v>
      </c>
      <c r="B10" s="66" t="s">
        <v>26</v>
      </c>
      <c r="C10" s="2">
        <f>G10+T10+AG10+AT10+BG10+BT10</f>
        <v>90000</v>
      </c>
      <c r="D10" s="2">
        <f t="shared" si="0"/>
        <v>89992.15</v>
      </c>
      <c r="E10" s="29">
        <f t="shared" si="1"/>
        <v>0.99991277777777776</v>
      </c>
      <c r="F10" s="23"/>
      <c r="G10" s="111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12">
        <v>0</v>
      </c>
      <c r="S10" s="113">
        <v>0</v>
      </c>
      <c r="T10" s="111">
        <v>0</v>
      </c>
      <c r="U10" s="112">
        <v>0</v>
      </c>
      <c r="V10" s="112">
        <v>0</v>
      </c>
      <c r="W10" s="112">
        <v>0</v>
      </c>
      <c r="X10" s="112">
        <v>0</v>
      </c>
      <c r="Y10" s="112">
        <v>0</v>
      </c>
      <c r="Z10" s="112">
        <v>0</v>
      </c>
      <c r="AA10" s="112">
        <v>0</v>
      </c>
      <c r="AB10" s="112">
        <v>0</v>
      </c>
      <c r="AC10" s="112">
        <v>0</v>
      </c>
      <c r="AD10" s="112">
        <v>0</v>
      </c>
      <c r="AE10" s="112">
        <v>0</v>
      </c>
      <c r="AF10" s="113">
        <v>0</v>
      </c>
      <c r="AG10" s="111">
        <v>0</v>
      </c>
      <c r="AH10" s="112">
        <v>0</v>
      </c>
      <c r="AI10" s="112">
        <v>0</v>
      </c>
      <c r="AJ10" s="112">
        <v>0</v>
      </c>
      <c r="AK10" s="112">
        <v>0</v>
      </c>
      <c r="AL10" s="112">
        <v>0</v>
      </c>
      <c r="AM10" s="112">
        <v>0</v>
      </c>
      <c r="AN10" s="112">
        <v>0</v>
      </c>
      <c r="AO10" s="112">
        <v>0</v>
      </c>
      <c r="AP10" s="112">
        <v>0</v>
      </c>
      <c r="AQ10" s="112">
        <v>0</v>
      </c>
      <c r="AR10" s="112">
        <v>0</v>
      </c>
      <c r="AS10" s="113">
        <v>0</v>
      </c>
      <c r="AT10" s="111">
        <v>0</v>
      </c>
      <c r="AU10" s="112">
        <v>0</v>
      </c>
      <c r="AV10" s="112">
        <v>0</v>
      </c>
      <c r="AW10" s="112">
        <v>0</v>
      </c>
      <c r="AX10" s="112">
        <v>0</v>
      </c>
      <c r="AY10" s="112">
        <v>0</v>
      </c>
      <c r="AZ10" s="112">
        <v>0</v>
      </c>
      <c r="BA10" s="112">
        <v>0</v>
      </c>
      <c r="BB10" s="112">
        <v>0</v>
      </c>
      <c r="BC10" s="112">
        <v>0</v>
      </c>
      <c r="BD10" s="112">
        <v>0</v>
      </c>
      <c r="BE10" s="112">
        <v>0</v>
      </c>
      <c r="BF10" s="113">
        <v>0</v>
      </c>
      <c r="BG10" s="114">
        <v>0</v>
      </c>
      <c r="BH10" s="115">
        <v>0</v>
      </c>
      <c r="BI10" s="115">
        <v>0</v>
      </c>
      <c r="BJ10" s="115">
        <v>0</v>
      </c>
      <c r="BK10" s="115">
        <v>0</v>
      </c>
      <c r="BL10" s="115">
        <v>0</v>
      </c>
      <c r="BM10" s="115">
        <v>0</v>
      </c>
      <c r="BN10" s="115">
        <v>0</v>
      </c>
      <c r="BO10" s="116">
        <v>0</v>
      </c>
      <c r="BP10" s="116">
        <v>0</v>
      </c>
      <c r="BQ10" s="116">
        <v>0</v>
      </c>
      <c r="BR10" s="116">
        <v>0</v>
      </c>
      <c r="BS10" s="117">
        <v>0</v>
      </c>
      <c r="BT10" s="111">
        <v>90000</v>
      </c>
      <c r="BU10" s="112">
        <v>0</v>
      </c>
      <c r="BV10" s="118">
        <v>0</v>
      </c>
      <c r="BW10" s="112">
        <v>0</v>
      </c>
      <c r="BX10" s="119">
        <v>10870.2</v>
      </c>
      <c r="BY10" s="119">
        <v>19520</v>
      </c>
      <c r="BZ10" s="119">
        <v>8048.95</v>
      </c>
      <c r="CA10" s="119">
        <v>35526</v>
      </c>
      <c r="CB10" s="112">
        <v>0</v>
      </c>
      <c r="CC10" s="112">
        <v>11067</v>
      </c>
      <c r="CD10" s="112">
        <v>4960</v>
      </c>
      <c r="CE10" s="112">
        <v>0</v>
      </c>
      <c r="CF10" s="120">
        <v>0</v>
      </c>
      <c r="CJ10" s="97"/>
    </row>
    <row r="11" spans="1:88" ht="15.45" customHeight="1" x14ac:dyDescent="0.3">
      <c r="A11" s="7"/>
      <c r="B11" s="67" t="s">
        <v>14</v>
      </c>
      <c r="C11" s="3">
        <f>SUM(C7:C10)</f>
        <v>3570216</v>
      </c>
      <c r="D11" s="3">
        <f t="shared" si="0"/>
        <v>1484434.0600000005</v>
      </c>
      <c r="E11" s="28">
        <f t="shared" si="1"/>
        <v>0.41578270334343931</v>
      </c>
      <c r="F11" s="23"/>
      <c r="G11" s="121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  <c r="P11" s="122">
        <v>0</v>
      </c>
      <c r="Q11" s="122">
        <v>0</v>
      </c>
      <c r="R11" s="122">
        <v>0</v>
      </c>
      <c r="S11" s="123">
        <v>0</v>
      </c>
      <c r="T11" s="121">
        <v>0</v>
      </c>
      <c r="U11" s="122">
        <v>0</v>
      </c>
      <c r="V11" s="122">
        <v>0</v>
      </c>
      <c r="W11" s="122">
        <v>0</v>
      </c>
      <c r="X11" s="122">
        <v>0</v>
      </c>
      <c r="Y11" s="122">
        <v>0</v>
      </c>
      <c r="Z11" s="122">
        <v>0</v>
      </c>
      <c r="AA11" s="122">
        <v>0</v>
      </c>
      <c r="AB11" s="122">
        <v>0</v>
      </c>
      <c r="AC11" s="122">
        <v>0</v>
      </c>
      <c r="AD11" s="122">
        <v>0</v>
      </c>
      <c r="AE11" s="122">
        <v>0</v>
      </c>
      <c r="AF11" s="123">
        <v>0</v>
      </c>
      <c r="AG11" s="121">
        <v>0</v>
      </c>
      <c r="AH11" s="122">
        <v>0</v>
      </c>
      <c r="AI11" s="122">
        <v>0</v>
      </c>
      <c r="AJ11" s="122">
        <v>0</v>
      </c>
      <c r="AK11" s="122">
        <v>0</v>
      </c>
      <c r="AL11" s="122">
        <v>0</v>
      </c>
      <c r="AM11" s="122">
        <v>0</v>
      </c>
      <c r="AN11" s="122">
        <v>0</v>
      </c>
      <c r="AO11" s="122">
        <v>0</v>
      </c>
      <c r="AP11" s="122">
        <v>0</v>
      </c>
      <c r="AQ11" s="122">
        <v>0</v>
      </c>
      <c r="AR11" s="122">
        <v>0</v>
      </c>
      <c r="AS11" s="123">
        <v>0</v>
      </c>
      <c r="AT11" s="121">
        <v>0</v>
      </c>
      <c r="AU11" s="122">
        <v>0</v>
      </c>
      <c r="AV11" s="122">
        <v>0</v>
      </c>
      <c r="AW11" s="122">
        <v>0</v>
      </c>
      <c r="AX11" s="122">
        <v>0</v>
      </c>
      <c r="AY11" s="122">
        <v>0</v>
      </c>
      <c r="AZ11" s="122">
        <v>0</v>
      </c>
      <c r="BA11" s="122">
        <v>0</v>
      </c>
      <c r="BB11" s="122">
        <v>0</v>
      </c>
      <c r="BC11" s="122">
        <v>0</v>
      </c>
      <c r="BD11" s="122">
        <v>0</v>
      </c>
      <c r="BE11" s="122">
        <v>0</v>
      </c>
      <c r="BF11" s="123">
        <v>0</v>
      </c>
      <c r="BG11" s="98">
        <v>0</v>
      </c>
      <c r="BH11" s="99">
        <v>0</v>
      </c>
      <c r="BI11" s="99">
        <v>0</v>
      </c>
      <c r="BJ11" s="99">
        <v>0</v>
      </c>
      <c r="BK11" s="99">
        <v>0</v>
      </c>
      <c r="BL11" s="99">
        <v>0</v>
      </c>
      <c r="BM11" s="99">
        <v>0</v>
      </c>
      <c r="BN11" s="99">
        <v>0</v>
      </c>
      <c r="BO11" s="99">
        <v>0</v>
      </c>
      <c r="BP11" s="99">
        <v>0</v>
      </c>
      <c r="BQ11" s="99">
        <v>0</v>
      </c>
      <c r="BR11" s="99">
        <v>0</v>
      </c>
      <c r="BS11" s="100">
        <v>0</v>
      </c>
      <c r="BT11" s="121">
        <v>3570216</v>
      </c>
      <c r="BU11" s="122">
        <v>0</v>
      </c>
      <c r="BV11" s="122">
        <v>205955.52</v>
      </c>
      <c r="BW11" s="122">
        <v>0</v>
      </c>
      <c r="BX11" s="122">
        <v>10870.2</v>
      </c>
      <c r="BY11" s="122">
        <v>24119.4</v>
      </c>
      <c r="BZ11" s="122">
        <v>43311.229999999996</v>
      </c>
      <c r="CA11" s="122">
        <v>155152.64000000001</v>
      </c>
      <c r="CB11" s="122">
        <v>136433.84</v>
      </c>
      <c r="CC11" s="122">
        <v>103050.59999999999</v>
      </c>
      <c r="CD11" s="122">
        <v>143431.78</v>
      </c>
      <c r="CE11" s="122">
        <v>90775.819999999992</v>
      </c>
      <c r="CF11" s="124">
        <v>571333.03</v>
      </c>
    </row>
    <row r="12" spans="1:88" ht="15.45" customHeight="1" x14ac:dyDescent="0.3">
      <c r="A12" s="7"/>
      <c r="B12" s="67" t="s">
        <v>15</v>
      </c>
      <c r="C12" s="3">
        <f>G12+T12+AG12+AT12+BG12+BT12</f>
        <v>37</v>
      </c>
      <c r="D12" s="3">
        <f t="shared" si="0"/>
        <v>37.33</v>
      </c>
      <c r="E12" s="28">
        <f t="shared" si="1"/>
        <v>1.0089189189189189</v>
      </c>
      <c r="F12" s="23"/>
      <c r="G12" s="125">
        <v>0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27">
        <v>0</v>
      </c>
      <c r="T12" s="125">
        <v>0</v>
      </c>
      <c r="U12" s="126">
        <v>0</v>
      </c>
      <c r="V12" s="126">
        <v>0</v>
      </c>
      <c r="W12" s="126">
        <v>0</v>
      </c>
      <c r="X12" s="126">
        <v>0</v>
      </c>
      <c r="Y12" s="126">
        <v>0</v>
      </c>
      <c r="Z12" s="126">
        <v>0</v>
      </c>
      <c r="AA12" s="126">
        <v>0</v>
      </c>
      <c r="AB12" s="126">
        <v>0</v>
      </c>
      <c r="AC12" s="126">
        <v>0</v>
      </c>
      <c r="AD12" s="126">
        <v>0</v>
      </c>
      <c r="AE12" s="126">
        <v>0</v>
      </c>
      <c r="AF12" s="127">
        <v>0</v>
      </c>
      <c r="AG12" s="125">
        <v>0</v>
      </c>
      <c r="AH12" s="126">
        <v>0</v>
      </c>
      <c r="AI12" s="126">
        <v>0</v>
      </c>
      <c r="AJ12" s="126">
        <v>0</v>
      </c>
      <c r="AK12" s="126">
        <v>0</v>
      </c>
      <c r="AL12" s="126">
        <v>0</v>
      </c>
      <c r="AM12" s="126">
        <v>0</v>
      </c>
      <c r="AN12" s="126">
        <v>0</v>
      </c>
      <c r="AO12" s="126">
        <v>0</v>
      </c>
      <c r="AP12" s="126">
        <v>0</v>
      </c>
      <c r="AQ12" s="126">
        <v>0</v>
      </c>
      <c r="AR12" s="126">
        <v>0</v>
      </c>
      <c r="AS12" s="127">
        <v>0</v>
      </c>
      <c r="AT12" s="125">
        <v>0</v>
      </c>
      <c r="AU12" s="126">
        <v>0</v>
      </c>
      <c r="AV12" s="126">
        <v>0</v>
      </c>
      <c r="AW12" s="126">
        <v>0</v>
      </c>
      <c r="AX12" s="126">
        <v>0</v>
      </c>
      <c r="AY12" s="126">
        <v>0</v>
      </c>
      <c r="AZ12" s="126">
        <v>0</v>
      </c>
      <c r="BA12" s="126">
        <v>0</v>
      </c>
      <c r="BB12" s="126">
        <v>0</v>
      </c>
      <c r="BC12" s="126">
        <v>0</v>
      </c>
      <c r="BD12" s="126">
        <v>0</v>
      </c>
      <c r="BE12" s="126">
        <v>0</v>
      </c>
      <c r="BF12" s="127">
        <v>0</v>
      </c>
      <c r="BG12" s="128">
        <v>0</v>
      </c>
      <c r="BH12" s="129">
        <v>0</v>
      </c>
      <c r="BI12" s="129">
        <v>0</v>
      </c>
      <c r="BJ12" s="129">
        <v>0</v>
      </c>
      <c r="BK12" s="129">
        <v>0</v>
      </c>
      <c r="BL12" s="129">
        <v>0</v>
      </c>
      <c r="BM12" s="129">
        <v>0</v>
      </c>
      <c r="BN12" s="129">
        <v>0</v>
      </c>
      <c r="BO12" s="130">
        <v>0</v>
      </c>
      <c r="BP12" s="130">
        <v>0</v>
      </c>
      <c r="BQ12" s="130">
        <v>0</v>
      </c>
      <c r="BR12" s="130">
        <v>0</v>
      </c>
      <c r="BS12" s="131">
        <v>0</v>
      </c>
      <c r="BT12" s="125">
        <v>37</v>
      </c>
      <c r="BU12" s="126">
        <v>0</v>
      </c>
      <c r="BV12" s="36">
        <v>0</v>
      </c>
      <c r="BW12" s="126">
        <v>0</v>
      </c>
      <c r="BX12" s="132">
        <v>37.33</v>
      </c>
      <c r="BY12" s="132">
        <v>0</v>
      </c>
      <c r="BZ12" s="63">
        <v>0</v>
      </c>
      <c r="CA12" s="132">
        <v>0</v>
      </c>
      <c r="CB12" s="126">
        <v>0</v>
      </c>
      <c r="CC12" s="126">
        <v>0</v>
      </c>
      <c r="CD12" s="126">
        <v>0</v>
      </c>
      <c r="CE12" s="126">
        <v>0</v>
      </c>
      <c r="CF12" s="133">
        <v>0</v>
      </c>
    </row>
    <row r="13" spans="1:88" ht="15.45" customHeight="1" x14ac:dyDescent="0.3">
      <c r="A13" s="6" t="s">
        <v>6</v>
      </c>
      <c r="B13" s="66" t="s">
        <v>7</v>
      </c>
      <c r="C13" s="2">
        <f>G13+T13+AG13+AT13+BG13+BT13</f>
        <v>18215098</v>
      </c>
      <c r="D13" s="2">
        <f t="shared" si="0"/>
        <v>19316540.060000002</v>
      </c>
      <c r="E13" s="29">
        <f t="shared" si="1"/>
        <v>1.0604686321204533</v>
      </c>
      <c r="F13" s="23"/>
      <c r="G13" s="111">
        <v>10367837</v>
      </c>
      <c r="H13" s="112">
        <v>751931.47999999986</v>
      </c>
      <c r="I13" s="112">
        <v>734536.51999999967</v>
      </c>
      <c r="J13" s="112">
        <v>771640.69000000018</v>
      </c>
      <c r="K13" s="112">
        <v>985144.03999999969</v>
      </c>
      <c r="L13" s="112">
        <v>815384.70000000019</v>
      </c>
      <c r="M13" s="112">
        <v>857995.96</v>
      </c>
      <c r="N13" s="112">
        <v>820104.33000000007</v>
      </c>
      <c r="O13" s="112">
        <v>1022394.62</v>
      </c>
      <c r="P13" s="112">
        <v>768896.69000000006</v>
      </c>
      <c r="Q13" s="112">
        <v>788531.67</v>
      </c>
      <c r="R13" s="112">
        <v>745722.38000000047</v>
      </c>
      <c r="S13" s="113">
        <v>1111058.52</v>
      </c>
      <c r="T13" s="111">
        <v>1008000</v>
      </c>
      <c r="U13" s="112">
        <v>83169.649999999994</v>
      </c>
      <c r="V13" s="112">
        <v>84879.139999999985</v>
      </c>
      <c r="W13" s="112">
        <v>83677.419999999984</v>
      </c>
      <c r="X13" s="112">
        <v>86666.94</v>
      </c>
      <c r="Y13" s="112">
        <v>87163.95</v>
      </c>
      <c r="Z13" s="112">
        <v>94195.77</v>
      </c>
      <c r="AA13" s="112">
        <v>87561.85</v>
      </c>
      <c r="AB13" s="112">
        <v>87823.15</v>
      </c>
      <c r="AC13" s="112">
        <v>85128.89</v>
      </c>
      <c r="AD13" s="112">
        <v>85820.31</v>
      </c>
      <c r="AE13" s="112">
        <v>84582.92</v>
      </c>
      <c r="AF13" s="113">
        <v>96397.53</v>
      </c>
      <c r="AG13" s="111">
        <v>649000</v>
      </c>
      <c r="AH13" s="112">
        <v>71155.040000000008</v>
      </c>
      <c r="AI13" s="112">
        <v>74038.759999999995</v>
      </c>
      <c r="AJ13" s="112">
        <v>71568.800000000003</v>
      </c>
      <c r="AK13" s="112">
        <v>83936.290000000008</v>
      </c>
      <c r="AL13" s="112">
        <v>81505.14</v>
      </c>
      <c r="AM13" s="112">
        <v>83569.12999999999</v>
      </c>
      <c r="AN13" s="112">
        <v>85700.840000000011</v>
      </c>
      <c r="AO13" s="112">
        <v>83214.83</v>
      </c>
      <c r="AP13" s="112">
        <v>83688.5</v>
      </c>
      <c r="AQ13" s="112">
        <v>84505.919999999998</v>
      </c>
      <c r="AR13" s="112">
        <v>82205.77</v>
      </c>
      <c r="AS13" s="113">
        <v>95661.73</v>
      </c>
      <c r="AT13" s="111">
        <v>0</v>
      </c>
      <c r="AU13" s="112">
        <v>0</v>
      </c>
      <c r="AV13" s="112">
        <v>0</v>
      </c>
      <c r="AW13" s="112">
        <v>0</v>
      </c>
      <c r="AX13" s="112">
        <v>0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0</v>
      </c>
      <c r="BE13" s="112">
        <v>0</v>
      </c>
      <c r="BF13" s="113">
        <v>0</v>
      </c>
      <c r="BG13" s="134">
        <v>6190261</v>
      </c>
      <c r="BH13" s="115">
        <v>550333.07999999973</v>
      </c>
      <c r="BI13" s="115">
        <v>559310.42000000016</v>
      </c>
      <c r="BJ13" s="115">
        <v>572930.11999999988</v>
      </c>
      <c r="BK13" s="115">
        <v>576271.64000000013</v>
      </c>
      <c r="BL13" s="115">
        <v>626664.72</v>
      </c>
      <c r="BM13" s="115">
        <v>607149.82000000018</v>
      </c>
      <c r="BN13" s="115">
        <v>595685.74000000034</v>
      </c>
      <c r="BO13" s="135">
        <v>583931.16000000015</v>
      </c>
      <c r="BP13" s="135">
        <v>589459.43999999994</v>
      </c>
      <c r="BQ13" s="135">
        <v>613068.31000000006</v>
      </c>
      <c r="BR13" s="116">
        <v>583641.48000000021</v>
      </c>
      <c r="BS13" s="117">
        <v>656934.26</v>
      </c>
      <c r="BT13" s="111">
        <v>0</v>
      </c>
      <c r="BU13" s="112">
        <v>0</v>
      </c>
      <c r="BV13" s="118">
        <v>0</v>
      </c>
      <c r="BW13" s="112">
        <v>0</v>
      </c>
      <c r="BX13" s="119">
        <v>0</v>
      </c>
      <c r="BY13" s="119">
        <v>0</v>
      </c>
      <c r="BZ13" s="119">
        <v>0</v>
      </c>
      <c r="CA13" s="119">
        <v>0</v>
      </c>
      <c r="CB13" s="112">
        <v>0</v>
      </c>
      <c r="CC13" s="112">
        <v>0</v>
      </c>
      <c r="CD13" s="112">
        <v>0</v>
      </c>
      <c r="CE13" s="112">
        <v>0</v>
      </c>
      <c r="CF13" s="120">
        <v>0</v>
      </c>
    </row>
    <row r="14" spans="1:88" ht="15.45" customHeight="1" x14ac:dyDescent="0.3">
      <c r="A14" s="6" t="s">
        <v>8</v>
      </c>
      <c r="B14" s="66" t="s">
        <v>9</v>
      </c>
      <c r="C14" s="2">
        <f>G14+T14+AG14+AT14+BG14+BT14</f>
        <v>8890347</v>
      </c>
      <c r="D14" s="2">
        <f t="shared" si="0"/>
        <v>7651816.2400000021</v>
      </c>
      <c r="E14" s="29">
        <f t="shared" si="1"/>
        <v>0.86068814186892839</v>
      </c>
      <c r="F14" s="23"/>
      <c r="G14" s="111">
        <v>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112">
        <v>0</v>
      </c>
      <c r="R14" s="112">
        <v>0</v>
      </c>
      <c r="S14" s="113">
        <v>0</v>
      </c>
      <c r="T14" s="111">
        <v>0</v>
      </c>
      <c r="U14" s="112">
        <v>0</v>
      </c>
      <c r="V14" s="112">
        <v>0</v>
      </c>
      <c r="W14" s="112">
        <v>0</v>
      </c>
      <c r="X14" s="112">
        <v>0</v>
      </c>
      <c r="Y14" s="112">
        <v>0</v>
      </c>
      <c r="Z14" s="112">
        <v>0</v>
      </c>
      <c r="AA14" s="112">
        <v>0</v>
      </c>
      <c r="AB14" s="112">
        <v>0</v>
      </c>
      <c r="AC14" s="112">
        <v>0</v>
      </c>
      <c r="AD14" s="112">
        <v>0</v>
      </c>
      <c r="AE14" s="112">
        <v>0</v>
      </c>
      <c r="AF14" s="113">
        <v>0</v>
      </c>
      <c r="AG14" s="111">
        <v>0</v>
      </c>
      <c r="AH14" s="112">
        <v>0</v>
      </c>
      <c r="AI14" s="112">
        <v>0</v>
      </c>
      <c r="AJ14" s="112">
        <v>0</v>
      </c>
      <c r="AK14" s="112">
        <v>0</v>
      </c>
      <c r="AL14" s="112">
        <v>0</v>
      </c>
      <c r="AM14" s="112">
        <v>0</v>
      </c>
      <c r="AN14" s="112">
        <v>0</v>
      </c>
      <c r="AO14" s="112">
        <v>0</v>
      </c>
      <c r="AP14" s="112">
        <v>0</v>
      </c>
      <c r="AQ14" s="112">
        <v>0</v>
      </c>
      <c r="AR14" s="112">
        <v>0</v>
      </c>
      <c r="AS14" s="113">
        <v>0</v>
      </c>
      <c r="AT14" s="111">
        <v>0</v>
      </c>
      <c r="AU14" s="112">
        <v>0</v>
      </c>
      <c r="AV14" s="112">
        <v>0</v>
      </c>
      <c r="AW14" s="112">
        <v>0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0</v>
      </c>
      <c r="BE14" s="112">
        <v>0</v>
      </c>
      <c r="BF14" s="113">
        <v>0</v>
      </c>
      <c r="BG14" s="134">
        <v>8890347</v>
      </c>
      <c r="BH14" s="115">
        <v>544843.47000000009</v>
      </c>
      <c r="BI14" s="115">
        <v>564265.42000000004</v>
      </c>
      <c r="BJ14" s="115">
        <v>541833.39999999991</v>
      </c>
      <c r="BK14" s="115">
        <v>576841.81999999995</v>
      </c>
      <c r="BL14" s="115">
        <v>712494.23</v>
      </c>
      <c r="BM14" s="115">
        <v>716525.86999999976</v>
      </c>
      <c r="BN14" s="115">
        <v>632800.12</v>
      </c>
      <c r="BO14" s="135">
        <v>634863.39000000025</v>
      </c>
      <c r="BP14" s="135">
        <v>638616.29999999993</v>
      </c>
      <c r="BQ14" s="135">
        <v>680879.28</v>
      </c>
      <c r="BR14" s="116">
        <v>649713.65</v>
      </c>
      <c r="BS14" s="117">
        <v>757898.38</v>
      </c>
      <c r="BT14" s="111">
        <v>0</v>
      </c>
      <c r="BU14" s="112">
        <v>0</v>
      </c>
      <c r="BV14" s="118">
        <v>0</v>
      </c>
      <c r="BW14" s="112">
        <v>0</v>
      </c>
      <c r="BX14" s="119">
        <v>0</v>
      </c>
      <c r="BY14" s="119">
        <v>97.62</v>
      </c>
      <c r="BZ14" s="119">
        <v>0</v>
      </c>
      <c r="CA14" s="119">
        <v>-97.62</v>
      </c>
      <c r="CB14" s="112">
        <v>0</v>
      </c>
      <c r="CC14" s="112">
        <v>240.91</v>
      </c>
      <c r="CD14" s="112">
        <v>0</v>
      </c>
      <c r="CE14" s="112">
        <v>0</v>
      </c>
      <c r="CF14" s="120">
        <v>0</v>
      </c>
    </row>
    <row r="15" spans="1:88" ht="15.45" customHeight="1" x14ac:dyDescent="0.3">
      <c r="A15" s="6" t="s">
        <v>10</v>
      </c>
      <c r="B15" s="66" t="s">
        <v>11</v>
      </c>
      <c r="C15" s="2">
        <f>G15+T15+AG15+AT15+BG15+BT15</f>
        <v>9454744</v>
      </c>
      <c r="D15" s="2">
        <f t="shared" si="0"/>
        <v>9302266.5200000033</v>
      </c>
      <c r="E15" s="29">
        <f t="shared" si="1"/>
        <v>0.98387291289959866</v>
      </c>
      <c r="F15" s="23"/>
      <c r="G15" s="136">
        <v>3507715</v>
      </c>
      <c r="H15" s="137">
        <v>254369.31000000029</v>
      </c>
      <c r="I15" s="137">
        <v>245855.99000000031</v>
      </c>
      <c r="J15" s="137">
        <v>258532.26999999979</v>
      </c>
      <c r="K15" s="137">
        <v>331273.21999999991</v>
      </c>
      <c r="L15" s="137">
        <v>274404.04000000039</v>
      </c>
      <c r="M15" s="137">
        <v>288275.16000000032</v>
      </c>
      <c r="N15" s="137">
        <v>276090.4499999999</v>
      </c>
      <c r="O15" s="137">
        <v>344319.56999999977</v>
      </c>
      <c r="P15" s="137">
        <v>257752.8</v>
      </c>
      <c r="Q15" s="137">
        <v>264241.45000000013</v>
      </c>
      <c r="R15" s="137">
        <v>249932.81</v>
      </c>
      <c r="S15" s="138">
        <v>374756.46999999962</v>
      </c>
      <c r="T15" s="136">
        <v>352136</v>
      </c>
      <c r="U15" s="137">
        <v>28070.75</v>
      </c>
      <c r="V15" s="137">
        <v>29017.23</v>
      </c>
      <c r="W15" s="137">
        <v>28547.41</v>
      </c>
      <c r="X15" s="137">
        <v>29946.420000000009</v>
      </c>
      <c r="Y15" s="137">
        <v>29933.070000000011</v>
      </c>
      <c r="Z15" s="137">
        <v>33078.65</v>
      </c>
      <c r="AA15" s="137">
        <v>31289.28000000001</v>
      </c>
      <c r="AB15" s="137">
        <v>30455.990000000009</v>
      </c>
      <c r="AC15" s="137">
        <v>29077.87</v>
      </c>
      <c r="AD15" s="137">
        <v>29526.43</v>
      </c>
      <c r="AE15" s="137">
        <v>28837.79</v>
      </c>
      <c r="AF15" s="138">
        <v>33581.550000000003</v>
      </c>
      <c r="AG15" s="136">
        <v>230080</v>
      </c>
      <c r="AH15" s="137">
        <v>24300.91</v>
      </c>
      <c r="AI15" s="137">
        <v>25139.669999999991</v>
      </c>
      <c r="AJ15" s="137">
        <v>24366.489999999991</v>
      </c>
      <c r="AK15" s="137">
        <v>28853.81</v>
      </c>
      <c r="AL15" s="137">
        <v>27548.74</v>
      </c>
      <c r="AM15" s="137">
        <v>28537.94000000001</v>
      </c>
      <c r="AN15" s="137">
        <v>29708.44</v>
      </c>
      <c r="AO15" s="137">
        <v>28294.61</v>
      </c>
      <c r="AP15" s="137">
        <v>28845.98</v>
      </c>
      <c r="AQ15" s="137">
        <v>29736.71</v>
      </c>
      <c r="AR15" s="137">
        <v>29317.829999999991</v>
      </c>
      <c r="AS15" s="138">
        <v>34278.540000000008</v>
      </c>
      <c r="AT15" s="136">
        <v>37559.999999999993</v>
      </c>
      <c r="AU15" s="137">
        <v>1044.42</v>
      </c>
      <c r="AV15" s="137">
        <v>101.4</v>
      </c>
      <c r="AW15" s="137">
        <v>0</v>
      </c>
      <c r="AX15" s="137">
        <v>321.10000000000002</v>
      </c>
      <c r="AY15" s="137">
        <v>3951.22</v>
      </c>
      <c r="AZ15" s="137">
        <v>26127.400000000009</v>
      </c>
      <c r="BA15" s="137">
        <v>912.6</v>
      </c>
      <c r="BB15" s="137">
        <v>338</v>
      </c>
      <c r="BC15" s="137">
        <v>2517.42</v>
      </c>
      <c r="BD15" s="137">
        <v>2417.38</v>
      </c>
      <c r="BE15" s="137">
        <v>0</v>
      </c>
      <c r="BF15" s="138">
        <v>0</v>
      </c>
      <c r="BG15" s="134">
        <v>5327252.9999999991</v>
      </c>
      <c r="BH15" s="115">
        <v>385322.79000000033</v>
      </c>
      <c r="BI15" s="115">
        <v>389188.22000000009</v>
      </c>
      <c r="BJ15" s="115">
        <v>385290.35000000021</v>
      </c>
      <c r="BK15" s="115">
        <v>402453.72000000061</v>
      </c>
      <c r="BL15" s="115">
        <v>461112.76000000013</v>
      </c>
      <c r="BM15" s="115">
        <v>457496.68</v>
      </c>
      <c r="BN15" s="115">
        <v>422261.7</v>
      </c>
      <c r="BO15" s="135">
        <v>424087.62999999989</v>
      </c>
      <c r="BP15" s="135">
        <v>428040.99999999988</v>
      </c>
      <c r="BQ15" s="135">
        <v>458596.15</v>
      </c>
      <c r="BR15" s="135">
        <v>436155.5300000002</v>
      </c>
      <c r="BS15" s="139">
        <v>494433.40000000037</v>
      </c>
      <c r="BT15" s="136">
        <v>0</v>
      </c>
      <c r="BU15" s="137">
        <v>0</v>
      </c>
      <c r="BV15" s="118">
        <v>0</v>
      </c>
      <c r="BW15" s="137">
        <v>0</v>
      </c>
      <c r="BX15" s="119">
        <v>0</v>
      </c>
      <c r="BY15" s="119">
        <v>0</v>
      </c>
      <c r="BZ15" s="119">
        <v>0</v>
      </c>
      <c r="CA15" s="119">
        <v>0</v>
      </c>
      <c r="CB15" s="137">
        <v>0</v>
      </c>
      <c r="CC15" s="137">
        <v>0</v>
      </c>
      <c r="CD15" s="137">
        <v>0</v>
      </c>
      <c r="CE15" s="137">
        <v>0</v>
      </c>
      <c r="CF15" s="140">
        <v>0</v>
      </c>
    </row>
    <row r="16" spans="1:88" ht="38.25" customHeight="1" x14ac:dyDescent="0.3">
      <c r="A16" s="8" t="s">
        <v>16</v>
      </c>
      <c r="B16" s="66" t="s">
        <v>17</v>
      </c>
      <c r="C16" s="2">
        <f>G16+T16+AG16+AT16+BG16+BT16</f>
        <v>1398649.9999999998</v>
      </c>
      <c r="D16" s="2">
        <f t="shared" si="0"/>
        <v>1424093.4699999995</v>
      </c>
      <c r="E16" s="29">
        <f t="shared" si="1"/>
        <v>1.0181914488971506</v>
      </c>
      <c r="F16" s="23"/>
      <c r="G16" s="136">
        <v>10028</v>
      </c>
      <c r="H16" s="137">
        <v>554.28</v>
      </c>
      <c r="I16" s="137">
        <v>1820</v>
      </c>
      <c r="J16" s="137">
        <v>979.9</v>
      </c>
      <c r="K16" s="137">
        <v>1490</v>
      </c>
      <c r="L16" s="137">
        <v>867.08</v>
      </c>
      <c r="M16" s="137">
        <v>602</v>
      </c>
      <c r="N16" s="137">
        <v>450</v>
      </c>
      <c r="O16" s="137">
        <v>990</v>
      </c>
      <c r="P16" s="137">
        <v>0</v>
      </c>
      <c r="Q16" s="137">
        <v>390</v>
      </c>
      <c r="R16" s="137">
        <v>150</v>
      </c>
      <c r="S16" s="138">
        <v>3052.1</v>
      </c>
      <c r="T16" s="136">
        <v>41250</v>
      </c>
      <c r="U16" s="137">
        <v>624.53</v>
      </c>
      <c r="V16" s="137">
        <v>1308</v>
      </c>
      <c r="W16" s="137">
        <v>1426.42</v>
      </c>
      <c r="X16" s="137">
        <v>1932</v>
      </c>
      <c r="Y16" s="137">
        <v>2010.24</v>
      </c>
      <c r="Z16" s="137">
        <v>3496.17</v>
      </c>
      <c r="AA16" s="137">
        <v>6697</v>
      </c>
      <c r="AB16" s="137">
        <v>5870.52</v>
      </c>
      <c r="AC16" s="137">
        <v>1573.4</v>
      </c>
      <c r="AD16" s="137">
        <v>1536</v>
      </c>
      <c r="AE16" s="137">
        <v>2063.8599999999997</v>
      </c>
      <c r="AF16" s="138">
        <v>3020</v>
      </c>
      <c r="AG16" s="136">
        <v>37089.999999999985</v>
      </c>
      <c r="AH16" s="137">
        <v>197.48</v>
      </c>
      <c r="AI16" s="137">
        <v>139.55000000000001</v>
      </c>
      <c r="AJ16" s="137">
        <v>720</v>
      </c>
      <c r="AK16" s="137">
        <v>1430</v>
      </c>
      <c r="AL16" s="137">
        <v>28.15</v>
      </c>
      <c r="AM16" s="137">
        <v>804</v>
      </c>
      <c r="AN16" s="137">
        <v>2194</v>
      </c>
      <c r="AO16" s="137">
        <v>497</v>
      </c>
      <c r="AP16" s="137">
        <v>1232.58</v>
      </c>
      <c r="AQ16" s="137">
        <v>3768</v>
      </c>
      <c r="AR16" s="137">
        <v>4733</v>
      </c>
      <c r="AS16" s="138">
        <v>6155</v>
      </c>
      <c r="AT16" s="136">
        <v>110875</v>
      </c>
      <c r="AU16" s="137">
        <v>3090</v>
      </c>
      <c r="AV16" s="137">
        <v>300</v>
      </c>
      <c r="AW16" s="137">
        <v>0</v>
      </c>
      <c r="AX16" s="137">
        <v>950</v>
      </c>
      <c r="AY16" s="137">
        <v>11690</v>
      </c>
      <c r="AZ16" s="137">
        <v>77300</v>
      </c>
      <c r="BA16" s="137">
        <v>2700</v>
      </c>
      <c r="BB16" s="137">
        <v>1000</v>
      </c>
      <c r="BC16" s="137">
        <v>7448</v>
      </c>
      <c r="BD16" s="137">
        <v>7152</v>
      </c>
      <c r="BE16" s="137">
        <v>0</v>
      </c>
      <c r="BF16" s="138">
        <v>0</v>
      </c>
      <c r="BG16" s="134">
        <v>1199406.9999999998</v>
      </c>
      <c r="BH16" s="115">
        <v>32011.71</v>
      </c>
      <c r="BI16" s="115">
        <v>98971.72</v>
      </c>
      <c r="BJ16" s="115">
        <v>44895.55</v>
      </c>
      <c r="BK16" s="115">
        <v>67968.25</v>
      </c>
      <c r="BL16" s="115">
        <v>244134.95</v>
      </c>
      <c r="BM16" s="115">
        <v>198917.93</v>
      </c>
      <c r="BN16" s="115">
        <v>20152.21</v>
      </c>
      <c r="BO16" s="135">
        <v>64546.559999999998</v>
      </c>
      <c r="BP16" s="135">
        <v>111184.61</v>
      </c>
      <c r="BQ16" s="135">
        <v>267569.61</v>
      </c>
      <c r="BR16" s="135">
        <v>55689.279999999999</v>
      </c>
      <c r="BS16" s="139">
        <v>41618.83</v>
      </c>
      <c r="BT16" s="136">
        <v>0</v>
      </c>
      <c r="BU16" s="137">
        <v>0</v>
      </c>
      <c r="BV16" s="118">
        <v>0</v>
      </c>
      <c r="BW16" s="137">
        <v>0</v>
      </c>
      <c r="BX16" s="119">
        <v>0</v>
      </c>
      <c r="BY16" s="119">
        <v>0</v>
      </c>
      <c r="BZ16" s="119">
        <v>0</v>
      </c>
      <c r="CA16" s="119">
        <v>0</v>
      </c>
      <c r="CB16" s="137">
        <v>0</v>
      </c>
      <c r="CC16" s="137">
        <v>0</v>
      </c>
      <c r="CD16" s="137">
        <v>0</v>
      </c>
      <c r="CE16" s="137">
        <v>0</v>
      </c>
      <c r="CF16" s="140">
        <v>0</v>
      </c>
    </row>
    <row r="17" spans="1:131" ht="38.25" customHeight="1" x14ac:dyDescent="0.3">
      <c r="A17" s="217" t="s">
        <v>18</v>
      </c>
      <c r="B17" s="218"/>
      <c r="C17" s="68">
        <f>C13+C14+C15+C16</f>
        <v>37958839</v>
      </c>
      <c r="D17" s="2">
        <f t="shared" si="0"/>
        <v>37694716.289999992</v>
      </c>
      <c r="E17" s="60">
        <f t="shared" si="1"/>
        <v>0.99304186542691653</v>
      </c>
      <c r="F17" s="24"/>
      <c r="G17" s="136">
        <v>13885580</v>
      </c>
      <c r="H17" s="137">
        <v>1006855.0700000002</v>
      </c>
      <c r="I17" s="137">
        <v>982212.51</v>
      </c>
      <c r="J17" s="137">
        <v>1031152.86</v>
      </c>
      <c r="K17" s="137">
        <v>1317907.2599999995</v>
      </c>
      <c r="L17" s="137">
        <v>1090655.8200000008</v>
      </c>
      <c r="M17" s="137">
        <v>1146873.1200000003</v>
      </c>
      <c r="N17" s="137">
        <v>1096644.78</v>
      </c>
      <c r="O17" s="137">
        <v>1367704.1899999997</v>
      </c>
      <c r="P17" s="137">
        <v>1026649.49</v>
      </c>
      <c r="Q17" s="137">
        <v>1053163.1200000001</v>
      </c>
      <c r="R17" s="137">
        <v>995805.19000000041</v>
      </c>
      <c r="S17" s="138">
        <v>1488867.0899999999</v>
      </c>
      <c r="T17" s="136">
        <v>1401386</v>
      </c>
      <c r="U17" s="137">
        <v>111864.93</v>
      </c>
      <c r="V17" s="137">
        <v>115204.36999999998</v>
      </c>
      <c r="W17" s="137">
        <v>113651.24999999999</v>
      </c>
      <c r="X17" s="137">
        <v>118545.36000000002</v>
      </c>
      <c r="Y17" s="137">
        <v>119107.26000000001</v>
      </c>
      <c r="Z17" s="137">
        <v>130770.59000000001</v>
      </c>
      <c r="AA17" s="137">
        <v>125548.13000000002</v>
      </c>
      <c r="AB17" s="137">
        <v>124149.66</v>
      </c>
      <c r="AC17" s="137">
        <v>115780.15999999999</v>
      </c>
      <c r="AD17" s="137">
        <v>116882.73999999999</v>
      </c>
      <c r="AE17" s="137">
        <v>115484.56999999999</v>
      </c>
      <c r="AF17" s="138">
        <v>132999.08000000002</v>
      </c>
      <c r="AG17" s="136">
        <v>916170</v>
      </c>
      <c r="AH17" s="137">
        <v>95653.430000000008</v>
      </c>
      <c r="AI17" s="137">
        <v>99317.98</v>
      </c>
      <c r="AJ17" s="137">
        <v>96655.29</v>
      </c>
      <c r="AK17" s="137">
        <v>114220.1</v>
      </c>
      <c r="AL17" s="137">
        <v>109082.03</v>
      </c>
      <c r="AM17" s="137">
        <v>112911.07</v>
      </c>
      <c r="AN17" s="137">
        <v>117603.28000000001</v>
      </c>
      <c r="AO17" s="137">
        <v>112006.44</v>
      </c>
      <c r="AP17" s="137">
        <v>113767.06</v>
      </c>
      <c r="AQ17" s="137">
        <v>118010.63</v>
      </c>
      <c r="AR17" s="137">
        <v>116256.59999999999</v>
      </c>
      <c r="AS17" s="138">
        <v>136095.27000000002</v>
      </c>
      <c r="AT17" s="136">
        <v>148435</v>
      </c>
      <c r="AU17" s="137">
        <v>4134.42</v>
      </c>
      <c r="AV17" s="137">
        <v>401.4</v>
      </c>
      <c r="AW17" s="137">
        <v>0</v>
      </c>
      <c r="AX17" s="137">
        <v>1271.0999999999999</v>
      </c>
      <c r="AY17" s="137">
        <v>15641.22</v>
      </c>
      <c r="AZ17" s="137">
        <v>103427.40000000001</v>
      </c>
      <c r="BA17" s="137">
        <v>3612.6</v>
      </c>
      <c r="BB17" s="137">
        <v>1338</v>
      </c>
      <c r="BC17" s="137">
        <v>9965.42</v>
      </c>
      <c r="BD17" s="137">
        <v>9569.380000000001</v>
      </c>
      <c r="BE17" s="137">
        <v>0</v>
      </c>
      <c r="BF17" s="138">
        <v>0</v>
      </c>
      <c r="BG17" s="134">
        <v>21607268</v>
      </c>
      <c r="BH17" s="135">
        <v>1512511.05</v>
      </c>
      <c r="BI17" s="135">
        <v>1611735.7800000005</v>
      </c>
      <c r="BJ17" s="135">
        <v>1544949.4200000002</v>
      </c>
      <c r="BK17" s="135">
        <v>1623535.4300000006</v>
      </c>
      <c r="BL17" s="135">
        <v>2044406.66</v>
      </c>
      <c r="BM17" s="135">
        <v>1980090.2999999998</v>
      </c>
      <c r="BN17" s="135">
        <v>1670899.7700000003</v>
      </c>
      <c r="BO17" s="135">
        <v>1707428.7400000002</v>
      </c>
      <c r="BP17" s="135">
        <v>1767301.3499999999</v>
      </c>
      <c r="BQ17" s="135">
        <v>2020113.35</v>
      </c>
      <c r="BR17" s="135">
        <v>1725199.9400000006</v>
      </c>
      <c r="BS17" s="139">
        <v>1950884.8700000006</v>
      </c>
      <c r="BT17" s="136">
        <v>0</v>
      </c>
      <c r="BU17" s="137">
        <v>0</v>
      </c>
      <c r="BV17" s="137">
        <v>0</v>
      </c>
      <c r="BW17" s="137">
        <v>0</v>
      </c>
      <c r="BX17" s="137">
        <v>0</v>
      </c>
      <c r="BY17" s="137">
        <v>97.62</v>
      </c>
      <c r="BZ17" s="137">
        <v>0</v>
      </c>
      <c r="CA17" s="137">
        <v>-97.62</v>
      </c>
      <c r="CB17" s="137">
        <v>0</v>
      </c>
      <c r="CC17" s="137">
        <v>240.91</v>
      </c>
      <c r="CD17" s="137">
        <v>0</v>
      </c>
      <c r="CE17" s="137">
        <v>0</v>
      </c>
      <c r="CF17" s="140">
        <v>0</v>
      </c>
    </row>
    <row r="18" spans="1:131" ht="38.25" customHeight="1" x14ac:dyDescent="0.3">
      <c r="A18" s="219" t="s">
        <v>19</v>
      </c>
      <c r="B18" s="220"/>
      <c r="C18" s="2">
        <f>G18+T18+AG18+AT18+BG18+BT18</f>
        <v>35270</v>
      </c>
      <c r="D18" s="2">
        <f t="shared" si="0"/>
        <v>30482.92</v>
      </c>
      <c r="E18" s="60">
        <f t="shared" si="1"/>
        <v>0.8642733201020697</v>
      </c>
      <c r="F18" s="24"/>
      <c r="G18" s="136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v>0</v>
      </c>
      <c r="R18" s="137">
        <v>0</v>
      </c>
      <c r="S18" s="138">
        <v>0</v>
      </c>
      <c r="T18" s="136">
        <v>0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  <c r="Z18" s="137">
        <v>0</v>
      </c>
      <c r="AA18" s="137">
        <v>0</v>
      </c>
      <c r="AB18" s="137">
        <v>0</v>
      </c>
      <c r="AC18" s="137">
        <v>0</v>
      </c>
      <c r="AD18" s="137">
        <v>0</v>
      </c>
      <c r="AE18" s="137">
        <v>0</v>
      </c>
      <c r="AF18" s="138">
        <v>0</v>
      </c>
      <c r="AG18" s="136">
        <v>35270</v>
      </c>
      <c r="AH18" s="137">
        <v>0</v>
      </c>
      <c r="AI18" s="137">
        <v>3796.639999999999</v>
      </c>
      <c r="AJ18" s="137">
        <v>0</v>
      </c>
      <c r="AK18" s="137">
        <v>15296.36</v>
      </c>
      <c r="AL18" s="137">
        <v>11389.92</v>
      </c>
      <c r="AM18" s="137">
        <v>0</v>
      </c>
      <c r="AN18" s="137">
        <v>0</v>
      </c>
      <c r="AO18" s="137">
        <v>0</v>
      </c>
      <c r="AP18" s="137">
        <v>0</v>
      </c>
      <c r="AQ18" s="137">
        <v>0</v>
      </c>
      <c r="AR18" s="137">
        <v>0</v>
      </c>
      <c r="AS18" s="138">
        <v>0</v>
      </c>
      <c r="AT18" s="136">
        <v>0</v>
      </c>
      <c r="AU18" s="137">
        <v>0</v>
      </c>
      <c r="AV18" s="137">
        <v>0</v>
      </c>
      <c r="AW18" s="137">
        <v>0</v>
      </c>
      <c r="AX18" s="137">
        <v>0</v>
      </c>
      <c r="AY18" s="137">
        <v>0</v>
      </c>
      <c r="AZ18" s="137">
        <v>0</v>
      </c>
      <c r="BA18" s="137">
        <v>0</v>
      </c>
      <c r="BB18" s="137">
        <v>0</v>
      </c>
      <c r="BC18" s="137">
        <v>0</v>
      </c>
      <c r="BD18" s="137">
        <v>0</v>
      </c>
      <c r="BE18" s="137">
        <v>0</v>
      </c>
      <c r="BF18" s="138">
        <v>0</v>
      </c>
      <c r="BG18" s="134">
        <v>0</v>
      </c>
      <c r="BH18" s="115">
        <v>0</v>
      </c>
      <c r="BI18" s="115">
        <v>0</v>
      </c>
      <c r="BJ18" s="115">
        <v>0</v>
      </c>
      <c r="BK18" s="115">
        <v>0</v>
      </c>
      <c r="BL18" s="115">
        <v>0</v>
      </c>
      <c r="BM18" s="115">
        <v>0</v>
      </c>
      <c r="BN18" s="115">
        <v>0</v>
      </c>
      <c r="BO18" s="135">
        <v>0</v>
      </c>
      <c r="BP18" s="135">
        <v>0</v>
      </c>
      <c r="BQ18" s="135">
        <v>0</v>
      </c>
      <c r="BR18" s="135">
        <v>0</v>
      </c>
      <c r="BS18" s="139">
        <v>0</v>
      </c>
      <c r="BT18" s="136">
        <v>0</v>
      </c>
      <c r="BU18" s="137">
        <v>0</v>
      </c>
      <c r="BV18" s="118">
        <v>0</v>
      </c>
      <c r="BW18" s="137">
        <v>0</v>
      </c>
      <c r="BX18" s="119">
        <v>0</v>
      </c>
      <c r="BY18" s="119">
        <v>0</v>
      </c>
      <c r="BZ18" s="119">
        <v>0</v>
      </c>
      <c r="CA18" s="119">
        <v>0</v>
      </c>
      <c r="CB18" s="137">
        <v>0</v>
      </c>
      <c r="CC18" s="137">
        <v>0</v>
      </c>
      <c r="CD18" s="137">
        <v>0</v>
      </c>
      <c r="CE18" s="137">
        <v>0</v>
      </c>
      <c r="CF18" s="140">
        <v>0</v>
      </c>
    </row>
    <row r="19" spans="1:131" ht="38.25" customHeight="1" x14ac:dyDescent="0.3">
      <c r="A19" s="219" t="s">
        <v>20</v>
      </c>
      <c r="B19" s="220"/>
      <c r="C19" s="2">
        <f>G19+T19+AG19+AT19+BG19+BT19</f>
        <v>19047492</v>
      </c>
      <c r="D19" s="2">
        <f t="shared" si="0"/>
        <v>17660822.260000005</v>
      </c>
      <c r="E19" s="60">
        <f t="shared" si="1"/>
        <v>0.92719935306968526</v>
      </c>
      <c r="F19" s="24"/>
      <c r="G19" s="136">
        <v>569022</v>
      </c>
      <c r="H19" s="137">
        <v>11591.819999999998</v>
      </c>
      <c r="I19" s="137">
        <v>34889.990000000005</v>
      </c>
      <c r="J19" s="137">
        <v>32880.099999999984</v>
      </c>
      <c r="K19" s="137">
        <v>37180.689999999995</v>
      </c>
      <c r="L19" s="137">
        <v>29845.959999999995</v>
      </c>
      <c r="M19" s="137">
        <v>34488.589999999997</v>
      </c>
      <c r="N19" s="137">
        <v>26816.090000000004</v>
      </c>
      <c r="O19" s="137">
        <v>34975.930000000015</v>
      </c>
      <c r="P19" s="137">
        <v>32289.09</v>
      </c>
      <c r="Q19" s="137">
        <v>33463.86</v>
      </c>
      <c r="R19" s="137">
        <v>39909.730000000003</v>
      </c>
      <c r="S19" s="138">
        <v>99021.409999999989</v>
      </c>
      <c r="T19" s="136">
        <v>1921780</v>
      </c>
      <c r="U19" s="137">
        <v>86876.710000000021</v>
      </c>
      <c r="V19" s="137">
        <v>109495.92000000001</v>
      </c>
      <c r="W19" s="137">
        <v>77681.859999999986</v>
      </c>
      <c r="X19" s="137">
        <v>88307.07</v>
      </c>
      <c r="Y19" s="137">
        <v>123262.57999999999</v>
      </c>
      <c r="Z19" s="137">
        <v>181516.22000000003</v>
      </c>
      <c r="AA19" s="137">
        <v>276612.24999999994</v>
      </c>
      <c r="AB19" s="137">
        <v>129868.28000000001</v>
      </c>
      <c r="AC19" s="137">
        <v>46924.62</v>
      </c>
      <c r="AD19" s="137">
        <v>101136.13</v>
      </c>
      <c r="AE19" s="137">
        <v>109930.53000000001</v>
      </c>
      <c r="AF19" s="138">
        <v>153846.48000000004</v>
      </c>
      <c r="AG19" s="136">
        <v>2252410</v>
      </c>
      <c r="AH19" s="137">
        <v>90400.09</v>
      </c>
      <c r="AI19" s="137">
        <v>96826.4</v>
      </c>
      <c r="AJ19" s="137">
        <v>130004.74000000002</v>
      </c>
      <c r="AK19" s="137">
        <v>275626.59000000003</v>
      </c>
      <c r="AL19" s="137">
        <v>422119.84</v>
      </c>
      <c r="AM19" s="137">
        <v>260135.75999999998</v>
      </c>
      <c r="AN19" s="137">
        <v>73468.920000000013</v>
      </c>
      <c r="AO19" s="137">
        <v>73423.39</v>
      </c>
      <c r="AP19" s="137">
        <v>115570.58999999998</v>
      </c>
      <c r="AQ19" s="137">
        <v>126743.23999999999</v>
      </c>
      <c r="AR19" s="137">
        <v>246973.29</v>
      </c>
      <c r="AS19" s="138">
        <v>221739.47999999998</v>
      </c>
      <c r="AT19" s="136">
        <v>380573</v>
      </c>
      <c r="AU19" s="137">
        <v>2585.33</v>
      </c>
      <c r="AV19" s="137">
        <v>8030.23</v>
      </c>
      <c r="AW19" s="137">
        <v>0</v>
      </c>
      <c r="AX19" s="137">
        <v>13728.390000000001</v>
      </c>
      <c r="AY19" s="137">
        <v>164165.67000000001</v>
      </c>
      <c r="AZ19" s="137">
        <v>119789.37000000002</v>
      </c>
      <c r="BA19" s="137">
        <v>1806.3600000000001</v>
      </c>
      <c r="BB19" s="137">
        <v>755.74</v>
      </c>
      <c r="BC19" s="137">
        <v>54363.25</v>
      </c>
      <c r="BD19" s="137">
        <v>1557.1800000000003</v>
      </c>
      <c r="BE19" s="137">
        <v>9610</v>
      </c>
      <c r="BF19" s="138">
        <v>3789.36</v>
      </c>
      <c r="BG19" s="134">
        <v>4788332</v>
      </c>
      <c r="BH19" s="115">
        <v>176225.28</v>
      </c>
      <c r="BI19" s="115">
        <v>325650.71000000002</v>
      </c>
      <c r="BJ19" s="115">
        <v>537507.77999999991</v>
      </c>
      <c r="BK19" s="115">
        <v>451020.16999999993</v>
      </c>
      <c r="BL19" s="115">
        <v>469760.93000000011</v>
      </c>
      <c r="BM19" s="115">
        <v>188556.59</v>
      </c>
      <c r="BN19" s="115">
        <v>115137.45999999996</v>
      </c>
      <c r="BO19" s="135">
        <v>256701.37</v>
      </c>
      <c r="BP19" s="135">
        <v>627276.39000000013</v>
      </c>
      <c r="BQ19" s="135">
        <v>556095.54000000015</v>
      </c>
      <c r="BR19" s="135">
        <v>306343.31000000006</v>
      </c>
      <c r="BS19" s="200">
        <v>475200.86</v>
      </c>
      <c r="BT19" s="136">
        <v>9135374.9999999981</v>
      </c>
      <c r="BU19" s="137">
        <v>641747.90000000049</v>
      </c>
      <c r="BV19" s="41">
        <v>794549.39000000013</v>
      </c>
      <c r="BW19" s="137">
        <v>869016.75</v>
      </c>
      <c r="BX19" s="119">
        <v>756359.62000000034</v>
      </c>
      <c r="BY19" s="119">
        <v>712604.33000000042</v>
      </c>
      <c r="BZ19" s="119">
        <v>719329.16999999993</v>
      </c>
      <c r="CA19" s="119">
        <v>555492.55999999971</v>
      </c>
      <c r="CB19" s="137">
        <v>510343.36000000028</v>
      </c>
      <c r="CC19" s="137">
        <v>679762.27</v>
      </c>
      <c r="CD19" s="137">
        <v>724981.53000000061</v>
      </c>
      <c r="CE19" s="137">
        <v>704142.39000000036</v>
      </c>
      <c r="CF19" s="140">
        <v>1060991.4800000009</v>
      </c>
    </row>
    <row r="20" spans="1:131" ht="15" customHeight="1" x14ac:dyDescent="0.3">
      <c r="A20" s="221" t="s">
        <v>24</v>
      </c>
      <c r="B20" s="222"/>
      <c r="C20" s="63">
        <f>+C12+C17+C18+C19</f>
        <v>57041638</v>
      </c>
      <c r="D20" s="3">
        <f t="shared" si="0"/>
        <v>55386058.800000042</v>
      </c>
      <c r="E20" s="17">
        <f t="shared" si="1"/>
        <v>0.97097595268915737</v>
      </c>
      <c r="F20" s="25"/>
      <c r="G20" s="34">
        <f>+G12+G17+G18+G19</f>
        <v>14454602</v>
      </c>
      <c r="H20" s="36">
        <f t="shared" ref="H20:BS20" si="2">+H12+H17+H18+H19</f>
        <v>1018446.8900000001</v>
      </c>
      <c r="I20" s="36">
        <f t="shared" si="2"/>
        <v>1017102.5</v>
      </c>
      <c r="J20" s="36">
        <f t="shared" si="2"/>
        <v>1064032.96</v>
      </c>
      <c r="K20" s="36">
        <f t="shared" si="2"/>
        <v>1355087.9499999995</v>
      </c>
      <c r="L20" s="36">
        <f t="shared" si="2"/>
        <v>1120501.7800000007</v>
      </c>
      <c r="M20" s="36">
        <f t="shared" si="2"/>
        <v>1181361.7100000004</v>
      </c>
      <c r="N20" s="36">
        <f t="shared" si="2"/>
        <v>1123460.8700000001</v>
      </c>
      <c r="O20" s="36">
        <f t="shared" si="2"/>
        <v>1402680.1199999996</v>
      </c>
      <c r="P20" s="36">
        <f t="shared" si="2"/>
        <v>1058938.58</v>
      </c>
      <c r="Q20" s="36">
        <f t="shared" si="2"/>
        <v>1086626.9800000002</v>
      </c>
      <c r="R20" s="36">
        <f t="shared" si="2"/>
        <v>1035714.9200000004</v>
      </c>
      <c r="S20" s="39">
        <f t="shared" si="2"/>
        <v>1587888.4999999998</v>
      </c>
      <c r="T20" s="34">
        <f t="shared" si="2"/>
        <v>3323166</v>
      </c>
      <c r="U20" s="36">
        <f t="shared" si="2"/>
        <v>198741.64</v>
      </c>
      <c r="V20" s="36">
        <f t="shared" si="2"/>
        <v>224700.28999999998</v>
      </c>
      <c r="W20" s="36">
        <f t="shared" si="2"/>
        <v>191333.11</v>
      </c>
      <c r="X20" s="36">
        <f t="shared" si="2"/>
        <v>206852.43000000002</v>
      </c>
      <c r="Y20" s="36">
        <f t="shared" si="2"/>
        <v>242369.84</v>
      </c>
      <c r="Z20" s="36">
        <f t="shared" si="2"/>
        <v>312286.81000000006</v>
      </c>
      <c r="AA20" s="36">
        <f t="shared" si="2"/>
        <v>402160.37999999995</v>
      </c>
      <c r="AB20" s="36">
        <f t="shared" si="2"/>
        <v>254017.94</v>
      </c>
      <c r="AC20" s="36">
        <f t="shared" si="2"/>
        <v>162704.78</v>
      </c>
      <c r="AD20" s="36">
        <f>+AD12+AD17+AD18+AD19</f>
        <v>218018.87</v>
      </c>
      <c r="AE20" s="36">
        <f t="shared" si="2"/>
        <v>225415.1</v>
      </c>
      <c r="AF20" s="39">
        <f t="shared" si="2"/>
        <v>286845.56000000006</v>
      </c>
      <c r="AG20" s="34">
        <f t="shared" si="2"/>
        <v>3203850</v>
      </c>
      <c r="AH20" s="36">
        <f t="shared" si="2"/>
        <v>186053.52000000002</v>
      </c>
      <c r="AI20" s="36">
        <f t="shared" si="2"/>
        <v>199941.02</v>
      </c>
      <c r="AJ20" s="36">
        <f t="shared" si="2"/>
        <v>226660.03000000003</v>
      </c>
      <c r="AK20" s="36">
        <f t="shared" si="2"/>
        <v>405143.05000000005</v>
      </c>
      <c r="AL20" s="36">
        <f t="shared" si="2"/>
        <v>542591.79</v>
      </c>
      <c r="AM20" s="36">
        <f t="shared" si="2"/>
        <v>373046.82999999996</v>
      </c>
      <c r="AN20" s="36">
        <f t="shared" si="2"/>
        <v>191072.2</v>
      </c>
      <c r="AO20" s="36">
        <f t="shared" si="2"/>
        <v>185429.83000000002</v>
      </c>
      <c r="AP20" s="36">
        <f t="shared" si="2"/>
        <v>229337.64999999997</v>
      </c>
      <c r="AQ20" s="36">
        <f>+AQ12+AQ17+AQ18+AQ19</f>
        <v>244753.87</v>
      </c>
      <c r="AR20" s="36">
        <f t="shared" si="2"/>
        <v>363229.89</v>
      </c>
      <c r="AS20" s="39">
        <f t="shared" si="2"/>
        <v>357834.75</v>
      </c>
      <c r="AT20" s="34">
        <f t="shared" si="2"/>
        <v>529008</v>
      </c>
      <c r="AU20" s="36">
        <f t="shared" si="2"/>
        <v>6719.75</v>
      </c>
      <c r="AV20" s="36">
        <f t="shared" si="2"/>
        <v>8431.6299999999992</v>
      </c>
      <c r="AW20" s="36">
        <f t="shared" si="2"/>
        <v>0</v>
      </c>
      <c r="AX20" s="36">
        <f t="shared" si="2"/>
        <v>14999.490000000002</v>
      </c>
      <c r="AY20" s="36">
        <f t="shared" si="2"/>
        <v>179806.89</v>
      </c>
      <c r="AZ20" s="36">
        <f t="shared" si="2"/>
        <v>223216.77000000002</v>
      </c>
      <c r="BA20" s="36">
        <f t="shared" si="2"/>
        <v>5418.96</v>
      </c>
      <c r="BB20" s="36">
        <f t="shared" si="2"/>
        <v>2093.7399999999998</v>
      </c>
      <c r="BC20" s="36">
        <f t="shared" si="2"/>
        <v>64328.67</v>
      </c>
      <c r="BD20" s="36">
        <f t="shared" si="2"/>
        <v>11126.560000000001</v>
      </c>
      <c r="BE20" s="36">
        <f t="shared" si="2"/>
        <v>9610</v>
      </c>
      <c r="BF20" s="39">
        <f t="shared" si="2"/>
        <v>3789.36</v>
      </c>
      <c r="BG20" s="98">
        <f t="shared" si="2"/>
        <v>26395600</v>
      </c>
      <c r="BH20" s="99">
        <f t="shared" si="2"/>
        <v>1688736.33</v>
      </c>
      <c r="BI20" s="99">
        <f t="shared" si="2"/>
        <v>1937386.4900000005</v>
      </c>
      <c r="BJ20" s="99">
        <f t="shared" si="2"/>
        <v>2082457.2000000002</v>
      </c>
      <c r="BK20" s="99">
        <f t="shared" si="2"/>
        <v>2074555.6000000006</v>
      </c>
      <c r="BL20" s="99">
        <f t="shared" si="2"/>
        <v>2514167.59</v>
      </c>
      <c r="BM20" s="99">
        <f t="shared" si="2"/>
        <v>2168646.8899999997</v>
      </c>
      <c r="BN20" s="99">
        <f t="shared" si="2"/>
        <v>1786037.2300000002</v>
      </c>
      <c r="BO20" s="99">
        <f t="shared" si="2"/>
        <v>1964130.1100000003</v>
      </c>
      <c r="BP20" s="99">
        <f t="shared" si="2"/>
        <v>2394577.7400000002</v>
      </c>
      <c r="BQ20" s="99">
        <f t="shared" si="2"/>
        <v>2576208.89</v>
      </c>
      <c r="BR20" s="99">
        <f t="shared" si="2"/>
        <v>2031543.2500000007</v>
      </c>
      <c r="BS20" s="100">
        <f t="shared" si="2"/>
        <v>2426085.7300000004</v>
      </c>
      <c r="BT20" s="34">
        <f t="shared" ref="BT20:CF20" si="3">+BT12+BT17+BT18+BT19</f>
        <v>9135411.9999999981</v>
      </c>
      <c r="BU20" s="36">
        <f t="shared" si="3"/>
        <v>641747.90000000049</v>
      </c>
      <c r="BV20" s="36">
        <f t="shared" si="3"/>
        <v>794549.39000000013</v>
      </c>
      <c r="BW20" s="36">
        <f t="shared" si="3"/>
        <v>869016.75</v>
      </c>
      <c r="BX20" s="36">
        <f t="shared" si="3"/>
        <v>756396.9500000003</v>
      </c>
      <c r="BY20" s="36">
        <f t="shared" si="3"/>
        <v>712701.95000000042</v>
      </c>
      <c r="BZ20" s="36">
        <f t="shared" si="3"/>
        <v>719329.16999999993</v>
      </c>
      <c r="CA20" s="36">
        <f t="shared" si="3"/>
        <v>555394.93999999971</v>
      </c>
      <c r="CB20" s="36">
        <f t="shared" si="3"/>
        <v>510343.36000000028</v>
      </c>
      <c r="CC20" s="36">
        <f t="shared" si="3"/>
        <v>680003.18</v>
      </c>
      <c r="CD20" s="36">
        <f t="shared" si="3"/>
        <v>724981.53000000061</v>
      </c>
      <c r="CE20" s="36">
        <f t="shared" si="3"/>
        <v>704142.39000000036</v>
      </c>
      <c r="CF20" s="33">
        <f t="shared" si="3"/>
        <v>1060991.4800000009</v>
      </c>
    </row>
    <row r="21" spans="1:131" ht="15" thickBot="1" x14ac:dyDescent="0.35">
      <c r="A21" s="223" t="s">
        <v>25</v>
      </c>
      <c r="B21" s="224"/>
      <c r="C21" s="64">
        <f>+C11+C20</f>
        <v>60611854</v>
      </c>
      <c r="D21" s="59">
        <f t="shared" si="0"/>
        <v>56870492.860000029</v>
      </c>
      <c r="E21" s="18">
        <f t="shared" si="1"/>
        <v>0.93827344169343552</v>
      </c>
      <c r="F21" s="25"/>
      <c r="G21" s="35">
        <f t="shared" ref="G21:BR21" si="4">+G11+G20</f>
        <v>14454602</v>
      </c>
      <c r="H21" s="37">
        <f t="shared" si="4"/>
        <v>1018446.8900000001</v>
      </c>
      <c r="I21" s="37">
        <f t="shared" si="4"/>
        <v>1017102.5</v>
      </c>
      <c r="J21" s="37">
        <f t="shared" si="4"/>
        <v>1064032.96</v>
      </c>
      <c r="K21" s="37">
        <f t="shared" si="4"/>
        <v>1355087.9499999995</v>
      </c>
      <c r="L21" s="37">
        <f t="shared" si="4"/>
        <v>1120501.7800000007</v>
      </c>
      <c r="M21" s="37">
        <f t="shared" si="4"/>
        <v>1181361.7100000004</v>
      </c>
      <c r="N21" s="37">
        <f t="shared" si="4"/>
        <v>1123460.8700000001</v>
      </c>
      <c r="O21" s="37">
        <f t="shared" si="4"/>
        <v>1402680.1199999996</v>
      </c>
      <c r="P21" s="37">
        <f t="shared" si="4"/>
        <v>1058938.58</v>
      </c>
      <c r="Q21" s="37">
        <f t="shared" si="4"/>
        <v>1086626.9800000002</v>
      </c>
      <c r="R21" s="37">
        <f t="shared" si="4"/>
        <v>1035714.9200000004</v>
      </c>
      <c r="S21" s="40">
        <f t="shared" si="4"/>
        <v>1587888.4999999998</v>
      </c>
      <c r="T21" s="35">
        <f t="shared" si="4"/>
        <v>3323166</v>
      </c>
      <c r="U21" s="37">
        <f t="shared" si="4"/>
        <v>198741.64</v>
      </c>
      <c r="V21" s="37">
        <f t="shared" si="4"/>
        <v>224700.28999999998</v>
      </c>
      <c r="W21" s="37">
        <f t="shared" si="4"/>
        <v>191333.11</v>
      </c>
      <c r="X21" s="37">
        <f t="shared" si="4"/>
        <v>206852.43000000002</v>
      </c>
      <c r="Y21" s="37">
        <f t="shared" si="4"/>
        <v>242369.84</v>
      </c>
      <c r="Z21" s="37">
        <f t="shared" si="4"/>
        <v>312286.81000000006</v>
      </c>
      <c r="AA21" s="37">
        <f t="shared" si="4"/>
        <v>402160.37999999995</v>
      </c>
      <c r="AB21" s="37">
        <f t="shared" si="4"/>
        <v>254017.94</v>
      </c>
      <c r="AC21" s="37">
        <f t="shared" si="4"/>
        <v>162704.78</v>
      </c>
      <c r="AD21" s="37">
        <f>+AD11+AD20</f>
        <v>218018.87</v>
      </c>
      <c r="AE21" s="37">
        <f t="shared" si="4"/>
        <v>225415.1</v>
      </c>
      <c r="AF21" s="40">
        <f t="shared" si="4"/>
        <v>286845.56000000006</v>
      </c>
      <c r="AG21" s="35">
        <f t="shared" si="4"/>
        <v>3203850</v>
      </c>
      <c r="AH21" s="37">
        <f t="shared" si="4"/>
        <v>186053.52000000002</v>
      </c>
      <c r="AI21" s="37">
        <f t="shared" si="4"/>
        <v>199941.02</v>
      </c>
      <c r="AJ21" s="37">
        <f t="shared" si="4"/>
        <v>226660.03000000003</v>
      </c>
      <c r="AK21" s="37">
        <f t="shared" si="4"/>
        <v>405143.05000000005</v>
      </c>
      <c r="AL21" s="37">
        <f t="shared" si="4"/>
        <v>542591.79</v>
      </c>
      <c r="AM21" s="37">
        <f t="shared" si="4"/>
        <v>373046.82999999996</v>
      </c>
      <c r="AN21" s="37">
        <f t="shared" si="4"/>
        <v>191072.2</v>
      </c>
      <c r="AO21" s="37">
        <f t="shared" si="4"/>
        <v>185429.83000000002</v>
      </c>
      <c r="AP21" s="37">
        <f t="shared" si="4"/>
        <v>229337.64999999997</v>
      </c>
      <c r="AQ21" s="37">
        <f t="shared" si="4"/>
        <v>244753.87</v>
      </c>
      <c r="AR21" s="37">
        <f t="shared" si="4"/>
        <v>363229.89</v>
      </c>
      <c r="AS21" s="40">
        <f t="shared" si="4"/>
        <v>357834.75</v>
      </c>
      <c r="AT21" s="35">
        <f t="shared" si="4"/>
        <v>529008</v>
      </c>
      <c r="AU21" s="37">
        <f t="shared" si="4"/>
        <v>6719.75</v>
      </c>
      <c r="AV21" s="37">
        <f t="shared" si="4"/>
        <v>8431.6299999999992</v>
      </c>
      <c r="AW21" s="37">
        <f t="shared" si="4"/>
        <v>0</v>
      </c>
      <c r="AX21" s="37">
        <f t="shared" si="4"/>
        <v>14999.490000000002</v>
      </c>
      <c r="AY21" s="37">
        <f t="shared" si="4"/>
        <v>179806.89</v>
      </c>
      <c r="AZ21" s="37">
        <f t="shared" si="4"/>
        <v>223216.77000000002</v>
      </c>
      <c r="BA21" s="37">
        <f t="shared" si="4"/>
        <v>5418.96</v>
      </c>
      <c r="BB21" s="37">
        <f t="shared" si="4"/>
        <v>2093.7399999999998</v>
      </c>
      <c r="BC21" s="37">
        <f t="shared" si="4"/>
        <v>64328.67</v>
      </c>
      <c r="BD21" s="37">
        <f t="shared" si="4"/>
        <v>11126.560000000001</v>
      </c>
      <c r="BE21" s="37">
        <f t="shared" si="4"/>
        <v>9610</v>
      </c>
      <c r="BF21" s="40">
        <f t="shared" si="4"/>
        <v>3789.36</v>
      </c>
      <c r="BG21" s="101">
        <f t="shared" si="4"/>
        <v>26395600</v>
      </c>
      <c r="BH21" s="102">
        <f t="shared" si="4"/>
        <v>1688736.33</v>
      </c>
      <c r="BI21" s="102">
        <f t="shared" si="4"/>
        <v>1937386.4900000005</v>
      </c>
      <c r="BJ21" s="102">
        <f t="shared" si="4"/>
        <v>2082457.2000000002</v>
      </c>
      <c r="BK21" s="102">
        <f t="shared" si="4"/>
        <v>2074555.6000000006</v>
      </c>
      <c r="BL21" s="102">
        <f t="shared" si="4"/>
        <v>2514167.59</v>
      </c>
      <c r="BM21" s="102">
        <f t="shared" si="4"/>
        <v>2168646.8899999997</v>
      </c>
      <c r="BN21" s="102">
        <f t="shared" si="4"/>
        <v>1786037.2300000002</v>
      </c>
      <c r="BO21" s="102">
        <f t="shared" si="4"/>
        <v>1964130.1100000003</v>
      </c>
      <c r="BP21" s="102">
        <f t="shared" si="4"/>
        <v>2394577.7400000002</v>
      </c>
      <c r="BQ21" s="102">
        <f t="shared" si="4"/>
        <v>2576208.89</v>
      </c>
      <c r="BR21" s="102">
        <f t="shared" si="4"/>
        <v>2031543.2500000007</v>
      </c>
      <c r="BS21" s="103">
        <f t="shared" ref="BS21:CF21" si="5">+BS11+BS20</f>
        <v>2426085.7300000004</v>
      </c>
      <c r="BT21" s="35">
        <f t="shared" si="5"/>
        <v>12705627.999999998</v>
      </c>
      <c r="BU21" s="37">
        <f t="shared" si="5"/>
        <v>641747.90000000049</v>
      </c>
      <c r="BV21" s="37">
        <f t="shared" si="5"/>
        <v>1000504.9100000001</v>
      </c>
      <c r="BW21" s="37">
        <f t="shared" si="5"/>
        <v>869016.75</v>
      </c>
      <c r="BX21" s="37">
        <f t="shared" si="5"/>
        <v>767267.15000000026</v>
      </c>
      <c r="BY21" s="37">
        <f t="shared" si="5"/>
        <v>736821.35000000044</v>
      </c>
      <c r="BZ21" s="37">
        <f t="shared" si="5"/>
        <v>762640.39999999991</v>
      </c>
      <c r="CA21" s="37">
        <f t="shared" si="5"/>
        <v>710547.57999999973</v>
      </c>
      <c r="CB21" s="37">
        <f t="shared" si="5"/>
        <v>646777.2000000003</v>
      </c>
      <c r="CC21" s="37">
        <f t="shared" si="5"/>
        <v>783053.78</v>
      </c>
      <c r="CD21" s="37">
        <f t="shared" si="5"/>
        <v>868413.31000000064</v>
      </c>
      <c r="CE21" s="37">
        <f t="shared" si="5"/>
        <v>794918.21000000031</v>
      </c>
      <c r="CF21" s="38">
        <f t="shared" si="5"/>
        <v>1632324.5100000009</v>
      </c>
      <c r="CH21" s="9"/>
      <c r="CI21" s="9"/>
      <c r="CK21" s="9"/>
    </row>
    <row r="22" spans="1:131" x14ac:dyDescent="0.3">
      <c r="C22" s="9"/>
      <c r="G22" s="141"/>
      <c r="H22" s="142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2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</row>
    <row r="23" spans="1:131" x14ac:dyDescent="0.3">
      <c r="C23" s="201"/>
      <c r="D23" s="164"/>
      <c r="BS23" s="177"/>
    </row>
    <row r="24" spans="1:131" x14ac:dyDescent="0.3">
      <c r="A24" s="15"/>
      <c r="C24" s="9"/>
      <c r="D24" s="9"/>
      <c r="F24" s="61"/>
    </row>
    <row r="25" spans="1:131" ht="15" thickBot="1" x14ac:dyDescent="0.35">
      <c r="A25" s="30" t="s">
        <v>37</v>
      </c>
      <c r="C25" s="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</row>
    <row r="26" spans="1:131" s="14" customFormat="1" ht="58.5" customHeight="1" x14ac:dyDescent="0.3">
      <c r="A26" s="80"/>
      <c r="B26" s="81"/>
      <c r="C26" s="202" t="s">
        <v>29</v>
      </c>
      <c r="D26" s="202"/>
      <c r="E26" s="203"/>
      <c r="F26" s="26"/>
      <c r="G26" s="204" t="s">
        <v>32</v>
      </c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6"/>
      <c r="T26" s="204" t="s">
        <v>34</v>
      </c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6"/>
      <c r="AG26" s="204" t="s">
        <v>36</v>
      </c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7"/>
      <c r="AT26" s="172"/>
      <c r="AZ26" s="71"/>
      <c r="BA26" s="71"/>
      <c r="BB26" s="72"/>
      <c r="BC26" s="72"/>
      <c r="BD26" s="72"/>
      <c r="BE26" s="72"/>
      <c r="BF26" s="72"/>
      <c r="BG26" s="71"/>
      <c r="BH26" s="71"/>
      <c r="BI26" s="71"/>
      <c r="BJ26" s="71"/>
      <c r="BK26" s="71"/>
      <c r="BL26" s="71"/>
      <c r="BM26" s="71"/>
      <c r="BN26" s="71"/>
      <c r="BO26" s="72"/>
      <c r="BP26" s="72"/>
      <c r="BQ26" s="72"/>
      <c r="BR26" s="72"/>
      <c r="BS26" s="72"/>
      <c r="BT26" s="71"/>
      <c r="BU26" s="71"/>
      <c r="BV26" s="71"/>
      <c r="BW26" s="71"/>
      <c r="BX26" s="71"/>
      <c r="BY26" s="71"/>
      <c r="BZ26" s="71"/>
      <c r="CA26" s="71"/>
      <c r="CB26" s="72"/>
      <c r="CC26" s="72"/>
      <c r="CD26" s="72"/>
      <c r="CE26" s="72"/>
      <c r="CF26" s="72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</row>
    <row r="27" spans="1:131" ht="27.6" x14ac:dyDescent="0.3">
      <c r="A27" s="11" t="s">
        <v>22</v>
      </c>
      <c r="B27" s="13" t="s">
        <v>23</v>
      </c>
      <c r="C27" s="13" t="s">
        <v>13</v>
      </c>
      <c r="D27" s="13" t="s">
        <v>21</v>
      </c>
      <c r="E27" s="12" t="s">
        <v>27</v>
      </c>
      <c r="F27" s="21"/>
      <c r="G27" s="146" t="s">
        <v>12</v>
      </c>
      <c r="H27" s="147" t="s">
        <v>28</v>
      </c>
      <c r="I27" s="105" t="s">
        <v>39</v>
      </c>
      <c r="J27" s="105" t="s">
        <v>40</v>
      </c>
      <c r="K27" s="105" t="s">
        <v>51</v>
      </c>
      <c r="L27" s="105" t="s">
        <v>53</v>
      </c>
      <c r="M27" s="105" t="s">
        <v>55</v>
      </c>
      <c r="N27" s="105" t="s">
        <v>57</v>
      </c>
      <c r="O27" s="105" t="s">
        <v>59</v>
      </c>
      <c r="P27" s="105" t="s">
        <v>60</v>
      </c>
      <c r="Q27" s="105" t="s">
        <v>61</v>
      </c>
      <c r="R27" s="105" t="s">
        <v>62</v>
      </c>
      <c r="S27" s="106" t="s">
        <v>63</v>
      </c>
      <c r="T27" s="146" t="s">
        <v>12</v>
      </c>
      <c r="U27" s="147" t="s">
        <v>28</v>
      </c>
      <c r="V27" s="105" t="s">
        <v>39</v>
      </c>
      <c r="W27" s="105" t="s">
        <v>40</v>
      </c>
      <c r="X27" s="105" t="s">
        <v>51</v>
      </c>
      <c r="Y27" s="105" t="s">
        <v>53</v>
      </c>
      <c r="Z27" s="105" t="s">
        <v>55</v>
      </c>
      <c r="AA27" s="105" t="s">
        <v>57</v>
      </c>
      <c r="AB27" s="105" t="s">
        <v>59</v>
      </c>
      <c r="AC27" s="105" t="s">
        <v>60</v>
      </c>
      <c r="AD27" s="105" t="s">
        <v>61</v>
      </c>
      <c r="AE27" s="105" t="s">
        <v>62</v>
      </c>
      <c r="AF27" s="106" t="s">
        <v>63</v>
      </c>
      <c r="AG27" s="146" t="s">
        <v>12</v>
      </c>
      <c r="AH27" s="147" t="s">
        <v>28</v>
      </c>
      <c r="AI27" s="147" t="s">
        <v>39</v>
      </c>
      <c r="AJ27" s="105" t="s">
        <v>40</v>
      </c>
      <c r="AK27" s="105" t="s">
        <v>51</v>
      </c>
      <c r="AL27" s="105" t="s">
        <v>53</v>
      </c>
      <c r="AM27" s="105" t="s">
        <v>55</v>
      </c>
      <c r="AN27" s="105" t="s">
        <v>57</v>
      </c>
      <c r="AO27" s="105" t="s">
        <v>59</v>
      </c>
      <c r="AP27" s="105" t="s">
        <v>60</v>
      </c>
      <c r="AQ27" s="105" t="s">
        <v>61</v>
      </c>
      <c r="AR27" s="105" t="s">
        <v>62</v>
      </c>
      <c r="AS27" s="110" t="s">
        <v>63</v>
      </c>
      <c r="AT27" s="173"/>
      <c r="AZ27" s="19"/>
      <c r="BA27" s="19"/>
      <c r="BB27" s="73"/>
      <c r="BC27" s="73"/>
      <c r="BD27" s="73"/>
      <c r="BE27" s="73"/>
      <c r="BF27" s="73"/>
      <c r="BG27" s="19"/>
      <c r="BH27" s="19"/>
      <c r="BI27" s="19"/>
      <c r="BJ27" s="19"/>
      <c r="BK27" s="19"/>
      <c r="BL27" s="19"/>
      <c r="BM27" s="19"/>
      <c r="BN27" s="19"/>
      <c r="BO27" s="73"/>
      <c r="BP27" s="73"/>
      <c r="BQ27" s="73"/>
      <c r="BR27" s="73"/>
      <c r="BS27" s="73"/>
      <c r="BT27" s="19"/>
      <c r="BU27" s="19"/>
      <c r="BV27" s="19"/>
      <c r="BW27" s="19"/>
      <c r="BX27" s="19"/>
      <c r="BY27" s="19"/>
      <c r="BZ27" s="19"/>
      <c r="CA27" s="19"/>
      <c r="CB27" s="73"/>
      <c r="CC27" s="73"/>
      <c r="CD27" s="73"/>
      <c r="CE27" s="73"/>
      <c r="CF27" s="73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3">
      <c r="A28" s="6" t="s">
        <v>0</v>
      </c>
      <c r="B28" s="66" t="s">
        <v>1</v>
      </c>
      <c r="C28" s="2">
        <v>377350</v>
      </c>
      <c r="D28" s="47">
        <f t="shared" ref="D28:D35" si="6">SUM(G28:AT28)-AG28-T28-G28</f>
        <v>371552.76</v>
      </c>
      <c r="E28" s="16">
        <f>D28/C28</f>
        <v>0.98463696833178749</v>
      </c>
      <c r="F28" s="27"/>
      <c r="G28" s="148"/>
      <c r="H28" s="149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  <c r="P28" s="149">
        <v>0</v>
      </c>
      <c r="Q28" s="149">
        <v>0</v>
      </c>
      <c r="R28" s="149">
        <v>0</v>
      </c>
      <c r="S28" s="154">
        <v>0</v>
      </c>
      <c r="T28" s="148"/>
      <c r="U28" s="149">
        <v>0</v>
      </c>
      <c r="V28" s="149">
        <v>0</v>
      </c>
      <c r="W28" s="149">
        <v>0</v>
      </c>
      <c r="X28" s="149">
        <v>0</v>
      </c>
      <c r="Y28" s="149">
        <v>0</v>
      </c>
      <c r="Z28" s="149">
        <v>0</v>
      </c>
      <c r="AA28" s="149">
        <v>0</v>
      </c>
      <c r="AB28" s="149">
        <v>0</v>
      </c>
      <c r="AC28" s="149">
        <v>0</v>
      </c>
      <c r="AD28" s="149">
        <v>0</v>
      </c>
      <c r="AE28" s="149">
        <v>0</v>
      </c>
      <c r="AF28" s="154">
        <v>0</v>
      </c>
      <c r="AG28" s="148">
        <v>377350</v>
      </c>
      <c r="AH28" s="165">
        <v>0</v>
      </c>
      <c r="AI28" s="165">
        <v>19281.47</v>
      </c>
      <c r="AJ28" s="165">
        <v>88529.680000000008</v>
      </c>
      <c r="AK28" s="165">
        <v>46138.94</v>
      </c>
      <c r="AL28" s="165">
        <v>0</v>
      </c>
      <c r="AM28" s="165">
        <v>0</v>
      </c>
      <c r="AN28" s="165">
        <v>0</v>
      </c>
      <c r="AO28" s="166">
        <v>0</v>
      </c>
      <c r="AP28" s="166">
        <v>0</v>
      </c>
      <c r="AQ28" s="166">
        <v>50037.67</v>
      </c>
      <c r="AR28" s="166">
        <v>64117.24</v>
      </c>
      <c r="AS28" s="169">
        <v>103447.76</v>
      </c>
      <c r="AT28" s="174"/>
      <c r="AZ28" s="19"/>
      <c r="BA28" s="19"/>
      <c r="BB28" s="74"/>
      <c r="BC28" s="74"/>
      <c r="BD28" s="74"/>
      <c r="BE28" s="74"/>
      <c r="BF28" s="74"/>
      <c r="BG28" s="19"/>
      <c r="BH28" s="19"/>
      <c r="BI28" s="19"/>
      <c r="BJ28" s="19"/>
      <c r="BK28" s="19"/>
      <c r="BL28" s="19"/>
      <c r="BM28" s="19"/>
      <c r="BN28" s="19"/>
      <c r="BO28" s="74"/>
      <c r="BP28" s="74"/>
      <c r="BQ28" s="74"/>
      <c r="BR28" s="74"/>
      <c r="BS28" s="74"/>
      <c r="BT28" s="19"/>
      <c r="BU28" s="19"/>
      <c r="BV28" s="19"/>
      <c r="BW28" s="19"/>
      <c r="BX28" s="19"/>
      <c r="BY28" s="19"/>
      <c r="BZ28" s="19"/>
      <c r="CA28" s="19"/>
      <c r="CB28" s="74"/>
      <c r="CC28" s="74"/>
      <c r="CD28" s="74"/>
      <c r="CE28" s="74"/>
      <c r="CF28" s="74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x14ac:dyDescent="0.3">
      <c r="A29" s="6">
        <v>1551</v>
      </c>
      <c r="B29" s="66" t="s">
        <v>4</v>
      </c>
      <c r="C29" s="2">
        <v>245071</v>
      </c>
      <c r="D29" s="47">
        <f t="shared" si="6"/>
        <v>250867.96999999997</v>
      </c>
      <c r="E29" s="16">
        <f t="shared" ref="E29:E35" si="7">D29/C29</f>
        <v>1.023654247136544</v>
      </c>
      <c r="F29" s="27"/>
      <c r="G29" s="148"/>
      <c r="H29" s="149">
        <v>0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  <c r="P29" s="149">
        <v>0</v>
      </c>
      <c r="Q29" s="149">
        <v>0</v>
      </c>
      <c r="R29" s="149">
        <v>0</v>
      </c>
      <c r="S29" s="154">
        <v>0</v>
      </c>
      <c r="T29" s="148"/>
      <c r="U29" s="149">
        <v>0</v>
      </c>
      <c r="V29" s="149">
        <v>0</v>
      </c>
      <c r="W29" s="149">
        <v>0</v>
      </c>
      <c r="X29" s="149">
        <v>0</v>
      </c>
      <c r="Y29" s="149">
        <v>0</v>
      </c>
      <c r="Z29" s="149">
        <v>0</v>
      </c>
      <c r="AA29" s="149">
        <v>0</v>
      </c>
      <c r="AB29" s="149">
        <v>0</v>
      </c>
      <c r="AC29" s="149">
        <v>0</v>
      </c>
      <c r="AD29" s="149">
        <v>0</v>
      </c>
      <c r="AE29" s="149">
        <v>0</v>
      </c>
      <c r="AF29" s="154">
        <v>0</v>
      </c>
      <c r="AG29" s="148">
        <v>245071</v>
      </c>
      <c r="AH29" s="165">
        <v>11660.61</v>
      </c>
      <c r="AI29" s="165">
        <v>366</v>
      </c>
      <c r="AJ29" s="165">
        <v>1395</v>
      </c>
      <c r="AK29" s="165">
        <v>119865.63</v>
      </c>
      <c r="AL29" s="165">
        <v>7625</v>
      </c>
      <c r="AM29" s="165">
        <v>52619.07</v>
      </c>
      <c r="AN29" s="165">
        <v>0</v>
      </c>
      <c r="AO29" s="166">
        <v>51539.420000000013</v>
      </c>
      <c r="AP29" s="166">
        <v>0</v>
      </c>
      <c r="AQ29" s="166">
        <v>0</v>
      </c>
      <c r="AR29" s="166">
        <v>0</v>
      </c>
      <c r="AS29" s="169">
        <v>5797.24</v>
      </c>
      <c r="AT29" s="174"/>
      <c r="AZ29" s="19"/>
      <c r="BA29" s="19"/>
      <c r="BB29" s="74"/>
      <c r="BC29" s="74"/>
      <c r="BD29" s="74"/>
      <c r="BE29" s="74"/>
      <c r="BF29" s="74"/>
      <c r="BG29" s="19"/>
      <c r="BH29" s="19"/>
      <c r="BI29" s="19"/>
      <c r="BJ29" s="19"/>
      <c r="BK29" s="19"/>
      <c r="BL29" s="19"/>
      <c r="BM29" s="19"/>
      <c r="BN29" s="19"/>
      <c r="BO29" s="74"/>
      <c r="BP29" s="74"/>
      <c r="BQ29" s="74"/>
      <c r="BR29" s="74"/>
      <c r="BS29" s="74"/>
      <c r="BT29" s="19"/>
      <c r="BU29" s="19"/>
      <c r="BV29" s="19"/>
      <c r="BW29" s="19"/>
      <c r="BX29" s="19"/>
      <c r="BY29" s="19"/>
      <c r="BZ29" s="19"/>
      <c r="CA29" s="19"/>
      <c r="CB29" s="74"/>
      <c r="CC29" s="74"/>
      <c r="CD29" s="74"/>
      <c r="CE29" s="74"/>
      <c r="CF29" s="74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x14ac:dyDescent="0.3">
      <c r="A30" s="7"/>
      <c r="B30" s="67" t="s">
        <v>14</v>
      </c>
      <c r="C30" s="3">
        <f>SUM(C28:C29)</f>
        <v>622421</v>
      </c>
      <c r="D30" s="3">
        <f t="shared" si="6"/>
        <v>622420.73</v>
      </c>
      <c r="E30" s="28">
        <f t="shared" si="7"/>
        <v>0.99999956621000896</v>
      </c>
      <c r="F30" s="23"/>
      <c r="G30" s="150">
        <f t="shared" ref="G30:T30" si="8">SUM(G28:G29)</f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151">
        <v>0</v>
      </c>
      <c r="R30" s="151">
        <v>0</v>
      </c>
      <c r="S30" s="155">
        <v>0</v>
      </c>
      <c r="T30" s="150">
        <f t="shared" si="8"/>
        <v>0</v>
      </c>
      <c r="U30" s="151">
        <v>0</v>
      </c>
      <c r="V30" s="151">
        <v>0</v>
      </c>
      <c r="W30" s="151">
        <v>0</v>
      </c>
      <c r="X30" s="151">
        <v>0</v>
      </c>
      <c r="Y30" s="151">
        <v>0</v>
      </c>
      <c r="Z30" s="151">
        <v>0</v>
      </c>
      <c r="AA30" s="151">
        <v>0</v>
      </c>
      <c r="AB30" s="151">
        <v>0</v>
      </c>
      <c r="AC30" s="151">
        <v>0</v>
      </c>
      <c r="AD30" s="151">
        <v>0</v>
      </c>
      <c r="AE30" s="151">
        <v>0</v>
      </c>
      <c r="AF30" s="155">
        <v>0</v>
      </c>
      <c r="AG30" s="150">
        <f>SUM(AG28:AG29)</f>
        <v>622421</v>
      </c>
      <c r="AH30" s="145">
        <v>11660.61</v>
      </c>
      <c r="AI30" s="145">
        <v>19647.47</v>
      </c>
      <c r="AJ30" s="145">
        <v>89924.680000000008</v>
      </c>
      <c r="AK30" s="145">
        <v>166004.57</v>
      </c>
      <c r="AL30" s="145">
        <v>7625</v>
      </c>
      <c r="AM30" s="145">
        <v>52619.07</v>
      </c>
      <c r="AN30" s="145">
        <v>0</v>
      </c>
      <c r="AO30" s="167">
        <v>51539.420000000013</v>
      </c>
      <c r="AP30" s="167">
        <v>0</v>
      </c>
      <c r="AQ30" s="167">
        <v>50037.67</v>
      </c>
      <c r="AR30" s="167">
        <v>64117.24</v>
      </c>
      <c r="AS30" s="168">
        <v>109245</v>
      </c>
      <c r="AT30" s="174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3">
      <c r="A31" s="6" t="s">
        <v>10</v>
      </c>
      <c r="B31" s="66" t="s">
        <v>11</v>
      </c>
      <c r="C31" s="2">
        <v>81368</v>
      </c>
      <c r="D31" s="47">
        <f t="shared" si="6"/>
        <v>80596.12</v>
      </c>
      <c r="E31" s="16">
        <f>D31/C31</f>
        <v>0.99051371546553924</v>
      </c>
      <c r="F31" s="27"/>
      <c r="G31" s="148"/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Q31" s="149">
        <v>0</v>
      </c>
      <c r="R31" s="149">
        <v>0</v>
      </c>
      <c r="S31" s="154">
        <v>0</v>
      </c>
      <c r="T31" s="148">
        <v>81368</v>
      </c>
      <c r="U31" s="149">
        <v>0</v>
      </c>
      <c r="V31" s="149">
        <v>4177.4799999999996</v>
      </c>
      <c r="W31" s="149">
        <v>6693.5</v>
      </c>
      <c r="X31" s="149">
        <v>8167.59</v>
      </c>
      <c r="Y31" s="149">
        <v>6405.9299999999994</v>
      </c>
      <c r="Z31" s="149">
        <v>6833.2199999999993</v>
      </c>
      <c r="AA31" s="149">
        <v>4818.5200000000004</v>
      </c>
      <c r="AB31" s="149">
        <v>4731.03</v>
      </c>
      <c r="AC31" s="149">
        <v>3953.25</v>
      </c>
      <c r="AD31" s="149">
        <v>9272.3499999999985</v>
      </c>
      <c r="AE31" s="149">
        <v>6443.97</v>
      </c>
      <c r="AF31" s="154">
        <v>19099.28</v>
      </c>
      <c r="AG31" s="148"/>
      <c r="AH31" s="165">
        <v>0</v>
      </c>
      <c r="AI31" s="165">
        <v>0</v>
      </c>
      <c r="AJ31" s="165">
        <v>0</v>
      </c>
      <c r="AK31" s="165">
        <v>0</v>
      </c>
      <c r="AL31" s="165">
        <v>0</v>
      </c>
      <c r="AM31" s="165">
        <v>0</v>
      </c>
      <c r="AN31" s="165">
        <v>0</v>
      </c>
      <c r="AO31" s="166">
        <v>0</v>
      </c>
      <c r="AP31" s="166">
        <v>0</v>
      </c>
      <c r="AQ31" s="166">
        <v>0</v>
      </c>
      <c r="AR31" s="166">
        <v>0</v>
      </c>
      <c r="AS31" s="169">
        <v>0</v>
      </c>
      <c r="AT31" s="174"/>
      <c r="AZ31" s="19"/>
      <c r="BA31" s="19"/>
      <c r="BB31" s="75"/>
      <c r="BC31" s="75"/>
      <c r="BD31" s="75"/>
      <c r="BE31" s="75"/>
      <c r="BF31" s="75"/>
      <c r="BG31" s="19"/>
      <c r="BH31" s="19"/>
      <c r="BI31" s="19"/>
      <c r="BJ31" s="19"/>
      <c r="BK31" s="19"/>
      <c r="BL31" s="19"/>
      <c r="BM31" s="19"/>
      <c r="BN31" s="19"/>
      <c r="BO31" s="75"/>
      <c r="BP31" s="75"/>
      <c r="BQ31" s="75"/>
      <c r="BR31" s="75"/>
      <c r="BS31" s="75"/>
      <c r="BT31" s="19"/>
      <c r="BU31" s="19"/>
      <c r="BV31" s="19"/>
      <c r="BW31" s="19"/>
      <c r="BX31" s="19"/>
      <c r="BY31" s="19"/>
      <c r="BZ31" s="19"/>
      <c r="CA31" s="19"/>
      <c r="CB31" s="75"/>
      <c r="CC31" s="75"/>
      <c r="CD31" s="75"/>
      <c r="CE31" s="75"/>
      <c r="CF31" s="75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ht="39.6" x14ac:dyDescent="0.3">
      <c r="A32" s="8" t="s">
        <v>16</v>
      </c>
      <c r="B32" s="66" t="s">
        <v>17</v>
      </c>
      <c r="C32" s="2">
        <v>240733</v>
      </c>
      <c r="D32" s="47">
        <f t="shared" si="6"/>
        <v>241504.65000000002</v>
      </c>
      <c r="E32" s="16">
        <f t="shared" si="7"/>
        <v>1.0032054184511472</v>
      </c>
      <c r="F32" s="27"/>
      <c r="G32" s="148"/>
      <c r="H32" s="149">
        <v>0</v>
      </c>
      <c r="I32" s="149">
        <v>0</v>
      </c>
      <c r="J32" s="149">
        <v>0</v>
      </c>
      <c r="K32" s="149">
        <v>0</v>
      </c>
      <c r="L32" s="149">
        <v>0</v>
      </c>
      <c r="M32" s="149">
        <v>0</v>
      </c>
      <c r="N32" s="149">
        <v>0</v>
      </c>
      <c r="O32" s="149">
        <v>0</v>
      </c>
      <c r="P32" s="149">
        <v>0</v>
      </c>
      <c r="Q32" s="149">
        <v>0</v>
      </c>
      <c r="R32" s="149">
        <v>0</v>
      </c>
      <c r="S32" s="154">
        <v>0</v>
      </c>
      <c r="T32" s="148">
        <v>240733</v>
      </c>
      <c r="U32" s="149">
        <v>0</v>
      </c>
      <c r="V32" s="149">
        <v>12359.4</v>
      </c>
      <c r="W32" s="149">
        <v>15514.8</v>
      </c>
      <c r="X32" s="149">
        <v>19876</v>
      </c>
      <c r="Y32" s="149">
        <v>14664</v>
      </c>
      <c r="Z32" s="149">
        <v>15928.15</v>
      </c>
      <c r="AA32" s="149">
        <v>9967.5</v>
      </c>
      <c r="AB32" s="149">
        <v>9586</v>
      </c>
      <c r="AC32" s="149">
        <v>11696</v>
      </c>
      <c r="AD32" s="149">
        <v>27433</v>
      </c>
      <c r="AE32" s="149">
        <v>19065</v>
      </c>
      <c r="AF32" s="154">
        <v>85414.8</v>
      </c>
      <c r="AG32" s="148"/>
      <c r="AH32" s="165">
        <v>0</v>
      </c>
      <c r="AI32" s="165">
        <v>0</v>
      </c>
      <c r="AJ32" s="165">
        <v>0</v>
      </c>
      <c r="AK32" s="165">
        <v>0</v>
      </c>
      <c r="AL32" s="165">
        <v>0</v>
      </c>
      <c r="AM32" s="165">
        <v>0</v>
      </c>
      <c r="AN32" s="165">
        <v>0</v>
      </c>
      <c r="AO32" s="166">
        <v>0</v>
      </c>
      <c r="AP32" s="166">
        <v>0</v>
      </c>
      <c r="AQ32" s="166">
        <v>0</v>
      </c>
      <c r="AR32" s="166">
        <v>0</v>
      </c>
      <c r="AS32" s="169">
        <v>0</v>
      </c>
      <c r="AT32" s="174"/>
      <c r="AZ32" s="19"/>
      <c r="BA32" s="19"/>
      <c r="BB32" s="75"/>
      <c r="BC32" s="75"/>
      <c r="BD32" s="75"/>
      <c r="BE32" s="75"/>
      <c r="BF32" s="75"/>
      <c r="BG32" s="19"/>
      <c r="BH32" s="19"/>
      <c r="BI32" s="19"/>
      <c r="BJ32" s="19"/>
      <c r="BK32" s="19"/>
      <c r="BL32" s="19"/>
      <c r="BM32" s="19"/>
      <c r="BN32" s="19"/>
      <c r="BO32" s="75"/>
      <c r="BP32" s="75"/>
      <c r="BQ32" s="75"/>
      <c r="BR32" s="75"/>
      <c r="BS32" s="75"/>
      <c r="BT32" s="19"/>
      <c r="BU32" s="19"/>
      <c r="BV32" s="19"/>
      <c r="BW32" s="19"/>
      <c r="BX32" s="19"/>
      <c r="BY32" s="19"/>
      <c r="BZ32" s="19"/>
      <c r="CA32" s="19"/>
      <c r="CB32" s="75"/>
      <c r="CC32" s="75"/>
      <c r="CD32" s="75"/>
      <c r="CE32" s="75"/>
      <c r="CF32" s="75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</row>
    <row r="33" spans="1:131" x14ac:dyDescent="0.3">
      <c r="A33" s="6"/>
      <c r="B33" s="66" t="s">
        <v>20</v>
      </c>
      <c r="C33" s="2">
        <v>562394</v>
      </c>
      <c r="D33" s="47">
        <f t="shared" si="6"/>
        <v>562394.5</v>
      </c>
      <c r="E33" s="29">
        <f t="shared" si="7"/>
        <v>1.0000008890564267</v>
      </c>
      <c r="F33" s="23"/>
      <c r="G33" s="152">
        <v>292011</v>
      </c>
      <c r="H33" s="153">
        <v>0</v>
      </c>
      <c r="I33" s="153">
        <v>0</v>
      </c>
      <c r="J33" s="153">
        <v>0</v>
      </c>
      <c r="K33" s="153">
        <v>0</v>
      </c>
      <c r="L33" s="153">
        <v>0</v>
      </c>
      <c r="M33" s="153">
        <v>59297.49</v>
      </c>
      <c r="N33" s="153">
        <v>0</v>
      </c>
      <c r="O33" s="153">
        <v>229617</v>
      </c>
      <c r="P33" s="153">
        <v>0</v>
      </c>
      <c r="Q33" s="153">
        <v>0</v>
      </c>
      <c r="R33" s="153">
        <v>0</v>
      </c>
      <c r="S33" s="156">
        <v>0</v>
      </c>
      <c r="T33" s="152">
        <v>141276</v>
      </c>
      <c r="U33" s="153">
        <v>0</v>
      </c>
      <c r="V33" s="153">
        <v>0</v>
      </c>
      <c r="W33" s="153">
        <v>0</v>
      </c>
      <c r="X33" s="153">
        <v>0</v>
      </c>
      <c r="Y33" s="153">
        <v>5119.5600000000004</v>
      </c>
      <c r="Z33" s="153">
        <v>6727.5</v>
      </c>
      <c r="AA33" s="153">
        <v>0</v>
      </c>
      <c r="AB33" s="153">
        <v>0</v>
      </c>
      <c r="AC33" s="153">
        <v>0</v>
      </c>
      <c r="AD33" s="153">
        <v>0</v>
      </c>
      <c r="AE33" s="153">
        <v>0</v>
      </c>
      <c r="AF33" s="156">
        <v>0</v>
      </c>
      <c r="AG33" s="152">
        <v>129107</v>
      </c>
      <c r="AH33" s="165">
        <v>0</v>
      </c>
      <c r="AI33" s="165">
        <v>0</v>
      </c>
      <c r="AJ33" s="165">
        <v>0</v>
      </c>
      <c r="AK33" s="165">
        <v>1950</v>
      </c>
      <c r="AL33" s="165">
        <v>14946.1</v>
      </c>
      <c r="AM33" s="165">
        <v>74539.88</v>
      </c>
      <c r="AN33" s="165">
        <v>4615</v>
      </c>
      <c r="AO33" s="170">
        <v>2286</v>
      </c>
      <c r="AP33" s="170">
        <v>0</v>
      </c>
      <c r="AQ33" s="170">
        <v>0</v>
      </c>
      <c r="AR33" s="170">
        <v>18403.96</v>
      </c>
      <c r="AS33" s="171">
        <v>144892.01</v>
      </c>
      <c r="AT33" s="174"/>
      <c r="AZ33" s="19"/>
      <c r="BA33" s="19"/>
      <c r="BB33" s="22"/>
      <c r="BC33" s="22"/>
      <c r="BD33" s="22"/>
      <c r="BE33" s="22"/>
      <c r="BF33" s="22"/>
      <c r="BG33" s="19"/>
      <c r="BH33" s="19"/>
      <c r="BI33" s="19"/>
      <c r="BJ33" s="19"/>
      <c r="BK33" s="19"/>
      <c r="BL33" s="19"/>
      <c r="BM33" s="19"/>
      <c r="BN33" s="19"/>
      <c r="BO33" s="22"/>
      <c r="BP33" s="22"/>
      <c r="BQ33" s="22"/>
      <c r="BR33" s="22"/>
      <c r="BS33" s="22"/>
      <c r="BT33" s="19"/>
      <c r="BU33" s="19"/>
      <c r="BV33" s="19"/>
      <c r="BW33" s="19"/>
      <c r="BX33" s="19"/>
      <c r="BY33" s="19"/>
      <c r="BZ33" s="19"/>
      <c r="CA33" s="19"/>
      <c r="CB33" s="22"/>
      <c r="CC33" s="22"/>
      <c r="CD33" s="22"/>
      <c r="CE33" s="22"/>
      <c r="CF33" s="22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</row>
    <row r="34" spans="1:131" x14ac:dyDescent="0.3">
      <c r="A34" s="82"/>
      <c r="B34" s="79" t="s">
        <v>24</v>
      </c>
      <c r="C34" s="63">
        <f>+C32+C31+C33</f>
        <v>884495</v>
      </c>
      <c r="D34" s="63">
        <f t="shared" si="6"/>
        <v>884495.27000000025</v>
      </c>
      <c r="E34" s="17">
        <f t="shared" si="7"/>
        <v>1.0000003052589332</v>
      </c>
      <c r="F34" s="25"/>
      <c r="G34" s="34">
        <f t="shared" ref="G34" si="9">+G32+G31+G33</f>
        <v>292011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59297.49</v>
      </c>
      <c r="N34" s="36">
        <v>0</v>
      </c>
      <c r="O34" s="36">
        <v>229617</v>
      </c>
      <c r="P34" s="36">
        <v>0</v>
      </c>
      <c r="Q34" s="36">
        <v>0</v>
      </c>
      <c r="R34" s="36">
        <v>0</v>
      </c>
      <c r="S34" s="39">
        <v>0</v>
      </c>
      <c r="T34" s="34">
        <f t="shared" ref="T34" si="10">+T32+T31+T33</f>
        <v>463377</v>
      </c>
      <c r="U34" s="36">
        <v>0</v>
      </c>
      <c r="V34" s="36">
        <v>16536.879999999997</v>
      </c>
      <c r="W34" s="36">
        <v>22208.3</v>
      </c>
      <c r="X34" s="36">
        <v>28043.59</v>
      </c>
      <c r="Y34" s="36">
        <v>26189.49</v>
      </c>
      <c r="Z34" s="36">
        <v>29488.87</v>
      </c>
      <c r="AA34" s="36">
        <v>14786.02</v>
      </c>
      <c r="AB34" s="36">
        <v>14317.029999999999</v>
      </c>
      <c r="AC34" s="36">
        <v>15649.25</v>
      </c>
      <c r="AD34" s="36">
        <v>36705.35</v>
      </c>
      <c r="AE34" s="36">
        <v>25508.97</v>
      </c>
      <c r="AF34" s="39">
        <v>104514.08</v>
      </c>
      <c r="AG34" s="34">
        <f>+AG32+AG31+AG33</f>
        <v>129107</v>
      </c>
      <c r="AH34" s="36">
        <f t="shared" ref="AH34:AS34" si="11">+AH32+AH31+AH33</f>
        <v>0</v>
      </c>
      <c r="AI34" s="36">
        <f t="shared" si="11"/>
        <v>0</v>
      </c>
      <c r="AJ34" s="36">
        <f t="shared" si="11"/>
        <v>0</v>
      </c>
      <c r="AK34" s="36">
        <f t="shared" si="11"/>
        <v>1950</v>
      </c>
      <c r="AL34" s="36">
        <f t="shared" si="11"/>
        <v>14946.1</v>
      </c>
      <c r="AM34" s="36">
        <f t="shared" si="11"/>
        <v>74539.88</v>
      </c>
      <c r="AN34" s="36">
        <f t="shared" si="11"/>
        <v>4615</v>
      </c>
      <c r="AO34" s="36">
        <f t="shared" si="11"/>
        <v>2286</v>
      </c>
      <c r="AP34" s="36">
        <f t="shared" si="11"/>
        <v>0</v>
      </c>
      <c r="AQ34" s="36">
        <f t="shared" si="11"/>
        <v>0</v>
      </c>
      <c r="AR34" s="36">
        <f t="shared" si="11"/>
        <v>18403.96</v>
      </c>
      <c r="AS34" s="33">
        <f t="shared" si="11"/>
        <v>144892.01</v>
      </c>
      <c r="AT34" s="174"/>
      <c r="AZ34" s="19"/>
      <c r="BA34" s="19"/>
      <c r="BB34" s="76"/>
      <c r="BC34" s="76"/>
      <c r="BD34" s="76"/>
      <c r="BE34" s="76"/>
      <c r="BF34" s="76"/>
      <c r="BG34" s="19"/>
      <c r="BH34" s="19"/>
      <c r="BI34" s="19"/>
      <c r="BJ34" s="19"/>
      <c r="BK34" s="19"/>
      <c r="BL34" s="19"/>
      <c r="BM34" s="19"/>
      <c r="BN34" s="19"/>
      <c r="BO34" s="76"/>
      <c r="BP34" s="76"/>
      <c r="BQ34" s="76"/>
      <c r="BR34" s="76"/>
      <c r="BS34" s="76"/>
      <c r="BT34" s="19"/>
      <c r="BU34" s="19"/>
      <c r="BV34" s="19"/>
      <c r="BW34" s="19"/>
      <c r="BX34" s="19"/>
      <c r="BY34" s="19"/>
      <c r="BZ34" s="19"/>
      <c r="CA34" s="19"/>
      <c r="CB34" s="76"/>
      <c r="CC34" s="76"/>
      <c r="CD34" s="76"/>
      <c r="CE34" s="76"/>
      <c r="CF34" s="76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s="15" customFormat="1" ht="15" thickBot="1" x14ac:dyDescent="0.35">
      <c r="A35" s="83"/>
      <c r="B35" s="84" t="s">
        <v>25</v>
      </c>
      <c r="C35" s="64">
        <f>+C30+C34</f>
        <v>1506916</v>
      </c>
      <c r="D35" s="64">
        <f t="shared" si="6"/>
        <v>1506916.0000000009</v>
      </c>
      <c r="E35" s="18">
        <f t="shared" si="7"/>
        <v>1.0000000000000007</v>
      </c>
      <c r="F35" s="25"/>
      <c r="G35" s="35">
        <f>+G30+G34</f>
        <v>292011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59297.49</v>
      </c>
      <c r="N35" s="37">
        <v>0</v>
      </c>
      <c r="O35" s="37">
        <v>229617</v>
      </c>
      <c r="P35" s="37">
        <v>0</v>
      </c>
      <c r="Q35" s="37">
        <v>0</v>
      </c>
      <c r="R35" s="37">
        <v>0</v>
      </c>
      <c r="S35" s="40">
        <v>0</v>
      </c>
      <c r="T35" s="35">
        <f t="shared" ref="T35" si="12">+T30+T34</f>
        <v>463377</v>
      </c>
      <c r="U35" s="37">
        <v>0</v>
      </c>
      <c r="V35" s="37">
        <v>16536.879999999997</v>
      </c>
      <c r="W35" s="37">
        <v>22208.3</v>
      </c>
      <c r="X35" s="37">
        <v>28043.59</v>
      </c>
      <c r="Y35" s="37">
        <v>26189.49</v>
      </c>
      <c r="Z35" s="37">
        <v>29488.87</v>
      </c>
      <c r="AA35" s="37">
        <v>14786.02</v>
      </c>
      <c r="AB35" s="37">
        <v>14317.029999999999</v>
      </c>
      <c r="AC35" s="37">
        <v>15649.25</v>
      </c>
      <c r="AD35" s="37">
        <v>36705.35</v>
      </c>
      <c r="AE35" s="37">
        <v>25508.97</v>
      </c>
      <c r="AF35" s="40">
        <v>104514.08</v>
      </c>
      <c r="AG35" s="35">
        <f>+AG30+AG34</f>
        <v>751528</v>
      </c>
      <c r="AH35" s="37">
        <f t="shared" ref="AH35:AS35" si="13">+AH30+AH34</f>
        <v>11660.61</v>
      </c>
      <c r="AI35" s="37">
        <f t="shared" si="13"/>
        <v>19647.47</v>
      </c>
      <c r="AJ35" s="37">
        <f t="shared" si="13"/>
        <v>89924.680000000008</v>
      </c>
      <c r="AK35" s="37">
        <f t="shared" si="13"/>
        <v>167954.57</v>
      </c>
      <c r="AL35" s="37">
        <f t="shared" si="13"/>
        <v>22571.1</v>
      </c>
      <c r="AM35" s="37">
        <f t="shared" si="13"/>
        <v>127158.95000000001</v>
      </c>
      <c r="AN35" s="37">
        <f t="shared" si="13"/>
        <v>4615</v>
      </c>
      <c r="AO35" s="37">
        <f t="shared" si="13"/>
        <v>53825.420000000013</v>
      </c>
      <c r="AP35" s="37">
        <f t="shared" si="13"/>
        <v>0</v>
      </c>
      <c r="AQ35" s="37">
        <f t="shared" si="13"/>
        <v>50037.67</v>
      </c>
      <c r="AR35" s="37">
        <f t="shared" si="13"/>
        <v>82521.2</v>
      </c>
      <c r="AS35" s="38">
        <f t="shared" si="13"/>
        <v>254137.01</v>
      </c>
      <c r="AT35" s="174"/>
      <c r="AZ35" s="77"/>
      <c r="BA35" s="77"/>
      <c r="BB35" s="76"/>
      <c r="BC35" s="76"/>
      <c r="BD35" s="76"/>
      <c r="BE35" s="76"/>
      <c r="BF35" s="76"/>
      <c r="BG35" s="77"/>
      <c r="BH35" s="77"/>
      <c r="BI35" s="77"/>
      <c r="BJ35" s="77"/>
      <c r="BK35" s="77"/>
      <c r="BL35" s="77"/>
      <c r="BM35" s="77"/>
      <c r="BN35" s="77"/>
      <c r="BO35" s="76"/>
      <c r="BP35" s="76"/>
      <c r="BQ35" s="76"/>
      <c r="BR35" s="76"/>
      <c r="BS35" s="76"/>
      <c r="BT35" s="77"/>
      <c r="BU35" s="77"/>
      <c r="BV35" s="77"/>
      <c r="BW35" s="77"/>
      <c r="BX35" s="77"/>
      <c r="BY35" s="77"/>
      <c r="BZ35" s="77"/>
      <c r="CA35" s="77"/>
      <c r="CB35" s="76"/>
      <c r="CC35" s="76"/>
      <c r="CD35" s="76"/>
      <c r="CE35" s="76"/>
      <c r="CF35" s="76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</row>
    <row r="36" spans="1:131" x14ac:dyDescent="0.3">
      <c r="G36" s="42"/>
      <c r="H36" s="42"/>
      <c r="I36" s="42"/>
      <c r="J36" s="42"/>
      <c r="K36" s="42"/>
      <c r="L36" s="42"/>
      <c r="M36" s="42"/>
      <c r="N36" s="42"/>
      <c r="O36" s="42"/>
      <c r="P36" s="19"/>
      <c r="Q36" s="19"/>
      <c r="R36" s="19"/>
      <c r="S36" s="42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3">
      <c r="P37" s="157"/>
      <c r="Q37" s="157"/>
      <c r="R37" s="157"/>
      <c r="S37" s="157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</row>
    <row r="38" spans="1:131" ht="15" thickBot="1" x14ac:dyDescent="0.35">
      <c r="A38" s="15" t="s">
        <v>41</v>
      </c>
      <c r="B38" s="53"/>
      <c r="C38" s="53"/>
      <c r="D38" s="53"/>
      <c r="E38" s="53"/>
      <c r="P38" s="157"/>
      <c r="Q38" s="157"/>
      <c r="R38" s="157"/>
      <c r="S38" s="157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</row>
    <row r="39" spans="1:131" x14ac:dyDescent="0.3">
      <c r="A39" s="85" t="s">
        <v>44</v>
      </c>
      <c r="B39" s="86" t="s">
        <v>47</v>
      </c>
      <c r="C39" s="86" t="s">
        <v>48</v>
      </c>
      <c r="D39" s="86" t="s">
        <v>49</v>
      </c>
      <c r="E39" s="86" t="s">
        <v>50</v>
      </c>
      <c r="F39" s="86" t="s">
        <v>52</v>
      </c>
      <c r="G39" s="86" t="s">
        <v>54</v>
      </c>
      <c r="H39" s="86" t="s">
        <v>56</v>
      </c>
      <c r="I39" s="86" t="s">
        <v>58</v>
      </c>
      <c r="J39" s="86" t="s">
        <v>64</v>
      </c>
      <c r="K39" s="86" t="s">
        <v>65</v>
      </c>
      <c r="L39" s="86" t="s">
        <v>66</v>
      </c>
      <c r="M39" s="86" t="s">
        <v>67</v>
      </c>
      <c r="N39" s="86" t="s">
        <v>68</v>
      </c>
      <c r="O39" s="87" t="s">
        <v>29</v>
      </c>
      <c r="P39" s="78"/>
      <c r="Q39" s="176"/>
      <c r="R39" s="78"/>
      <c r="S39" s="78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42"/>
      <c r="AZ39" s="19"/>
      <c r="BA39" s="19"/>
      <c r="BB39" s="78"/>
      <c r="BC39" s="78"/>
      <c r="BD39" s="78"/>
      <c r="BE39" s="78"/>
      <c r="BF39" s="78"/>
      <c r="BG39" s="19"/>
      <c r="BH39" s="19"/>
      <c r="BI39" s="19"/>
      <c r="BJ39" s="19"/>
      <c r="BK39" s="19"/>
      <c r="BL39" s="19"/>
      <c r="BM39" s="19"/>
      <c r="BN39" s="19"/>
      <c r="BO39" s="78"/>
      <c r="BP39" s="78"/>
      <c r="BQ39" s="78"/>
      <c r="BR39" s="78"/>
      <c r="BS39" s="78"/>
      <c r="BT39" s="19"/>
      <c r="BU39" s="19"/>
      <c r="BV39" s="19"/>
      <c r="BW39" s="19"/>
      <c r="BX39" s="19"/>
      <c r="BY39" s="19"/>
      <c r="BZ39" s="19"/>
      <c r="CA39" s="19"/>
      <c r="CB39" s="78"/>
      <c r="CC39" s="78"/>
      <c r="CD39" s="78"/>
      <c r="CE39" s="78"/>
      <c r="CF39" s="78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</row>
    <row r="40" spans="1:131" x14ac:dyDescent="0.3">
      <c r="A40" s="88" t="s">
        <v>42</v>
      </c>
      <c r="B40" s="32">
        <f>+C20</f>
        <v>57041638</v>
      </c>
      <c r="C40" s="32">
        <f t="shared" ref="C40:N40" si="14">+H20+U20+AH20+AU20+BH20+BU20</f>
        <v>3740446.0300000007</v>
      </c>
      <c r="D40" s="32">
        <f t="shared" si="14"/>
        <v>4182111.3200000008</v>
      </c>
      <c r="E40" s="32">
        <f t="shared" si="14"/>
        <v>4433500.05</v>
      </c>
      <c r="F40" s="32">
        <f t="shared" si="14"/>
        <v>4813035.4700000007</v>
      </c>
      <c r="G40" s="32">
        <f t="shared" si="14"/>
        <v>5312139.8400000008</v>
      </c>
      <c r="H40" s="32">
        <f t="shared" si="14"/>
        <v>4977888.18</v>
      </c>
      <c r="I40" s="32">
        <f t="shared" si="14"/>
        <v>4063544.58</v>
      </c>
      <c r="J40" s="32">
        <f t="shared" si="14"/>
        <v>4318695.1000000006</v>
      </c>
      <c r="K40" s="32">
        <f t="shared" si="14"/>
        <v>4589890.5999999996</v>
      </c>
      <c r="L40" s="32">
        <f t="shared" si="14"/>
        <v>4861716.7000000011</v>
      </c>
      <c r="M40" s="32">
        <f t="shared" si="14"/>
        <v>4369655.5500000017</v>
      </c>
      <c r="N40" s="32">
        <f t="shared" si="14"/>
        <v>5723435.3800000008</v>
      </c>
      <c r="O40" s="89">
        <f>SUM(C40:N40)</f>
        <v>55386058.800000019</v>
      </c>
      <c r="P40" s="160"/>
      <c r="Q40" s="175"/>
      <c r="R40" s="163"/>
      <c r="S40" s="163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42"/>
      <c r="BB40" s="43"/>
      <c r="BC40" s="43"/>
      <c r="BD40" s="43"/>
      <c r="BE40" s="43"/>
      <c r="BF40" s="43"/>
      <c r="BO40" s="43"/>
      <c r="BP40" s="43"/>
      <c r="BQ40" s="43"/>
      <c r="BR40" s="43"/>
      <c r="BS40" s="43"/>
      <c r="CB40" s="43"/>
      <c r="CC40" s="43"/>
      <c r="CD40" s="43"/>
      <c r="CE40" s="43"/>
      <c r="CF40" s="43"/>
    </row>
    <row r="41" spans="1:131" x14ac:dyDescent="0.3">
      <c r="A41" s="88" t="s">
        <v>43</v>
      </c>
      <c r="B41" s="32">
        <f>+C11</f>
        <v>3570216</v>
      </c>
      <c r="C41" s="32">
        <f t="shared" ref="C41:N41" si="15">+U11+AH11+AU11+BH11+BU11</f>
        <v>0</v>
      </c>
      <c r="D41" s="32">
        <f t="shared" si="15"/>
        <v>205955.52</v>
      </c>
      <c r="E41" s="32">
        <f t="shared" si="15"/>
        <v>0</v>
      </c>
      <c r="F41" s="32">
        <f t="shared" si="15"/>
        <v>10870.2</v>
      </c>
      <c r="G41" s="32">
        <f t="shared" si="15"/>
        <v>24119.4</v>
      </c>
      <c r="H41" s="32">
        <f t="shared" si="15"/>
        <v>43311.229999999996</v>
      </c>
      <c r="I41" s="32">
        <f t="shared" si="15"/>
        <v>155152.64000000001</v>
      </c>
      <c r="J41" s="32">
        <f t="shared" si="15"/>
        <v>136433.84</v>
      </c>
      <c r="K41" s="32">
        <f t="shared" si="15"/>
        <v>103050.59999999999</v>
      </c>
      <c r="L41" s="32">
        <f t="shared" si="15"/>
        <v>143431.78</v>
      </c>
      <c r="M41" s="32">
        <f t="shared" si="15"/>
        <v>90775.819999999992</v>
      </c>
      <c r="N41" s="32">
        <f t="shared" si="15"/>
        <v>571333.03</v>
      </c>
      <c r="O41" s="89">
        <f t="shared" ref="O41" si="16">SUM(C41:N41)</f>
        <v>1484434.06</v>
      </c>
      <c r="P41" s="160"/>
      <c r="Q41" s="175"/>
      <c r="R41" s="163"/>
      <c r="S41" s="163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42"/>
      <c r="BB41" s="43"/>
      <c r="BC41" s="43"/>
      <c r="BD41" s="43"/>
      <c r="BE41" s="43"/>
      <c r="BF41" s="43"/>
      <c r="BO41" s="43"/>
      <c r="BP41" s="43"/>
      <c r="BQ41" s="43"/>
      <c r="BR41" s="43"/>
      <c r="BS41" s="43"/>
      <c r="CB41" s="43"/>
      <c r="CC41" s="43"/>
      <c r="CD41" s="43"/>
      <c r="CE41" s="43"/>
      <c r="CF41" s="43"/>
    </row>
    <row r="42" spans="1:131" x14ac:dyDescent="0.3">
      <c r="A42" s="90" t="s">
        <v>29</v>
      </c>
      <c r="B42" s="54">
        <f>SUM(B40:B41)</f>
        <v>60611854</v>
      </c>
      <c r="C42" s="54">
        <f>SUM(C40:C41)</f>
        <v>3740446.0300000007</v>
      </c>
      <c r="D42" s="54">
        <f t="shared" ref="D42:H42" si="17">SUM(D40:D41)</f>
        <v>4388066.8400000008</v>
      </c>
      <c r="E42" s="54">
        <f t="shared" si="17"/>
        <v>4433500.05</v>
      </c>
      <c r="F42" s="54">
        <f t="shared" si="17"/>
        <v>4823905.6700000009</v>
      </c>
      <c r="G42" s="54">
        <f t="shared" si="17"/>
        <v>5336259.2400000012</v>
      </c>
      <c r="H42" s="54">
        <f t="shared" si="17"/>
        <v>5021199.41</v>
      </c>
      <c r="I42" s="54">
        <f>SUM(I40:I41)</f>
        <v>4218697.22</v>
      </c>
      <c r="J42" s="54">
        <f t="shared" ref="J42:O42" si="18">SUM(J40:J41)</f>
        <v>4455128.9400000004</v>
      </c>
      <c r="K42" s="54">
        <f t="shared" si="18"/>
        <v>4692941.1999999993</v>
      </c>
      <c r="L42" s="54">
        <f t="shared" si="18"/>
        <v>5005148.4800000014</v>
      </c>
      <c r="M42" s="54">
        <f t="shared" si="18"/>
        <v>4460431.370000002</v>
      </c>
      <c r="N42" s="54">
        <f t="shared" si="18"/>
        <v>6294768.4100000011</v>
      </c>
      <c r="O42" s="91">
        <f t="shared" si="18"/>
        <v>56870492.860000022</v>
      </c>
      <c r="P42" s="160"/>
      <c r="Q42" s="175"/>
      <c r="R42" s="163"/>
      <c r="S42" s="163"/>
      <c r="T42" s="161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42"/>
      <c r="BB42" s="43"/>
      <c r="BC42" s="43"/>
      <c r="BD42" s="43"/>
      <c r="BE42" s="43"/>
      <c r="BF42" s="43"/>
      <c r="BO42" s="43"/>
      <c r="BP42" s="43"/>
      <c r="BQ42" s="43"/>
      <c r="BR42" s="43"/>
      <c r="BS42" s="43"/>
      <c r="CB42" s="43"/>
      <c r="CC42" s="43"/>
      <c r="CD42" s="43"/>
      <c r="CE42" s="43"/>
      <c r="CF42" s="43"/>
    </row>
    <row r="43" spans="1:131" x14ac:dyDescent="0.3">
      <c r="A43" s="88"/>
      <c r="B43" s="52"/>
      <c r="C43" s="52"/>
      <c r="D43" s="32"/>
      <c r="E43" s="52"/>
      <c r="F43" s="52"/>
      <c r="G43" s="52"/>
      <c r="H43" s="52"/>
      <c r="I43" s="52"/>
      <c r="J43" s="52"/>
      <c r="K43" s="70"/>
      <c r="L43" s="70"/>
      <c r="M43" s="70"/>
      <c r="N43" s="70"/>
      <c r="O43" s="89"/>
      <c r="P43" s="160"/>
      <c r="Q43" s="175"/>
      <c r="R43" s="160"/>
      <c r="S43" s="160"/>
      <c r="T43" s="160"/>
      <c r="U43" s="160"/>
      <c r="V43" s="160"/>
      <c r="W43" s="162"/>
      <c r="X43" s="162"/>
      <c r="Y43" s="162"/>
      <c r="Z43" s="162"/>
      <c r="AA43" s="162"/>
      <c r="AB43" s="160"/>
      <c r="AC43" s="160"/>
      <c r="AD43" s="160"/>
      <c r="AE43" s="160"/>
      <c r="AF43" s="160"/>
      <c r="AG43" s="162"/>
      <c r="AH43" s="163"/>
      <c r="AI43" s="163"/>
      <c r="AJ43" s="163"/>
      <c r="AK43" s="163"/>
      <c r="AL43" s="163"/>
      <c r="AM43" s="163"/>
      <c r="AN43" s="163"/>
      <c r="AO43" s="160"/>
      <c r="AP43" s="160"/>
      <c r="AQ43" s="160"/>
      <c r="AR43" s="160"/>
      <c r="AS43" s="160"/>
      <c r="AT43" s="42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3">
      <c r="A44" s="92" t="s">
        <v>45</v>
      </c>
      <c r="B44" s="52"/>
      <c r="C44" s="56"/>
      <c r="D44" s="56"/>
      <c r="E44" s="52"/>
      <c r="F44" s="52"/>
      <c r="G44" s="52"/>
      <c r="H44" s="52"/>
      <c r="I44" s="52"/>
      <c r="J44" s="52"/>
      <c r="K44" s="70"/>
      <c r="L44" s="70"/>
      <c r="M44" s="70"/>
      <c r="N44" s="70"/>
      <c r="O44" s="89"/>
      <c r="P44" s="44"/>
      <c r="Q44" s="175"/>
      <c r="R44" s="44"/>
      <c r="S44" s="44"/>
      <c r="T44" s="44"/>
      <c r="U44" s="44"/>
      <c r="V44" s="44"/>
      <c r="W44" s="49"/>
      <c r="X44" s="49"/>
      <c r="Y44" s="49"/>
      <c r="Z44" s="49"/>
      <c r="AA44" s="49"/>
      <c r="AB44" s="44"/>
      <c r="AC44" s="44"/>
      <c r="AD44" s="44"/>
      <c r="AE44" s="44"/>
      <c r="AF44" s="44"/>
      <c r="AG44" s="49"/>
      <c r="AH44" s="45"/>
      <c r="AI44" s="45"/>
      <c r="AJ44" s="45"/>
      <c r="AK44" s="45"/>
      <c r="AL44" s="45"/>
      <c r="AM44" s="45"/>
      <c r="AN44" s="45"/>
      <c r="AO44" s="44"/>
      <c r="AP44" s="44"/>
      <c r="AQ44" s="44"/>
      <c r="AR44" s="44"/>
      <c r="AS44" s="44"/>
      <c r="AT44" s="42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3">
      <c r="A45" s="88" t="s">
        <v>42</v>
      </c>
      <c r="B45" s="32">
        <f>+C34</f>
        <v>884495</v>
      </c>
      <c r="C45" s="57">
        <f t="shared" ref="C45:N45" si="19">+H34+U34+AH34</f>
        <v>0</v>
      </c>
      <c r="D45" s="57">
        <f t="shared" si="19"/>
        <v>16536.879999999997</v>
      </c>
      <c r="E45" s="32">
        <f t="shared" si="19"/>
        <v>22208.3</v>
      </c>
      <c r="F45" s="32">
        <f t="shared" si="19"/>
        <v>29993.59</v>
      </c>
      <c r="G45" s="32">
        <f t="shared" si="19"/>
        <v>41135.590000000004</v>
      </c>
      <c r="H45" s="32">
        <f t="shared" si="19"/>
        <v>163326.24</v>
      </c>
      <c r="I45" s="32">
        <f t="shared" si="19"/>
        <v>19401.02</v>
      </c>
      <c r="J45" s="32">
        <f t="shared" si="19"/>
        <v>246220.03</v>
      </c>
      <c r="K45" s="32">
        <f t="shared" si="19"/>
        <v>15649.25</v>
      </c>
      <c r="L45" s="32">
        <f t="shared" si="19"/>
        <v>36705.35</v>
      </c>
      <c r="M45" s="32">
        <f t="shared" si="19"/>
        <v>43912.93</v>
      </c>
      <c r="N45" s="32">
        <f t="shared" si="19"/>
        <v>249406.09000000003</v>
      </c>
      <c r="O45" s="89">
        <f>SUM(C45:N45)</f>
        <v>884495.27</v>
      </c>
      <c r="P45" s="44"/>
      <c r="Q45" s="175"/>
      <c r="R45" s="44"/>
      <c r="S45" s="44"/>
      <c r="T45" s="44"/>
      <c r="U45" s="44"/>
      <c r="V45" s="45"/>
      <c r="W45" s="46"/>
      <c r="X45" s="46"/>
      <c r="Y45" s="46"/>
      <c r="Z45" s="46"/>
      <c r="AA45" s="46"/>
      <c r="AB45" s="44"/>
      <c r="AC45" s="44"/>
      <c r="AD45" s="44"/>
      <c r="AE45" s="44"/>
      <c r="AF45" s="44"/>
      <c r="AG45" s="46"/>
      <c r="AH45" s="44"/>
      <c r="AI45" s="44"/>
      <c r="AJ45" s="44"/>
      <c r="AK45" s="44"/>
      <c r="AL45" s="44"/>
      <c r="AM45" s="44"/>
      <c r="AN45" s="44"/>
      <c r="AO45" s="44"/>
      <c r="AP45" s="44"/>
      <c r="AQ45" s="44" t="s">
        <v>69</v>
      </c>
      <c r="AR45" s="44"/>
      <c r="AS45" s="44"/>
      <c r="AT45" s="42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x14ac:dyDescent="0.3">
      <c r="A46" s="88" t="s">
        <v>43</v>
      </c>
      <c r="B46" s="32">
        <f>+C30</f>
        <v>622421</v>
      </c>
      <c r="C46" s="57">
        <f t="shared" ref="C46:N46" si="20">+H30+U30+AH30</f>
        <v>11660.61</v>
      </c>
      <c r="D46" s="58">
        <f t="shared" si="20"/>
        <v>19647.47</v>
      </c>
      <c r="E46" s="32">
        <f t="shared" si="20"/>
        <v>89924.680000000008</v>
      </c>
      <c r="F46" s="32">
        <f t="shared" si="20"/>
        <v>166004.57</v>
      </c>
      <c r="G46" s="32">
        <f t="shared" si="20"/>
        <v>7625</v>
      </c>
      <c r="H46" s="32">
        <f t="shared" si="20"/>
        <v>52619.07</v>
      </c>
      <c r="I46" s="32">
        <f t="shared" si="20"/>
        <v>0</v>
      </c>
      <c r="J46" s="32">
        <f t="shared" si="20"/>
        <v>51539.420000000013</v>
      </c>
      <c r="K46" s="32">
        <f t="shared" si="20"/>
        <v>0</v>
      </c>
      <c r="L46" s="32">
        <f t="shared" si="20"/>
        <v>50037.67</v>
      </c>
      <c r="M46" s="32">
        <f t="shared" si="20"/>
        <v>64117.24</v>
      </c>
      <c r="N46" s="32">
        <f t="shared" si="20"/>
        <v>109245</v>
      </c>
      <c r="O46" s="89">
        <f>SUM(C46:N46)</f>
        <v>622420.73</v>
      </c>
      <c r="P46" s="44"/>
      <c r="Q46" s="175"/>
      <c r="R46" s="44"/>
      <c r="S46" s="44"/>
      <c r="T46" s="44"/>
      <c r="U46" s="44"/>
      <c r="V46" s="45"/>
      <c r="W46" s="46"/>
      <c r="X46" s="46"/>
      <c r="Y46" s="46"/>
      <c r="Z46" s="46"/>
      <c r="AA46" s="46"/>
      <c r="AB46" s="44"/>
      <c r="AC46" s="44"/>
      <c r="AD46" s="44"/>
      <c r="AE46" s="44"/>
      <c r="AF46" s="44"/>
      <c r="AG46" s="46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2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x14ac:dyDescent="0.3">
      <c r="A47" s="90" t="s">
        <v>29</v>
      </c>
      <c r="B47" s="54">
        <f>SUM(B45:B46)</f>
        <v>1506916</v>
      </c>
      <c r="C47" s="55">
        <f>SUM(C45:C46)</f>
        <v>11660.61</v>
      </c>
      <c r="D47" s="55">
        <f t="shared" ref="D47:H47" si="21">SUM(D45:D46)</f>
        <v>36184.35</v>
      </c>
      <c r="E47" s="54">
        <f t="shared" si="21"/>
        <v>112132.98000000001</v>
      </c>
      <c r="F47" s="54">
        <f t="shared" si="21"/>
        <v>195998.16</v>
      </c>
      <c r="G47" s="54">
        <f t="shared" si="21"/>
        <v>48760.590000000004</v>
      </c>
      <c r="H47" s="54">
        <f t="shared" si="21"/>
        <v>215945.31</v>
      </c>
      <c r="I47" s="54">
        <f>SUM(I45:I46)</f>
        <v>19401.02</v>
      </c>
      <c r="J47" s="54">
        <f t="shared" ref="J47:O47" si="22">SUM(J45:J46)</f>
        <v>297759.45</v>
      </c>
      <c r="K47" s="54">
        <f t="shared" si="22"/>
        <v>15649.25</v>
      </c>
      <c r="L47" s="54">
        <f t="shared" si="22"/>
        <v>86743.01999999999</v>
      </c>
      <c r="M47" s="54">
        <f t="shared" si="22"/>
        <v>108030.17</v>
      </c>
      <c r="N47" s="54">
        <f t="shared" si="22"/>
        <v>358651.09</v>
      </c>
      <c r="O47" s="91">
        <f t="shared" si="22"/>
        <v>1506916</v>
      </c>
      <c r="P47" s="44"/>
      <c r="Q47" s="175"/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44"/>
      <c r="AP47" s="44"/>
      <c r="AQ47" s="44"/>
      <c r="AR47" s="44"/>
      <c r="AS47" s="44"/>
      <c r="AT47" s="42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3">
      <c r="A48" s="90"/>
      <c r="B48" s="52"/>
      <c r="C48" s="56"/>
      <c r="D48" s="56"/>
      <c r="E48" s="52"/>
      <c r="F48" s="52"/>
      <c r="G48" s="52"/>
      <c r="H48" s="52"/>
      <c r="I48" s="52"/>
      <c r="J48" s="52"/>
      <c r="K48" s="70"/>
      <c r="L48" s="70"/>
      <c r="M48" s="70"/>
      <c r="N48" s="70"/>
      <c r="O48" s="89"/>
      <c r="P48" s="44"/>
      <c r="Q48" s="175"/>
      <c r="R48" s="44"/>
      <c r="S48" s="44"/>
      <c r="T48" s="44"/>
      <c r="U48" s="44"/>
      <c r="V48" s="44"/>
      <c r="W48" s="49"/>
      <c r="X48" s="49"/>
      <c r="Y48" s="49"/>
      <c r="Z48" s="49"/>
      <c r="AA48" s="49"/>
      <c r="AB48" s="44"/>
      <c r="AC48" s="44"/>
      <c r="AD48" s="44"/>
      <c r="AE48" s="44"/>
      <c r="AF48" s="44"/>
      <c r="AG48" s="49"/>
      <c r="AH48" s="45"/>
      <c r="AI48" s="45"/>
      <c r="AJ48" s="45"/>
      <c r="AK48" s="45"/>
      <c r="AL48" s="45"/>
      <c r="AM48" s="45"/>
      <c r="AN48" s="45"/>
      <c r="AO48" s="44"/>
      <c r="AP48" s="44"/>
      <c r="AQ48" s="44"/>
      <c r="AR48" s="44"/>
      <c r="AS48" s="44"/>
      <c r="AT48" s="42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ht="13.95" customHeight="1" x14ac:dyDescent="0.3">
      <c r="A49" s="92" t="s">
        <v>46</v>
      </c>
      <c r="B49" s="52"/>
      <c r="C49" s="56"/>
      <c r="D49" s="56"/>
      <c r="E49" s="52"/>
      <c r="F49" s="52"/>
      <c r="G49" s="52"/>
      <c r="H49" s="52"/>
      <c r="I49" s="52"/>
      <c r="J49" s="52"/>
      <c r="K49" s="70"/>
      <c r="L49" s="70"/>
      <c r="M49" s="70"/>
      <c r="N49" s="70"/>
      <c r="O49" s="89"/>
      <c r="P49" s="44"/>
      <c r="Q49" s="175"/>
      <c r="R49" s="44"/>
      <c r="S49" s="44"/>
      <c r="T49" s="44"/>
      <c r="U49" s="44"/>
      <c r="V49" s="44"/>
      <c r="W49" s="49"/>
      <c r="X49" s="49"/>
      <c r="Y49" s="49"/>
      <c r="Z49" s="49"/>
      <c r="AA49" s="49"/>
      <c r="AB49" s="44"/>
      <c r="AC49" s="44"/>
      <c r="AD49" s="44"/>
      <c r="AE49" s="44"/>
      <c r="AF49" s="44"/>
      <c r="AG49" s="49"/>
      <c r="AH49" s="45"/>
      <c r="AI49" s="45"/>
      <c r="AJ49" s="45"/>
      <c r="AK49" s="45"/>
      <c r="AL49" s="45"/>
      <c r="AM49" s="45"/>
      <c r="AN49" s="45"/>
      <c r="AO49" s="44"/>
      <c r="AP49" s="44"/>
      <c r="AQ49" s="44"/>
      <c r="AR49" s="44"/>
      <c r="AS49" s="44"/>
      <c r="AT49" s="42"/>
      <c r="BB49" s="44"/>
      <c r="BC49" s="44"/>
      <c r="BD49" s="44"/>
      <c r="BE49" s="44"/>
      <c r="BF49" s="44"/>
      <c r="BO49" s="44"/>
      <c r="BP49" s="44"/>
      <c r="BQ49" s="44"/>
      <c r="BR49" s="44"/>
      <c r="BS49" s="44"/>
      <c r="CB49" s="44"/>
      <c r="CC49" s="44"/>
      <c r="CD49" s="44"/>
      <c r="CE49" s="44"/>
      <c r="CF49" s="44"/>
    </row>
    <row r="50" spans="1:84" x14ac:dyDescent="0.3">
      <c r="A50" s="88" t="s">
        <v>42</v>
      </c>
      <c r="B50" s="32">
        <f>+B40+B45</f>
        <v>57926133</v>
      </c>
      <c r="C50" s="57">
        <f>+C40+C45</f>
        <v>3740446.0300000007</v>
      </c>
      <c r="D50" s="57">
        <f t="shared" ref="D50:H51" si="23">+D40+D45</f>
        <v>4198648.2000000011</v>
      </c>
      <c r="E50" s="32">
        <f t="shared" si="23"/>
        <v>4455708.3499999996</v>
      </c>
      <c r="F50" s="32">
        <f t="shared" si="23"/>
        <v>4843029.0600000005</v>
      </c>
      <c r="G50" s="32">
        <f t="shared" si="23"/>
        <v>5353275.4300000006</v>
      </c>
      <c r="H50" s="32">
        <f t="shared" si="23"/>
        <v>5141214.42</v>
      </c>
      <c r="I50" s="32">
        <f>+I40+I45</f>
        <v>4082945.6</v>
      </c>
      <c r="J50" s="32">
        <f t="shared" ref="J50:N51" si="24">+J40+J45</f>
        <v>4564915.1300000008</v>
      </c>
      <c r="K50" s="32">
        <f t="shared" si="24"/>
        <v>4605539.8499999996</v>
      </c>
      <c r="L50" s="32">
        <f t="shared" si="24"/>
        <v>4898422.0500000007</v>
      </c>
      <c r="M50" s="32">
        <f t="shared" si="24"/>
        <v>4413568.4800000014</v>
      </c>
      <c r="N50" s="32">
        <f t="shared" si="24"/>
        <v>5972841.4700000007</v>
      </c>
      <c r="O50" s="89">
        <f t="shared" ref="O50:O52" si="25">SUM(C50:N50)</f>
        <v>56270554.070000008</v>
      </c>
      <c r="P50" s="44"/>
      <c r="Q50" s="175"/>
      <c r="R50" s="44"/>
      <c r="S50" s="44"/>
      <c r="T50" s="44"/>
      <c r="U50" s="44"/>
      <c r="V50" s="44"/>
      <c r="W50" s="49"/>
      <c r="X50" s="49"/>
      <c r="Y50" s="49"/>
      <c r="Z50" s="49"/>
      <c r="AA50" s="49"/>
      <c r="AB50" s="44"/>
      <c r="AC50" s="44"/>
      <c r="AD50" s="44"/>
      <c r="AE50" s="44"/>
      <c r="AF50" s="44"/>
      <c r="AG50" s="49"/>
      <c r="AH50" s="45"/>
      <c r="AI50" s="45"/>
      <c r="AJ50" s="45"/>
      <c r="AK50" s="45"/>
      <c r="AL50" s="45"/>
      <c r="AM50" s="45"/>
      <c r="AN50" s="45"/>
      <c r="AO50" s="44"/>
      <c r="AP50" s="44"/>
      <c r="AQ50" s="44"/>
      <c r="AR50" s="44"/>
      <c r="AS50" s="44"/>
      <c r="AT50" s="42"/>
      <c r="BB50" s="44"/>
      <c r="BC50" s="44"/>
      <c r="BD50" s="44"/>
      <c r="BE50" s="44"/>
      <c r="BF50" s="44"/>
      <c r="BO50" s="44"/>
      <c r="BP50" s="44"/>
      <c r="BQ50" s="44"/>
      <c r="BR50" s="44"/>
      <c r="BS50" s="44"/>
      <c r="CB50" s="44"/>
      <c r="CC50" s="44"/>
      <c r="CD50" s="44"/>
      <c r="CE50" s="44"/>
      <c r="CF50" s="44"/>
    </row>
    <row r="51" spans="1:84" x14ac:dyDescent="0.3">
      <c r="A51" s="88" t="s">
        <v>43</v>
      </c>
      <c r="B51" s="32">
        <f>+B41+B46</f>
        <v>4192637</v>
      </c>
      <c r="C51" s="58">
        <f>+C41+C46</f>
        <v>11660.61</v>
      </c>
      <c r="D51" s="57">
        <f t="shared" si="23"/>
        <v>225602.99</v>
      </c>
      <c r="E51" s="32">
        <f t="shared" si="23"/>
        <v>89924.680000000008</v>
      </c>
      <c r="F51" s="32">
        <f t="shared" si="23"/>
        <v>176874.77000000002</v>
      </c>
      <c r="G51" s="32">
        <f t="shared" si="23"/>
        <v>31744.400000000001</v>
      </c>
      <c r="H51" s="32">
        <f t="shared" si="23"/>
        <v>95930.299999999988</v>
      </c>
      <c r="I51" s="32">
        <f>+I41+I46</f>
        <v>155152.64000000001</v>
      </c>
      <c r="J51" s="32">
        <f t="shared" si="24"/>
        <v>187973.26</v>
      </c>
      <c r="K51" s="32">
        <f t="shared" si="24"/>
        <v>103050.59999999999</v>
      </c>
      <c r="L51" s="32">
        <f t="shared" si="24"/>
        <v>193469.45</v>
      </c>
      <c r="M51" s="32">
        <f t="shared" si="24"/>
        <v>154893.06</v>
      </c>
      <c r="N51" s="32">
        <f t="shared" si="24"/>
        <v>680578.03</v>
      </c>
      <c r="O51" s="89">
        <f t="shared" si="25"/>
        <v>2106854.79</v>
      </c>
      <c r="P51" s="44"/>
      <c r="Q51" s="175"/>
      <c r="R51" s="44"/>
      <c r="S51" s="44"/>
      <c r="T51" s="44"/>
      <c r="U51" s="44"/>
      <c r="V51" s="45"/>
      <c r="W51" s="46"/>
      <c r="X51" s="46"/>
      <c r="Y51" s="46"/>
      <c r="Z51" s="46"/>
      <c r="AA51" s="46"/>
      <c r="AB51" s="44"/>
      <c r="AC51" s="44"/>
      <c r="AD51" s="44"/>
      <c r="AE51" s="44"/>
      <c r="AF51" s="44"/>
      <c r="AG51" s="46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2"/>
      <c r="BB51" s="44"/>
      <c r="BC51" s="44"/>
      <c r="BD51" s="44"/>
      <c r="BE51" s="44"/>
      <c r="BF51" s="44"/>
      <c r="BO51" s="44"/>
      <c r="BP51" s="44"/>
      <c r="BQ51" s="44"/>
      <c r="BR51" s="44"/>
      <c r="BS51" s="44"/>
      <c r="CB51" s="44"/>
      <c r="CC51" s="44"/>
      <c r="CD51" s="44"/>
      <c r="CE51" s="44"/>
      <c r="CF51" s="44"/>
    </row>
    <row r="52" spans="1:84" ht="15" thickBot="1" x14ac:dyDescent="0.35">
      <c r="A52" s="93" t="s">
        <v>29</v>
      </c>
      <c r="B52" s="94">
        <f>SUM(B50:B51)</f>
        <v>62118770</v>
      </c>
      <c r="C52" s="94">
        <f t="shared" ref="C52:N52" si="26">SUM(C50:C51)</f>
        <v>3752106.6400000006</v>
      </c>
      <c r="D52" s="94">
        <f t="shared" si="26"/>
        <v>4424251.1900000013</v>
      </c>
      <c r="E52" s="94">
        <f t="shared" si="26"/>
        <v>4545633.0299999993</v>
      </c>
      <c r="F52" s="94">
        <f t="shared" si="26"/>
        <v>5019903.83</v>
      </c>
      <c r="G52" s="94">
        <f t="shared" si="26"/>
        <v>5385019.830000001</v>
      </c>
      <c r="H52" s="94">
        <f t="shared" si="26"/>
        <v>5237144.72</v>
      </c>
      <c r="I52" s="94">
        <f t="shared" si="26"/>
        <v>4238098.24</v>
      </c>
      <c r="J52" s="94">
        <f t="shared" si="26"/>
        <v>4752888.3900000006</v>
      </c>
      <c r="K52" s="94">
        <f t="shared" si="26"/>
        <v>4708590.4499999993</v>
      </c>
      <c r="L52" s="94">
        <f t="shared" si="26"/>
        <v>5091891.5000000009</v>
      </c>
      <c r="M52" s="94">
        <f t="shared" si="26"/>
        <v>4568461.540000001</v>
      </c>
      <c r="N52" s="94">
        <f t="shared" si="26"/>
        <v>6653419.5000000009</v>
      </c>
      <c r="O52" s="95">
        <f t="shared" si="25"/>
        <v>58377408.860000007</v>
      </c>
      <c r="P52" s="45"/>
      <c r="Q52" s="175"/>
      <c r="R52" s="45"/>
      <c r="S52" s="45"/>
      <c r="T52" s="45"/>
      <c r="U52" s="45"/>
      <c r="V52" s="44"/>
      <c r="W52" s="49"/>
      <c r="X52" s="49"/>
      <c r="Y52" s="49"/>
      <c r="Z52" s="49"/>
      <c r="AA52" s="49"/>
      <c r="AB52" s="45"/>
      <c r="AC52" s="45"/>
      <c r="AD52" s="45"/>
      <c r="AE52" s="45"/>
      <c r="AF52" s="45"/>
      <c r="AG52" s="49"/>
      <c r="AH52" s="44"/>
      <c r="AI52" s="44"/>
      <c r="AJ52" s="44"/>
      <c r="AK52" s="44"/>
      <c r="AL52" s="44"/>
      <c r="AM52" s="44"/>
      <c r="AN52" s="44"/>
      <c r="AO52" s="45"/>
      <c r="AP52" s="45"/>
      <c r="AQ52" s="45"/>
      <c r="AR52" s="45"/>
      <c r="AS52" s="45"/>
      <c r="AT52" s="42"/>
      <c r="BB52" s="45"/>
      <c r="BC52" s="45"/>
      <c r="BD52" s="45"/>
      <c r="BE52" s="45"/>
      <c r="BF52" s="45"/>
      <c r="BO52" s="45"/>
      <c r="BP52" s="45"/>
      <c r="BQ52" s="45"/>
      <c r="BR52" s="45"/>
      <c r="BS52" s="45"/>
      <c r="CB52" s="45"/>
      <c r="CC52" s="45"/>
      <c r="CD52" s="45"/>
      <c r="CE52" s="45"/>
      <c r="CF52" s="45"/>
    </row>
    <row r="53" spans="1:84" x14ac:dyDescent="0.3"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175"/>
      <c r="R53" s="50"/>
      <c r="S53" s="50"/>
      <c r="T53" s="50"/>
      <c r="U53" s="50"/>
      <c r="V53" s="50"/>
      <c r="W53" s="51"/>
      <c r="X53" s="51"/>
      <c r="Y53" s="51"/>
      <c r="Z53" s="51"/>
      <c r="AA53" s="51"/>
      <c r="AB53" s="50"/>
      <c r="AC53" s="50"/>
      <c r="AD53" s="50"/>
      <c r="AE53" s="50"/>
      <c r="AF53" s="50"/>
      <c r="AG53" s="51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42"/>
      <c r="BB53" s="50"/>
      <c r="BC53" s="50"/>
      <c r="BD53" s="50"/>
      <c r="BE53" s="50"/>
      <c r="BF53" s="50"/>
      <c r="BO53" s="50"/>
      <c r="BP53" s="50"/>
      <c r="BQ53" s="50"/>
      <c r="BR53" s="50"/>
      <c r="BS53" s="50"/>
      <c r="CB53" s="50"/>
      <c r="CC53" s="50"/>
      <c r="CD53" s="50"/>
      <c r="CE53" s="50"/>
      <c r="CF53" s="50"/>
    </row>
    <row r="54" spans="1:84" x14ac:dyDescent="0.3">
      <c r="D54" s="9"/>
      <c r="W54" s="48"/>
      <c r="X54" s="48"/>
      <c r="Y54" s="48"/>
      <c r="Z54" s="48"/>
      <c r="AA54" s="48"/>
      <c r="AG54" s="48"/>
    </row>
    <row r="55" spans="1:84" x14ac:dyDescent="0.3">
      <c r="B55" s="9"/>
      <c r="C55" s="9"/>
      <c r="D55" s="9"/>
      <c r="E55" s="9"/>
      <c r="F55" s="9"/>
      <c r="G55" s="9"/>
      <c r="H55" s="9"/>
    </row>
    <row r="56" spans="1:84" x14ac:dyDescent="0.3">
      <c r="B56" s="9"/>
      <c r="C56" s="9"/>
      <c r="D56" s="9"/>
      <c r="E56" s="9"/>
      <c r="F56" s="9"/>
      <c r="G56" s="9"/>
      <c r="H56" s="9"/>
    </row>
    <row r="57" spans="1:84" x14ac:dyDescent="0.3">
      <c r="B57" s="9"/>
      <c r="C57" s="9"/>
      <c r="D57" s="9"/>
      <c r="E57" s="9"/>
      <c r="F57" s="9"/>
      <c r="G57" s="9"/>
      <c r="H57" s="9"/>
    </row>
    <row r="58" spans="1:84" x14ac:dyDescent="0.3">
      <c r="B58" s="9"/>
      <c r="C58" s="9"/>
      <c r="D58" s="9"/>
      <c r="E58" s="9"/>
      <c r="F58" s="9"/>
      <c r="G58" s="9"/>
      <c r="H58" s="9"/>
    </row>
    <row r="59" spans="1:84" x14ac:dyDescent="0.3">
      <c r="B59" s="9"/>
      <c r="C59" s="9"/>
      <c r="D59" s="9"/>
      <c r="E59" s="9"/>
      <c r="F59" s="9"/>
      <c r="G59" s="9"/>
      <c r="H59" s="9"/>
    </row>
    <row r="60" spans="1:84" x14ac:dyDescent="0.3">
      <c r="B60" s="9"/>
      <c r="C60" s="9"/>
      <c r="D60" s="9"/>
      <c r="E60" s="9"/>
      <c r="F60" s="9"/>
      <c r="G60" s="9"/>
      <c r="H60" s="9"/>
    </row>
    <row r="61" spans="1:84" x14ac:dyDescent="0.3">
      <c r="B61" s="9"/>
      <c r="C61" s="9"/>
      <c r="D61" s="9"/>
      <c r="E61" s="9"/>
      <c r="F61" s="9"/>
      <c r="G61" s="9"/>
      <c r="H61" s="9"/>
    </row>
  </sheetData>
  <mergeCells count="16">
    <mergeCell ref="A17:B17"/>
    <mergeCell ref="A18:B18"/>
    <mergeCell ref="A19:B19"/>
    <mergeCell ref="A20:B20"/>
    <mergeCell ref="A21:B21"/>
    <mergeCell ref="C26:E26"/>
    <mergeCell ref="G26:S26"/>
    <mergeCell ref="T26:AF26"/>
    <mergeCell ref="AG26:AS26"/>
    <mergeCell ref="BT5:CF5"/>
    <mergeCell ref="C5:E5"/>
    <mergeCell ref="G5:S5"/>
    <mergeCell ref="T5:AF5"/>
    <mergeCell ref="AG5:AS5"/>
    <mergeCell ref="AT5:BF5"/>
    <mergeCell ref="BG5:B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8"/>
  <sheetViews>
    <sheetView workbookViewId="0">
      <selection activeCell="I11" sqref="I11"/>
    </sheetView>
  </sheetViews>
  <sheetFormatPr defaultRowHeight="14.4" x14ac:dyDescent="0.3"/>
  <cols>
    <col min="1" max="1" width="9.88671875" customWidth="1"/>
    <col min="2" max="2" width="58.6640625" bestFit="1" customWidth="1"/>
    <col min="3" max="3" width="26.44140625" bestFit="1" customWidth="1"/>
    <col min="4" max="4" width="12.33203125" customWidth="1"/>
    <col min="5" max="5" width="59.6640625" style="180" customWidth="1"/>
  </cols>
  <sheetData>
    <row r="3" spans="1:5" x14ac:dyDescent="0.3">
      <c r="A3" s="30" t="s">
        <v>75</v>
      </c>
      <c r="B3" s="30"/>
      <c r="C3" s="30"/>
      <c r="D3" s="178"/>
      <c r="E3" s="179"/>
    </row>
    <row r="4" spans="1:5" x14ac:dyDescent="0.3">
      <c r="E4" s="183" t="s">
        <v>83</v>
      </c>
    </row>
    <row r="5" spans="1:5" x14ac:dyDescent="0.3">
      <c r="A5" t="s">
        <v>84</v>
      </c>
    </row>
    <row r="6" spans="1:5" ht="6" customHeight="1" x14ac:dyDescent="0.3"/>
    <row r="7" spans="1:5" x14ac:dyDescent="0.3">
      <c r="A7" s="181" t="s">
        <v>22</v>
      </c>
      <c r="B7" s="181" t="s">
        <v>23</v>
      </c>
      <c r="C7" s="181" t="s">
        <v>70</v>
      </c>
      <c r="D7" s="181" t="s">
        <v>47</v>
      </c>
      <c r="E7" s="182" t="s">
        <v>80</v>
      </c>
    </row>
    <row r="8" spans="1:5" s="1" customFormat="1" ht="28.8" x14ac:dyDescent="0.3">
      <c r="A8" s="184">
        <v>1551</v>
      </c>
      <c r="B8" s="185" t="s">
        <v>4</v>
      </c>
      <c r="C8" s="186" t="s">
        <v>71</v>
      </c>
      <c r="D8" s="187">
        <v>1711514</v>
      </c>
      <c r="E8" s="188" t="s">
        <v>90</v>
      </c>
    </row>
    <row r="9" spans="1:5" s="1" customFormat="1" x14ac:dyDescent="0.3">
      <c r="A9" s="184">
        <v>1554</v>
      </c>
      <c r="B9" s="185" t="s">
        <v>1</v>
      </c>
      <c r="C9" s="186" t="s">
        <v>71</v>
      </c>
      <c r="D9" s="189">
        <v>55960</v>
      </c>
      <c r="E9" s="190" t="s">
        <v>77</v>
      </c>
    </row>
    <row r="10" spans="1:5" s="1" customFormat="1" x14ac:dyDescent="0.3">
      <c r="A10" s="184">
        <v>1554</v>
      </c>
      <c r="B10" s="185" t="s">
        <v>1</v>
      </c>
      <c r="C10" s="186" t="s">
        <v>71</v>
      </c>
      <c r="D10" s="191">
        <v>318308</v>
      </c>
      <c r="E10" s="188" t="s">
        <v>76</v>
      </c>
    </row>
    <row r="11" spans="1:5" s="1" customFormat="1" ht="28.8" x14ac:dyDescent="0.3">
      <c r="A11" s="184">
        <v>5515</v>
      </c>
      <c r="B11" s="192" t="s">
        <v>74</v>
      </c>
      <c r="C11" s="186" t="s">
        <v>71</v>
      </c>
      <c r="D11" s="193">
        <v>460887</v>
      </c>
      <c r="E11" s="188" t="s">
        <v>91</v>
      </c>
    </row>
    <row r="12" spans="1:5" s="1" customFormat="1" ht="31.2" customHeight="1" x14ac:dyDescent="0.3">
      <c r="A12" s="184">
        <v>5513</v>
      </c>
      <c r="B12" s="56" t="s">
        <v>73</v>
      </c>
      <c r="C12" s="186" t="s">
        <v>71</v>
      </c>
      <c r="D12" s="189">
        <v>71555</v>
      </c>
      <c r="E12" s="194" t="s">
        <v>92</v>
      </c>
    </row>
    <row r="13" spans="1:5" s="1" customFormat="1" x14ac:dyDescent="0.3">
      <c r="A13" s="195">
        <v>5531</v>
      </c>
      <c r="B13" s="56" t="s">
        <v>81</v>
      </c>
      <c r="C13" s="186" t="s">
        <v>71</v>
      </c>
      <c r="D13" s="189">
        <v>29253</v>
      </c>
      <c r="E13" s="196" t="s">
        <v>85</v>
      </c>
    </row>
    <row r="14" spans="1:5" s="1" customFormat="1" ht="28.2" x14ac:dyDescent="0.3">
      <c r="A14" s="195">
        <v>5532</v>
      </c>
      <c r="B14" s="192" t="s">
        <v>82</v>
      </c>
      <c r="C14" s="186" t="s">
        <v>78</v>
      </c>
      <c r="D14" s="189">
        <v>348540</v>
      </c>
      <c r="E14" s="194" t="s">
        <v>86</v>
      </c>
    </row>
    <row r="15" spans="1:5" s="1" customFormat="1" x14ac:dyDescent="0.3">
      <c r="A15" s="195">
        <v>5515</v>
      </c>
      <c r="B15" s="192" t="s">
        <v>74</v>
      </c>
      <c r="C15" s="186" t="s">
        <v>78</v>
      </c>
      <c r="D15" s="189">
        <v>25830</v>
      </c>
      <c r="E15" s="196" t="s">
        <v>79</v>
      </c>
    </row>
    <row r="16" spans="1:5" s="1" customFormat="1" ht="28.2" x14ac:dyDescent="0.3">
      <c r="A16" s="195">
        <v>5531</v>
      </c>
      <c r="B16" s="56" t="s">
        <v>81</v>
      </c>
      <c r="C16" s="186" t="s">
        <v>72</v>
      </c>
      <c r="D16" s="189">
        <v>719514.10000027099</v>
      </c>
      <c r="E16" s="194" t="s">
        <v>87</v>
      </c>
    </row>
    <row r="17" spans="1:5" s="1" customFormat="1" x14ac:dyDescent="0.3">
      <c r="A17" s="56"/>
      <c r="B17" s="56"/>
      <c r="C17" s="197" t="s">
        <v>29</v>
      </c>
      <c r="D17" s="55">
        <f>SUM(D8:D16)</f>
        <v>3741361.1000002711</v>
      </c>
      <c r="E17" s="194"/>
    </row>
    <row r="18" spans="1:5" s="1" customFormat="1" x14ac:dyDescent="0.3">
      <c r="D18" s="9"/>
      <c r="E18" s="19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2025 jääkide üleviimine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Kaitseliidu tegevustoetuse ja sihtfinatseerimise eelarve kasutamine (2025. aasta)</dc:title>
  <dc:creator>Enar Oidermaa</dc:creator>
  <cp:lastModifiedBy>Enar Oidermaa</cp:lastModifiedBy>
  <dcterms:created xsi:type="dcterms:W3CDTF">2025-02-26T15:14:07Z</dcterms:created>
  <dcterms:modified xsi:type="dcterms:W3CDTF">2026-02-16T06:56:53Z</dcterms:modified>
</cp:coreProperties>
</file>