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Rahandusosakond\Eelarve\2024 EELARVE\SIM 2024\KK\"/>
    </mc:Choice>
  </mc:AlternateContent>
  <xr:revisionPtr revIDLastSave="0" documentId="13_ncr:1_{3912A99F-2DD9-45EB-A969-CACA33BD4CEE}" xr6:coauthVersionLast="47" xr6:coauthVersionMax="47" xr10:uidLastSave="{00000000-0000-0000-0000-000000000000}"/>
  <bookViews>
    <workbookView xWindow="-110" yWindow="-110" windowWidth="19420" windowHeight="10300" xr2:uid="{00000000-000D-0000-FFFF-FFFF00000000}"/>
  </bookViews>
  <sheets>
    <sheet name="ELVO" sheetId="22" r:id="rId1"/>
    <sheet name="kantsler" sheetId="23" r:id="rId2"/>
    <sheet name="KPKO" sheetId="35" r:id="rId3"/>
    <sheet name="KO" sheetId="8" r:id="rId4"/>
    <sheet name="KAK" sheetId="5" r:id="rId5"/>
    <sheet name="KKPO" sheetId="7" r:id="rId6"/>
    <sheet name="PPO" sheetId="12" r:id="rId7"/>
    <sheet name="POPO" sheetId="11" r:id="rId8"/>
    <sheet name="PRPO" sheetId="10" r:id="rId9"/>
    <sheet name="PAK" sheetId="6" r:id="rId10"/>
    <sheet name="RHO" sheetId="13" r:id="rId11"/>
    <sheet name="RAK" sheetId="34" r:id="rId12"/>
    <sheet name="RTO" sheetId="27" r:id="rId13"/>
    <sheet name="SAO" sheetId="14" r:id="rId14"/>
    <sheet name="JUPO" sheetId="3" r:id="rId15"/>
    <sheet name="SKVO" sheetId="36" r:id="rId16"/>
    <sheet name="SM" sheetId="29" r:id="rId17"/>
    <sheet name="STAO" sheetId="15" r:id="rId18"/>
    <sheet name="UAO" sheetId="17" r:id="rId19"/>
    <sheet name="VAK" sheetId="18" r:id="rId20"/>
    <sheet name="IVHO" sheetId="19" r:id="rId21"/>
    <sheet name="VVO" sheetId="20" r:id="rId22"/>
    <sheet name="ÕO" sheetId="21" r:id="rId23"/>
  </sheets>
  <definedNames>
    <definedName name="_xlnm._FilterDatabase" localSheetId="0" hidden="1">ELVO!$A$1:$H$12</definedName>
    <definedName name="_xlnm._FilterDatabase" localSheetId="1" hidden="1">kantsler!$A$1:$E$5</definedName>
    <definedName name="_xlnm._FilterDatabase" localSheetId="6" hidden="1">PPO!$A$1:$D$15</definedName>
    <definedName name="_xlnm._FilterDatabase" localSheetId="12" hidden="1">RTO!$A$1:$E$8</definedName>
    <definedName name="_xlnm._FilterDatabase" localSheetId="21" hidden="1">VVO!$A$1:$K$26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 i="7" l="1"/>
  <c r="J4" i="7"/>
  <c r="J2" i="7"/>
  <c r="I5" i="7"/>
  <c r="J5" i="7"/>
  <c r="I4" i="11"/>
  <c r="J3" i="20" l="1"/>
  <c r="J4" i="20"/>
  <c r="J5" i="20"/>
  <c r="J6" i="20"/>
  <c r="J7" i="20"/>
  <c r="J8" i="20"/>
  <c r="J9" i="20"/>
  <c r="J10" i="20"/>
  <c r="J11" i="20"/>
  <c r="J12" i="20"/>
  <c r="J13" i="20"/>
  <c r="J14" i="20"/>
  <c r="J15" i="20"/>
  <c r="J16" i="20"/>
  <c r="J17" i="20"/>
  <c r="J18" i="20"/>
  <c r="J19" i="20"/>
  <c r="J20" i="20"/>
  <c r="J21" i="20"/>
  <c r="J22" i="20"/>
  <c r="J2" i="20"/>
  <c r="I23" i="20"/>
  <c r="I7" i="15"/>
  <c r="J3" i="14"/>
  <c r="J4" i="14"/>
  <c r="J5" i="14"/>
  <c r="J6" i="14"/>
  <c r="J2" i="14"/>
  <c r="I7" i="14"/>
  <c r="J7" i="14"/>
  <c r="J23" i="20" l="1"/>
  <c r="I6" i="27" l="1"/>
  <c r="I10" i="13"/>
  <c r="I11" i="13"/>
  <c r="I12" i="13"/>
  <c r="I9" i="13"/>
  <c r="I8" i="13"/>
  <c r="H14" i="13"/>
  <c r="H13" i="13"/>
  <c r="I3" i="36" l="1"/>
  <c r="I4" i="36"/>
  <c r="I2" i="36"/>
  <c r="H5" i="36"/>
  <c r="H4" i="23"/>
  <c r="I5" i="36" l="1"/>
  <c r="I4" i="10"/>
  <c r="I3" i="11"/>
  <c r="I5" i="11"/>
  <c r="I2" i="11"/>
  <c r="H6" i="11"/>
  <c r="H4" i="12"/>
  <c r="I7" i="12"/>
  <c r="I6" i="11" l="1"/>
  <c r="H18" i="8" l="1"/>
  <c r="I18" i="8"/>
  <c r="I17" i="8"/>
  <c r="I3" i="8"/>
  <c r="I4" i="8"/>
  <c r="I5" i="8"/>
  <c r="I6" i="8"/>
  <c r="I7" i="8"/>
  <c r="I8" i="8"/>
  <c r="I9" i="8"/>
  <c r="I10" i="8"/>
  <c r="I11" i="8"/>
  <c r="I12" i="8"/>
  <c r="I13" i="8"/>
  <c r="I14" i="8"/>
  <c r="I15" i="8"/>
  <c r="I16" i="8"/>
  <c r="I2" i="8"/>
  <c r="J13" i="35"/>
  <c r="I14" i="35"/>
  <c r="I6" i="35" l="1"/>
  <c r="I4" i="35"/>
  <c r="J12" i="35"/>
  <c r="I9" i="35" l="1"/>
  <c r="I11" i="35"/>
  <c r="I8" i="35"/>
  <c r="J6" i="35"/>
  <c r="I7" i="35"/>
  <c r="I3" i="27"/>
  <c r="I4" i="27"/>
  <c r="I5" i="27"/>
  <c r="I7" i="27"/>
  <c r="I2" i="27"/>
  <c r="H8" i="27"/>
  <c r="I4" i="12"/>
  <c r="H15" i="12"/>
  <c r="I3" i="12"/>
  <c r="I5" i="12"/>
  <c r="I6" i="12"/>
  <c r="I8" i="12"/>
  <c r="I9" i="12"/>
  <c r="I10" i="12"/>
  <c r="I11" i="12"/>
  <c r="I12" i="12"/>
  <c r="I13" i="12"/>
  <c r="I14" i="12"/>
  <c r="I2" i="12"/>
  <c r="I15" i="12" l="1"/>
  <c r="I8" i="27"/>
  <c r="H5" i="23"/>
  <c r="I3" i="23"/>
  <c r="I2" i="23"/>
  <c r="H15" i="13"/>
  <c r="I3" i="13"/>
  <c r="I4" i="13"/>
  <c r="I5" i="13"/>
  <c r="I6" i="13"/>
  <c r="I7" i="13"/>
  <c r="I13" i="13"/>
  <c r="I14" i="13"/>
  <c r="I2" i="13"/>
  <c r="J11" i="35"/>
  <c r="I15" i="35"/>
  <c r="J3" i="35"/>
  <c r="J4" i="35"/>
  <c r="J5" i="35"/>
  <c r="J7" i="35"/>
  <c r="J8" i="35"/>
  <c r="J9" i="35"/>
  <c r="J10" i="35"/>
  <c r="J14" i="35"/>
  <c r="J2" i="35"/>
  <c r="H8" i="19"/>
  <c r="I8" i="19" s="1"/>
  <c r="I15" i="19" s="1"/>
  <c r="H15" i="19"/>
  <c r="I3" i="19"/>
  <c r="I4" i="19"/>
  <c r="I5" i="19"/>
  <c r="I6" i="19"/>
  <c r="I7" i="19"/>
  <c r="I9" i="19"/>
  <c r="I10" i="19"/>
  <c r="I11" i="19"/>
  <c r="I12" i="19"/>
  <c r="I13" i="19"/>
  <c r="I14" i="19"/>
  <c r="I2" i="19"/>
  <c r="J3" i="15"/>
  <c r="J4" i="15"/>
  <c r="J5" i="15"/>
  <c r="J6" i="15"/>
  <c r="J7" i="15"/>
  <c r="J9" i="15"/>
  <c r="J2" i="15"/>
  <c r="I10" i="15"/>
  <c r="J3" i="10"/>
  <c r="J4" i="10"/>
  <c r="J5" i="10"/>
  <c r="J6" i="10"/>
  <c r="J2" i="10"/>
  <c r="I7" i="10"/>
  <c r="H7" i="10"/>
  <c r="J15" i="35" l="1"/>
  <c r="J10" i="15"/>
  <c r="I4" i="23"/>
  <c r="I5" i="23" s="1"/>
  <c r="I15" i="13"/>
  <c r="J7" i="10"/>
  <c r="H10" i="17"/>
  <c r="I3" i="17"/>
  <c r="I4" i="17"/>
  <c r="I5" i="17"/>
  <c r="I6" i="17"/>
  <c r="I7" i="17"/>
  <c r="I8" i="17"/>
  <c r="I9" i="17"/>
  <c r="I2" i="17"/>
  <c r="G5" i="36"/>
  <c r="I10" i="17" l="1"/>
  <c r="G5" i="21"/>
  <c r="H15" i="35" l="1"/>
  <c r="H7" i="14" l="1"/>
  <c r="G4" i="18" l="1"/>
  <c r="G5" i="3"/>
  <c r="G4" i="34"/>
  <c r="G5" i="6"/>
  <c r="G4" i="5"/>
  <c r="G15" i="13" l="1"/>
  <c r="H5" i="7"/>
  <c r="G8" i="27"/>
  <c r="G10" i="17"/>
  <c r="H23" i="20"/>
  <c r="G15" i="12" l="1"/>
  <c r="G12" i="22"/>
  <c r="G6" i="11" l="1"/>
  <c r="G15" i="19"/>
  <c r="G18" i="8" l="1"/>
  <c r="G5" i="29" l="1"/>
  <c r="H10" i="15" l="1"/>
  <c r="G5" i="23" l="1"/>
</calcChain>
</file>

<file path=xl/sharedStrings.xml><?xml version="1.0" encoding="utf-8"?>
<sst xmlns="http://schemas.openxmlformats.org/spreadsheetml/2006/main" count="984" uniqueCount="293">
  <si>
    <t>Nimetus</t>
  </si>
  <si>
    <t xml:space="preserve">Majandamiskulud </t>
  </si>
  <si>
    <t>Erisoodustused</t>
  </si>
  <si>
    <t>Kokku</t>
  </si>
  <si>
    <t xml:space="preserve">Erisoodustused </t>
  </si>
  <si>
    <t>Majandamiskulud</t>
  </si>
  <si>
    <t>Toetus</t>
  </si>
  <si>
    <t xml:space="preserve">Toetus </t>
  </si>
  <si>
    <t xml:space="preserve">Erisoodustused  </t>
  </si>
  <si>
    <t>Tööjõukulud</t>
  </si>
  <si>
    <t>Projekt (WBS)</t>
  </si>
  <si>
    <t>20SE000028</t>
  </si>
  <si>
    <t>KS100T0600</t>
  </si>
  <si>
    <t>Toetus (Grant)</t>
  </si>
  <si>
    <t>KS100T0610</t>
  </si>
  <si>
    <t>20SE000003</t>
  </si>
  <si>
    <t>Selgitus</t>
  </si>
  <si>
    <t>Investeeringud</t>
  </si>
  <si>
    <t>KS100S0000</t>
  </si>
  <si>
    <t>KS100T0000</t>
  </si>
  <si>
    <t>KS100S3500</t>
  </si>
  <si>
    <t>KS100S1000</t>
  </si>
  <si>
    <t>KS100S1100</t>
  </si>
  <si>
    <t>KS10009999</t>
  </si>
  <si>
    <t>KS100T0300</t>
  </si>
  <si>
    <t>KS100S1300</t>
  </si>
  <si>
    <t>KS100S2000</t>
  </si>
  <si>
    <t>KS100S2200</t>
  </si>
  <si>
    <t>KS100T0100</t>
  </si>
  <si>
    <t>KS100T1500</t>
  </si>
  <si>
    <t>20SE100001</t>
  </si>
  <si>
    <t>KS100R1400</t>
  </si>
  <si>
    <t>S10-RAHVR-KULU</t>
  </si>
  <si>
    <t>KS100T0400</t>
  </si>
  <si>
    <t>KS100T0900</t>
  </si>
  <si>
    <t>KS100R1500</t>
  </si>
  <si>
    <t>S10-K-USK-MUUD</t>
  </si>
  <si>
    <t>S10-K-USK-EKN</t>
  </si>
  <si>
    <t>S10-K-USK-DIASP</t>
  </si>
  <si>
    <t>KS100T1000</t>
  </si>
  <si>
    <t>KS100T1700</t>
  </si>
  <si>
    <t>KS100S3600</t>
  </si>
  <si>
    <t>KS100T1200</t>
  </si>
  <si>
    <t>Kuluüksus</t>
  </si>
  <si>
    <t>Toetused</t>
  </si>
  <si>
    <t>KS10009997</t>
  </si>
  <si>
    <t>KS10009996</t>
  </si>
  <si>
    <t>S10-K-KYSK</t>
  </si>
  <si>
    <t>S10-STAK</t>
  </si>
  <si>
    <t>S10-TÕLK</t>
  </si>
  <si>
    <t xml:space="preserve">Osakonna otsekulud </t>
  </si>
  <si>
    <t>Tsentraalsed kulud</t>
  </si>
  <si>
    <t>S10-KO-VEEB</t>
  </si>
  <si>
    <t>S10-KO-SIM-AASTAPAEV</t>
  </si>
  <si>
    <t>S10-KO-RIIK-VABARIIK</t>
  </si>
  <si>
    <t>S10-KO-SIM-VABATAHTL</t>
  </si>
  <si>
    <t>S10-KO-BRIIF</t>
  </si>
  <si>
    <t>S10-KO-LAPS</t>
  </si>
  <si>
    <t>S10-KO-MUU</t>
  </si>
  <si>
    <t>SIM veebi arendamine</t>
  </si>
  <si>
    <t>SIM trükised</t>
  </si>
  <si>
    <t xml:space="preserve">Aastalõpupeo kulud kokku </t>
  </si>
  <si>
    <t>Suvepäevade kulud kokku</t>
  </si>
  <si>
    <t>Vabariigi aastapäeva kulud kokku</t>
  </si>
  <si>
    <t>Vabatahtlike ja nende tunnustajate tänuüritus</t>
  </si>
  <si>
    <t>Briifing projekti kulud kokku</t>
  </si>
  <si>
    <t>Projekti LAPSED kulud kokku</t>
  </si>
  <si>
    <t>Muud kommunikatsiooni projektid</t>
  </si>
  <si>
    <t>SPORT projekti kulud kokku</t>
  </si>
  <si>
    <t>TERVIS projekti kulud kokku</t>
  </si>
  <si>
    <t>Muu admin. kulu (kaastundeavaldused)</t>
  </si>
  <si>
    <t>S10-SPORT</t>
  </si>
  <si>
    <t>S10-TERVIS</t>
  </si>
  <si>
    <t>S10-KAAST</t>
  </si>
  <si>
    <t>Juriidiline teenus ja kohtukulud</t>
  </si>
  <si>
    <t>STAK programmi kulud</t>
  </si>
  <si>
    <t>Maamaksud</t>
  </si>
  <si>
    <t>S10-TRYK-RAAMAT</t>
  </si>
  <si>
    <t>Trükised (raamatud)</t>
  </si>
  <si>
    <t>Tegevusala</t>
  </si>
  <si>
    <t>03100</t>
  </si>
  <si>
    <t>03600</t>
  </si>
  <si>
    <t>08400</t>
  </si>
  <si>
    <t>01600</t>
  </si>
  <si>
    <t>S10-KO-TRYKIS-PERIOD</t>
  </si>
  <si>
    <t>S10-JK-ESINDUS</t>
  </si>
  <si>
    <t>S10-PERSONAL</t>
  </si>
  <si>
    <t>Personaliga seotud tegevused</t>
  </si>
  <si>
    <t>S10-KOOL</t>
  </si>
  <si>
    <t>Tegevuskulud</t>
  </si>
  <si>
    <t>S10-ELVO-EKTL</t>
  </si>
  <si>
    <t>Tegevus-ala</t>
  </si>
  <si>
    <t>Eelarve liik ja objekt</t>
  </si>
  <si>
    <t>Eelarve-konto</t>
  </si>
  <si>
    <t>S10-DHS-HALDUS</t>
  </si>
  <si>
    <t>S10-KIN-KOR</t>
  </si>
  <si>
    <t>S10-RKAS-UUR</t>
  </si>
  <si>
    <t>S10-KO-MEEDIA</t>
  </si>
  <si>
    <t>Meediamonitoringu teenus</t>
  </si>
  <si>
    <t>S10-K-STRAT</t>
  </si>
  <si>
    <t xml:space="preserve">Koolitusprojekti kulud kokku </t>
  </si>
  <si>
    <t xml:space="preserve">Tõlketeenus. </t>
  </si>
  <si>
    <t>KS100R1000</t>
  </si>
  <si>
    <t>S10-RES-MAJ-KAN</t>
  </si>
  <si>
    <t>S10-KEELEOPE</t>
  </si>
  <si>
    <t>S10-IN-ABIS</t>
  </si>
  <si>
    <t>Tegevustoetus</t>
  </si>
  <si>
    <t>S10-RES-MAJ-SM</t>
  </si>
  <si>
    <t>Siseminister ja ministri nõunikud, abi</t>
  </si>
  <si>
    <t>Inveestreeringud</t>
  </si>
  <si>
    <t>9S10-ISF-B-TA</t>
  </si>
  <si>
    <t>9S10-ISF-P-TA</t>
  </si>
  <si>
    <t>KS100R1700</t>
  </si>
  <si>
    <t>Kantsler, ministeeriumi nõunikud, sekretär, abi</t>
  </si>
  <si>
    <t>KS100S2500</t>
  </si>
  <si>
    <t>Osakonna otsekulud</t>
  </si>
  <si>
    <t>10SE100002</t>
  </si>
  <si>
    <t>RKAS sh SIM Lai ja Pikk tn, Rakvere ja Kärdla üürikulud.</t>
  </si>
  <si>
    <t>S10-IN-RS</t>
  </si>
  <si>
    <t>20IN002000</t>
  </si>
  <si>
    <t>S10-KO-SIM-STARTJOUL</t>
  </si>
  <si>
    <t>S10-TEADUS</t>
  </si>
  <si>
    <t>S10-ARHIIV</t>
  </si>
  <si>
    <t xml:space="preserve">Arhiivi korrastamisega seotud kulud. </t>
  </si>
  <si>
    <t>Varjupaiga-, rände ja integratsioonifond 2021-2027</t>
  </si>
  <si>
    <t>Piirihalduse ja viisapoliitika rahastu 2021-2027</t>
  </si>
  <si>
    <t>IT Agentuuri töötajate käibemaksu kulu hüvitised (arvestuslik).</t>
  </si>
  <si>
    <t xml:space="preserve">Erialadiplomaadid Brüsselis </t>
  </si>
  <si>
    <t xml:space="preserve">Kantsler, ministeeriumi nõunikud, sekretär, abi </t>
  </si>
  <si>
    <r>
      <t>Osakonna otsekulud</t>
    </r>
    <r>
      <rPr>
        <sz val="10"/>
        <color rgb="FFFF0000"/>
        <rFont val="Calibri"/>
        <family val="2"/>
        <charset val="186"/>
        <scheme val="minor"/>
      </rPr>
      <t xml:space="preserve"> </t>
    </r>
  </si>
  <si>
    <t xml:space="preserve">Korralise remondi kulud </t>
  </si>
  <si>
    <t xml:space="preserve">otsekulud (esinduskulud) </t>
  </si>
  <si>
    <t>Ministri ja  kantsleri välisriikide külaliste vastuvõtu/esinduskulud.</t>
  </si>
  <si>
    <t>9S10-RR20-03123RRF</t>
  </si>
  <si>
    <t>Aasta alguse üritus</t>
  </si>
  <si>
    <t>S10-KO-SIM-STARTJAANI</t>
  </si>
  <si>
    <t>SIM osalemine riigiametnike sporditurniiridel</t>
  </si>
  <si>
    <t>S10-JUHT</t>
  </si>
  <si>
    <t>Erinevate tasemete juhtidele suunatud arendusprogrammid.</t>
  </si>
  <si>
    <t>JUHT projekti kulud kokku</t>
  </si>
  <si>
    <t>S10-VALIM</t>
  </si>
  <si>
    <t>S10-KO-SIM-SKAPARIM</t>
  </si>
  <si>
    <t>SKA parimate õppurite tunnustamise ürituse kulud</t>
  </si>
  <si>
    <t xml:space="preserve">Osakonna otsekulud.  </t>
  </si>
  <si>
    <t>Uurimis- ja arendustööd</t>
  </si>
  <si>
    <t xml:space="preserve">Eesti Kirikute Nõukogu tegevuse toetamine. </t>
  </si>
  <si>
    <t xml:space="preserve">Tsentraalsed kulud. </t>
  </si>
  <si>
    <t xml:space="preserve">Osakonna otsekulud. </t>
  </si>
  <si>
    <t>Perioodilised väljaanded.</t>
  </si>
  <si>
    <t>S10-OHT</t>
  </si>
  <si>
    <t>S10-ELVO-RAHVUSV</t>
  </si>
  <si>
    <t xml:space="preserve">Eesti-Ukraina koostöö ning SIM valitsemisala asutuste tegevus Eesti kaitsetööstusettevõtete ekspordi toetamisel. </t>
  </si>
  <si>
    <t>SIM aastapäeva üritus.</t>
  </si>
  <si>
    <t>SIM väärtuste seminari ja väärtuste päeva korraladmine</t>
  </si>
  <si>
    <t>otsekulud (erisoodustusmaksudega maksustatavad kulud)</t>
  </si>
  <si>
    <t>S10-ABIS-LIIKMEM</t>
  </si>
  <si>
    <t xml:space="preserve">Biomeetria instituudi liikemaks (ABIS) </t>
  </si>
  <si>
    <t xml:space="preserve">Projekt (WBS)/toetus (grant) </t>
  </si>
  <si>
    <t>Kriminaaltulu arestimise ja konfiskeerimise võimekuse kasvatamiseks väliseksperdi poolt läbiviidava treeninguga seotud kulude katmine</t>
  </si>
  <si>
    <t>S10-TREENING</t>
  </si>
  <si>
    <t xml:space="preserve">Siseministri reserv </t>
  </si>
  <si>
    <t>S10-K-INNO</t>
  </si>
  <si>
    <t xml:space="preserve">Usuliste ühenduste tegevuse toetamine </t>
  </si>
  <si>
    <t>Eestikeelsete jumalateenistuste läbiviimiseks eestlaste kogudustes välismaal.</t>
  </si>
  <si>
    <t>S10-IN-valala-RES-RKAS</t>
  </si>
  <si>
    <t xml:space="preserve">Valitsemisala asutuste jaotamata RKAS eelarve </t>
  </si>
  <si>
    <t>Eesti-Šveitsi koostööprogramm</t>
  </si>
  <si>
    <t>41/32</t>
  </si>
  <si>
    <t>Ennetav ja turvaline elukeskkond</t>
  </si>
  <si>
    <t>Kodanikuühiskonna mõju suurendamine
ja arengu toetamine</t>
  </si>
  <si>
    <t>Eelarve 2024</t>
  </si>
  <si>
    <t>9S10-AM21-TA-SAO</t>
  </si>
  <si>
    <t>9S10-BM21-TA-SAO</t>
  </si>
  <si>
    <t>9S10-IS21-TA-SAO</t>
  </si>
  <si>
    <t>Varjupaiga-, rände- ja integratsioonifond 2021-2027</t>
  </si>
  <si>
    <t>1S10-TA21-07121</t>
  </si>
  <si>
    <t>Uue perioodi tehniline abi</t>
  </si>
  <si>
    <t>Sisejulgeolekufondi politseikoostöö ja kriisiohje rahastamisvahend</t>
  </si>
  <si>
    <t>S1SSF-RT21-04762</t>
  </si>
  <si>
    <t>S1SSF-RT21-04772</t>
  </si>
  <si>
    <t>S9SAM-SI21-01222</t>
  </si>
  <si>
    <t>S9SBM-SI21-01212</t>
  </si>
  <si>
    <t>S9SBM-SI21-01232</t>
  </si>
  <si>
    <t>S9SIS-SI21-01122</t>
  </si>
  <si>
    <t>S9SIS-SI21-01222</t>
  </si>
  <si>
    <t>S9SIS-SI21-01322</t>
  </si>
  <si>
    <t>S9SAM-SI21-01241</t>
  </si>
  <si>
    <t>S9SAM-SI21-01251</t>
  </si>
  <si>
    <t>S9SAM-SI21-01331</t>
  </si>
  <si>
    <t>S9SBM-SI21-01173</t>
  </si>
  <si>
    <t>S9SAM-SI21-01321</t>
  </si>
  <si>
    <t>9S10-AM21-TA-VVO</t>
  </si>
  <si>
    <t>9S10-BM21-TA-VVO</t>
  </si>
  <si>
    <t>9S10-IS21-TA-VVO</t>
  </si>
  <si>
    <t>Integratsioonimeetmete tõhustamine kolmandate riikide kodanike sotsiaalseks ja majanduslikuks kaasamiseks ning aktiivseks osalemiseks vastuvõtvas ühiskonnas</t>
  </si>
  <si>
    <t>Seadmete uuendamise ja kasutamise kaudu ühise viisapoliitika toetamine</t>
  </si>
  <si>
    <t>Koolituste ja koostöö kaudu ühise viisapoliitika toetamine</t>
  </si>
  <si>
    <t>Teabevahetuse tõhustamine ja hõlbustamine</t>
  </si>
  <si>
    <t>Ühisharjutused ja õppused (terrorismiga seotud hädaolukorrad - CBRN) KAPOle</t>
  </si>
  <si>
    <t>CBRN seadmed ja varustus KAPOle</t>
  </si>
  <si>
    <t>Rahvusvahelise kaitse saajate kohanemisprogramm</t>
  </si>
  <si>
    <t>Kultuuri- ja spordiprogramm kolmandate riikide kodanikele, sh rahvusvahelise kaitse saajatele</t>
  </si>
  <si>
    <t>Sunniviisiliste väljasaatmiste vaatlemine</t>
  </si>
  <si>
    <t>Erimeede 4: BMVI/2023-2024/SA/1.2.2/01- Maismaapiiri patrullivõimekuse tõstmine</t>
  </si>
  <si>
    <t>Vabatahtliku tagasipöördumise toetamine</t>
  </si>
  <si>
    <t xml:space="preserve">Rahvusvahelise personalipoliitika elluviimine sh 
a) NEPT programm 9000 eurot; 
b) SIM Brüsseli praktikaprogamm  6000 (3X2000) eurot. </t>
  </si>
  <si>
    <t>SIM lähetuskulude eelarve.</t>
  </si>
  <si>
    <t>Erialadiplomaadid Brüsselis sh kodune inetrnet 900*2 ning 102 eurot erisoodustuse inimese kohta (keskmine kõigile)</t>
  </si>
  <si>
    <t>S10-K-SYNDMUS</t>
  </si>
  <si>
    <t>Arvamusfestival</t>
  </si>
  <si>
    <t>S10-KO-SIM-ARVAMFEST</t>
  </si>
  <si>
    <t>Arvamusfestivalil osalemine.</t>
  </si>
  <si>
    <t>S10-KO-SIM-VAARTPAEV</t>
  </si>
  <si>
    <t>Väärtuste päev</t>
  </si>
  <si>
    <t>S10-PR-JK-TS</t>
  </si>
  <si>
    <t xml:space="preserve">STEBBY </t>
  </si>
  <si>
    <t>S10-STEB</t>
  </si>
  <si>
    <t>Stebby kulud.</t>
  </si>
  <si>
    <t>Tervisekontrollid, tervisekindlustus, prillid, terviseedendamise üritused.</t>
  </si>
  <si>
    <t>SIM taksoteenused</t>
  </si>
  <si>
    <t>S10-IN-valala-RES-KRIT</t>
  </si>
  <si>
    <t>S10-IN-valala-RES-KEEL</t>
  </si>
  <si>
    <t>S10-IN-valala-RES-MUU-MAJ</t>
  </si>
  <si>
    <t>S10-IN-valala-RES-MUU-INV</t>
  </si>
  <si>
    <t>20IN005000</t>
  </si>
  <si>
    <t>Toetused erakondadele</t>
  </si>
  <si>
    <t>Õppetoetused</t>
  </si>
  <si>
    <t>S10-STIPENDIUM</t>
  </si>
  <si>
    <t>S10-PLANPRO</t>
  </si>
  <si>
    <t>S10-K-STRAT-UUS</t>
  </si>
  <si>
    <t>S10-EITS</t>
  </si>
  <si>
    <t xml:space="preserve">6S10-SH00-01132 </t>
  </si>
  <si>
    <t>EELK Narva Aleksandri kiriku 2023.a. kommunaalmaksete toetuse eraldamiseks RHO eelarvest valitsemisala reservist  suunatud 8 754,54 eurot.</t>
  </si>
  <si>
    <t>EEKBKL Antsla Evangeeliumi Kristlaste ja Baptistide Koguduse köögiseadmete soetuse toetuse eraldamiseks RHO eelarvest valitsemisala reservist  suunatud 14 000 eurot.</t>
  </si>
  <si>
    <t>Eesti Evangeelse Luterliku Kiriku vaimuliku laulupeo teleülekande toetuse eraldamiseks RHO eelarvest valitsemisala reservist  suunatud 25 000 eurot.</t>
  </si>
  <si>
    <t>Muutus</t>
  </si>
  <si>
    <t>S10-VAATL</t>
  </si>
  <si>
    <t>20SR100135</t>
  </si>
  <si>
    <t xml:space="preserve">1S10-RF21-01212SIM </t>
  </si>
  <si>
    <t>S10-K-ALGATUS</t>
  </si>
  <si>
    <t xml:space="preserve">Kodanikuühiskonna Sihtkapital SA (KÜSK) toetus. 1. 866 972 eurot suunati KPKO projektist S10-K-INNO (projekti S10-K sisemised muudatused, projekti struktuuri muudatused, tegevuste eesmärgid ei muutu); 2. 310 000 eurot on lisaeelarvega SIM eelarve vähendamine; 3. 515 614 eurot on projekti S10-K 2023.a eelarve jääk, mis kantakse 2024sse üle; 4. 8 028 eurot suunati projektist S10-KEELEOPE võetud kohustuste katteks. </t>
  </si>
  <si>
    <t>S10-RK3-TK-KY</t>
  </si>
  <si>
    <t>Riigikogu kolmandal lugemisel saadud tegevustoetused. 2023.a eelarve jääk kantakse 2024sse üle (2023.a võetud kohustused, mille kulud tekkivad 2024.a).</t>
  </si>
  <si>
    <t>Innovatsioonifond. 866 972 eurot suunati KPKO projekti S10-K-KYSK (projekti S10-K sisemised muudatused, projekti struktuuri muudatused, tegevuste eesmärgid ei muutu).</t>
  </si>
  <si>
    <t>Strateegilised partnerid KODAR programmi raames. 1. 110 541 eurot suunati KPKO projektist S10-K-STRAT-UUS (projekti S10-K sisemised muudatused, projekti struktuuri muudatused, tegevuste eesmärgid ei muutu); 2. 3 765 eurot suunati KPKO projektist S10-K-SYNDMUS (projekti S10-K sisemised muudatused, projekti struktuuri muudatused, tegevuste eesmärgid ei muutu);</t>
  </si>
  <si>
    <t>1. 176 176 eurot suunati KPKO projektist S10-K-SYNDMUS (projekti S10-K sisemised muudatused, projekti struktuuri muudatused, tegevuste eesmärgid ei muutu); 2. 13 896 eurot on 2023.a eelarve jääk, mis kantakse 2024sse üle.</t>
  </si>
  <si>
    <t>Eesti-Šveitsi koostööprogrammi tehniline abi</t>
  </si>
  <si>
    <t>6S10-SH00-01132</t>
  </si>
  <si>
    <t>Vabatahtluse tunnustamine jm kodanikuühiskonna valdkonna sündmused. 1. 179 941 eurot suunati KPKO projekti S10-K-ALGATUS ja S10-K-STRAT (projekti S10-K sisemised muudatused, projekti struktuuri muudatused, tegevuste eesmärgid ei muutu); 2. 14 000 eurot suunati valitsemisala reservist NATO MTÜle tegevustoetuseks.</t>
  </si>
  <si>
    <t>Eesti keele keeleõppe korraldamine välismaalastele. 1. 8 028 eurot suunati projekti S10-K-KYSK võetud kohustuste katteks; 2. 492 949 eurot on 2023.a eelarve jääk, mis kantakse 2024sse üle; 3.  225 000 eurot on lisaeelarvega SIM eelarve vähendamine.</t>
  </si>
  <si>
    <t>S10-KRIIS-KULU-KOM</t>
  </si>
  <si>
    <t>Kriisideks valmisoleku tugevdamisega seotud kommunikatsioonikulud. 2400 eurot on projekti 2023.a eelarve jääk, mis kantakse 2024sse üle.</t>
  </si>
  <si>
    <t>S10-KRIIS-TOO</t>
  </si>
  <si>
    <t>Kriisideks valmisoleku tugevdamisega seotud tööjõukulud. 29 712 eurot on projekti 2023.a eelarve jääk, mis kantakse 2024sse üle.</t>
  </si>
  <si>
    <t>ABIS projekti eelarvest makstavad tööjõukulud. 29 719 eurot on projekti 2023.a eelarve jääk, mis kantakse 2024sse üle.</t>
  </si>
  <si>
    <t>SIM üldised tunnustused. SIM üldiste tööjõukulude eelarvest suunati 100 tuh eurot SIM üldiste tunnustuste eelarvesse.</t>
  </si>
  <si>
    <t>Ohuteavitussüsteemi loomise (äritellimuse) ja teenuse juhtimise kulud.  1. 32 485 eurot suunati HK eelarvesse ohuteavituse SMS-ide kulude kompenseerimiseks; 2. 133 eurot on projekti 2023.a eelarve jääk, mis kantakse 2024sse üle.</t>
  </si>
  <si>
    <t>13 162,54 eurot suunati PRPO eelarvesse RHO eelarvest valitsemisala reservist Eesti Punase Ristile toetuse eraldamiseks (toetus on määratud välismaalaste väljasaatmise vaatlemiseks perioodil 1. jaanuari 2024 kuni 31. märts 2024).</t>
  </si>
  <si>
    <t xml:space="preserve">Rahvastikuregistri toimingud, sh 733 eurot 2023.a ülekantavad vahendid. </t>
  </si>
  <si>
    <t>sh 18 422 eurot 2023.a ülekantavad vahendid.</t>
  </si>
  <si>
    <t>sh 17 540 eurot 2023.a ülekantavad vahendid.</t>
  </si>
  <si>
    <t xml:space="preserve">Rahvusvaheline Migratsiooniorganisatsioon (IOM) liikmemaks. Eelarve suurendatakse IOM liikmemaksu tegelikest kuludest lähtuvalt. </t>
  </si>
  <si>
    <t xml:space="preserve">SIM üldised tööjõukulud sh osakondade erisoodustuse maksud aasta kulu on 73 931 eurot. 1. 250 000 eurot suunati PPO eelarvesse SIM tulemustasufondi (129 307 eurot suunati kantsleri eelarvest SIM jaotamata reservist ning 120 693 eurot - 2023.a SIM eelarve ülekantavatest vahenditest); 2. PPO eelarvesse suunati RHO eelarvest valitsemisala reservist valitsemisala värbamise nõuniku palgakuludeks 33 827 eurot ning 56 196 eurot vabatahtlike projektijuhi palgakuludeks; 3. 19 749 eurot suunati kantsleri eelarvest SIM jaotamata reservist PPO eelarvesse (erialadiplomaadi abikaasa kulud 2024); 4. 100 000 eurot suunati tööjõukulude eelarvest SIM üldiste tunnustuste (projekt S10-PR-JK-TS) eelarvesse; 5. 100 000 eurot on lisaeelarvega SIM eelarve vähendamine. </t>
  </si>
  <si>
    <r>
      <rPr>
        <sz val="10"/>
        <rFont val="Calibri"/>
        <family val="2"/>
        <charset val="186"/>
        <scheme val="minor"/>
      </rPr>
      <t xml:space="preserve">SIM jaotamata majandamiskulude reserv sh 113 020 eurot on arvestatud 2023.a ülekantavad vahendid. Reservi muudatused: </t>
    </r>
    <r>
      <rPr>
        <b/>
        <sz val="10"/>
        <rFont val="Calibri"/>
        <family val="2"/>
        <charset val="186"/>
        <scheme val="minor"/>
      </rPr>
      <t>1</t>
    </r>
    <r>
      <rPr>
        <sz val="10"/>
        <rFont val="Calibri"/>
        <family val="2"/>
        <charset val="186"/>
        <scheme val="minor"/>
      </rPr>
      <t xml:space="preserve">. </t>
    </r>
    <r>
      <rPr>
        <b/>
        <sz val="10"/>
        <rFont val="Calibri"/>
        <family val="2"/>
        <charset val="186"/>
        <scheme val="minor"/>
      </rPr>
      <t>430</t>
    </r>
    <r>
      <rPr>
        <sz val="10"/>
        <rFont val="Calibri"/>
        <family val="2"/>
        <charset val="186"/>
        <scheme val="minor"/>
      </rPr>
      <t xml:space="preserve"> eurot suunati PRPO eelarvesse IOM liikmemaksu kulude katteks; </t>
    </r>
    <r>
      <rPr>
        <b/>
        <sz val="10"/>
        <rFont val="Calibri"/>
        <family val="2"/>
        <charset val="186"/>
        <scheme val="minor"/>
      </rPr>
      <t>2</t>
    </r>
    <r>
      <rPr>
        <sz val="10"/>
        <rFont val="Calibri"/>
        <family val="2"/>
        <charset val="186"/>
        <scheme val="minor"/>
      </rPr>
      <t xml:space="preserve">. </t>
    </r>
    <r>
      <rPr>
        <b/>
        <sz val="10"/>
        <rFont val="Calibri"/>
        <family val="2"/>
        <charset val="186"/>
        <scheme val="minor"/>
      </rPr>
      <t>129 307</t>
    </r>
    <r>
      <rPr>
        <sz val="10"/>
        <rFont val="Calibri"/>
        <family val="2"/>
        <charset val="186"/>
        <scheme val="minor"/>
      </rPr>
      <t xml:space="preserve"> eurot suunati kantsleri eelarvest SIM 2024.a jaotamata reservist PPO eelarvesse SIM tulemustasufondi (fondi kasv on 250 tuh eurot sh 129 307 eurot kantsleri reservist ning 120 693 eurot suunatakse 2023.a SIM eelarve ülekantavatest vahenditest otse PPO tööjõukulude eelarvesse); </t>
    </r>
    <r>
      <rPr>
        <b/>
        <sz val="10"/>
        <rFont val="Calibri"/>
        <family val="2"/>
        <charset val="186"/>
        <scheme val="minor"/>
      </rPr>
      <t>3</t>
    </r>
    <r>
      <rPr>
        <sz val="10"/>
        <rFont val="Calibri"/>
        <family val="2"/>
        <charset val="186"/>
        <scheme val="minor"/>
      </rPr>
      <t xml:space="preserve">. </t>
    </r>
    <r>
      <rPr>
        <b/>
        <sz val="10"/>
        <rFont val="Calibri"/>
        <family val="2"/>
        <charset val="186"/>
        <scheme val="minor"/>
      </rPr>
      <t>135 559</t>
    </r>
    <r>
      <rPr>
        <sz val="10"/>
        <rFont val="Calibri"/>
        <family val="2"/>
        <charset val="186"/>
        <scheme val="minor"/>
      </rPr>
      <t xml:space="preserve"> euro võrra suureneb 2023.a kohustustest vaba eelarve jääk, mis kantakse kantsleri 2024.a eelarvesse SIM tegevuskulude reservi algselt reservi planeeritud 2023.a jäägile lisaks;</t>
    </r>
    <r>
      <rPr>
        <sz val="10"/>
        <color rgb="FFFF0000"/>
        <rFont val="Calibri"/>
        <family val="2"/>
        <charset val="186"/>
        <scheme val="minor"/>
      </rPr>
      <t xml:space="preserve"> </t>
    </r>
    <r>
      <rPr>
        <b/>
        <sz val="10"/>
        <rFont val="Calibri"/>
        <family val="2"/>
        <charset val="186"/>
        <scheme val="minor"/>
      </rPr>
      <t>4</t>
    </r>
    <r>
      <rPr>
        <sz val="10"/>
        <rFont val="Calibri"/>
        <family val="2"/>
        <charset val="186"/>
        <scheme val="minor"/>
      </rPr>
      <t xml:space="preserve">. Jooksva aasta eelarve vahendite ümberpaigutus: 2024.a RTO projektide S10-RAHVR, S10-VALIM ning IVHO projekti S10-IN-RS algse eelarve planeerimisel polnud arvestatud nende projektide 2023.a eelarvejäägiga (projektide lõplikud jäägid vastavalt: 733 eurot, 18 422 eurot, 17 540 eurot). Projektid rahastati 2024.a eelarvest. Samas STAO projekti S10-PLANPRO planeerimisel arvestati projekti 2023.a jäägiga summas 11 226 eurot, kuid tegelik projekti 2023.a jääk on 5 683 eurot. Mai kuus SIM 2023.a eelarve jäägi ülekandmisel on tehtud jooksva aasta eelarve ning eelmise aasta kasutamata jäänud vahendite tasaarveldus, mille kaudu RTO ja IVHO ülalnimetatud projektid rahastatakse osaliselt 2023.a ülekantavatest vahenditest, nende projektide jooksva aasta eelarve vahendid samas mahus vabastatakse ning suunatakse kantsleri eelarvesse jaotamata reservi </t>
    </r>
    <r>
      <rPr>
        <b/>
        <sz val="10"/>
        <rFont val="Calibri"/>
        <family val="2"/>
        <charset val="186"/>
        <scheme val="minor"/>
      </rPr>
      <t>28 680</t>
    </r>
    <r>
      <rPr>
        <sz val="10"/>
        <rFont val="Calibri"/>
        <family val="2"/>
        <charset val="186"/>
        <scheme val="minor"/>
      </rPr>
      <t xml:space="preserve"> eurot, STAO projekti S10-PLANPRO 5 543 eurot (kinnitatud 2024.a eelarve mahu tagamiseks) ning PRPO projekti S10-IOM-LIIKMEM 2472 euro ulatuses 2024.a kulude katteks; </t>
    </r>
    <r>
      <rPr>
        <b/>
        <sz val="10"/>
        <rFont val="Calibri"/>
        <family val="2"/>
        <charset val="186"/>
        <scheme val="minor"/>
      </rPr>
      <t xml:space="preserve"> 5</t>
    </r>
    <r>
      <rPr>
        <sz val="10"/>
        <rFont val="Calibri"/>
        <family val="2"/>
        <charset val="186"/>
        <scheme val="minor"/>
      </rPr>
      <t xml:space="preserve">. </t>
    </r>
    <r>
      <rPr>
        <b/>
        <sz val="10"/>
        <rFont val="Calibri"/>
        <family val="2"/>
        <charset val="186"/>
        <scheme val="minor"/>
      </rPr>
      <t>19 749</t>
    </r>
    <r>
      <rPr>
        <sz val="10"/>
        <rFont val="Calibri"/>
        <family val="2"/>
        <charset val="186"/>
        <scheme val="minor"/>
      </rPr>
      <t xml:space="preserve"> eurot PPO eelarvesse (erialadiplomaadi abikaasa kulud 2024).</t>
    </r>
  </si>
  <si>
    <t xml:space="preserve">3 000 eurot suunati RHO eelarvest valitsemisala reservist RREXi õppuse korraldamiseks.  </t>
  </si>
  <si>
    <r>
      <t>Valitsemisala tegevuskulude reservi muudatused: 1.  400 tuh euro võrra, vahendid on SIM valitsemisala eelarvest VV (HTMi programmi tegevusteks) eelarvesse üle antud; 2. PPO eelarvesse suunati RHO eelarvest valitsemisala reservist valitsemisala värbamise nõuniku palgakuludeks 33 827 eurot ning 56 196 eurot vabatahtlike projektijuhi palgakuludeks ja SMITi eelarvesse 834 eurot suunati vabatahtlike projektijuhi arvutitöökoha kuludeks aastal 2024; 3. KPKO projekti S10-K-SYNDMUS suunati 14 000 eurot NATO MTÜ-le tegevustoetuse eraldamiseks; 4. 1,2 mln eurot on lisaeelarvega SIM eelarve vähendamine; 5. SKVO eelarvesse 3 000 eurot RREXi õppuse korraldamiseks; 6. HK eelarvesse suunati 130 000 eurot (Päästekorraldajate töökohapõhine väljaõpe); 7. PPA eelarvesse suunati 1 053 187 eurot (tööjõukulude puudujäägi katteks); 8. 13 162,54 eurot suunati SIM PRPO eelarvesse Eesti Punase Ristile toetuse eraldamiseks; 9. SIM UAO eelarvesse: EELK Narva Aleksandri kiriku 2023.a. kommunaalmaksete toetuse eraldamiseks suunatud 8 754,54 eurot,  EEKBKL Antsla Evangeeliumi Kristlaste ja Baptistide Koguduse köögiseadmete soetuse toetuse eraldamiseks -14 000 eurot ning Eesti Evangeelse Luterliku Kiriku vaimuliku laulupeo teleülekande toetuse eraldamiseks - 25 000 eurot.; 10.  10 000 euro ulatuses on otsustatud rahastada KO projekti VEEB kulud ning 10 000 eurot IVHO projekti S10-IN-RS (KO ja IVHO eelarves on vastav eelarve rida algselt planeeitud); 11. 10 000 eurot antakse riigieelarve seaduse muudatusega TAI eelarvesse (MTÜ Ööhaldjad - kahjude vähendamine ööelus); 12. 781 204 eurot on 2023.a eelarve jääk, mis kantakse 2024sse üle; 13. SMITi eelarvesse - 139 685 eurot (Uue põlvkonna hädaabiteadete menetlemise infosüsteemi arendamine (SOS3)); 14. HK eelarvesse - 86 691 eurot (Lõuna ja Põhja keskuse videosein ja ametiühingu võimestamine); 15. RS - 424 000 eurot; 16. PPA eelarvesse 313 637 eurot (Tugirelvade IR laservalgustus ja sihtimissüsteemide soetamine, ametiühingu võimestamine, LSVga seotud ühekordne kulu (kovisioonid); 17. PÄA eelarvesse 171 618 eurot (Päästeameti hoonetesse sõjalise ohu korral turvaliseks varjumiseks ettevalmistatud ruumide loomine, ametiühingu võimestamine).</t>
    </r>
    <r>
      <rPr>
        <sz val="10"/>
        <color rgb="FFFF0000"/>
        <rFont val="Calibri"/>
        <family val="2"/>
        <charset val="186"/>
        <scheme val="minor"/>
      </rPr>
      <t xml:space="preserve"> </t>
    </r>
  </si>
  <si>
    <t>Muude investeeringute reservi muudatused: 1. 500 000 eurot SIM valitsemisala eelarvest VV (HTMi programmi tegevusteks) eelarvesse; 2. 150 000 eurot on  suunatud Päästeameti eelarvesse (hoonetesse sõjalise ohu korral turvaliseks varjumiseks ettevalmistatud ruumide loomine) ning 986 167 eurot (Olemasolevate hüdrotõstukitega konteinerautode väljavahetamine); 3. 200 000 eurot PPA eelarvesse (sõidukid); 4. 45 000 euro ulatuses on otsustatud rahastada IVHO projekti S10-IN-RS (IVHO eelarves on vastav eelarve rida algselt planeeitud); 5. 32 719 eurot on 2023.a kasutamata eelarve jääk, mis kantakse 2024.a üle.</t>
  </si>
  <si>
    <t>S10-IN-valala-RES-KIN</t>
  </si>
  <si>
    <t>KRIT kohustustest vaba reserv. 25 180 eurot on 2023.a kasutamata eelarve jääk, mis kantakse 2024.a üle.</t>
  </si>
  <si>
    <t>S10-valala-rande</t>
  </si>
  <si>
    <t>S10-IN-valala-RES-IT</t>
  </si>
  <si>
    <t>Keeleõppe vahendite reserv. 1 529 370 eurot on 2023.a kasutamata eelarve jääk, mis kantakse 2024.a üle.</t>
  </si>
  <si>
    <t>S10-IN-valala-RES-Ranne</t>
  </si>
  <si>
    <t>Valitsemisala IKT reservi 2023.a kasutamata eelarve jääk kantakse 2024.a üle.</t>
  </si>
  <si>
    <t>Valitsemisala kinnisvara reservi 2023.a kasutamata eelarve jääk kantakse 2024.a üle.</t>
  </si>
  <si>
    <t>Rändemenetluse reservi 2023.a kasutamata eelarve jääk kantakse 2024.a üle.</t>
  </si>
  <si>
    <t>S10-IN-ETEENUS</t>
  </si>
  <si>
    <t>Rahvastikuregistri e-teenuste arend kodanikule II etapi omafinantseerimise 2023.a kasutamata eelarve jääk kantakse 2024.a üle.</t>
  </si>
  <si>
    <t>Sisejulgeolekufondi 2021-2027 SAO tehnilise abi tööjõukulude eelarve täpsustamine.</t>
  </si>
  <si>
    <t>Piirihalduse ja viisapoliitika rahastu 2021-2027 SAO tehnilise abi tööjõukulude eelarve täpsustamine.</t>
  </si>
  <si>
    <t>S10-RREX24</t>
  </si>
  <si>
    <t>Teadus-, arendus- ja innovatsioontegevus. 1. SKA eelarvesse suunati 50 050 eurot elanikkonnakaitse teaduri ning  33 345 eurot finantskuritegevuse teaduri tegevuskuludeks; 2. 89 587 eurot on 2023.a kasutamata eelarve jääk, mis kantakse 2024.a üle; 3. 300 000 eurot  on lisaeelarvega SIM eelarve vähendamine.</t>
  </si>
  <si>
    <t xml:space="preserve">Digipöörde projektijuhtimine SIMis. Avatud on SF vahendite eelarve. </t>
  </si>
  <si>
    <t>Küberturbe tagamine. 2023.a kasutamata eelarve jääk kantakse 2024.a üle.</t>
  </si>
  <si>
    <t xml:space="preserve">2024. a töötlussüsteemi litsentside lisavajadus 9 515 eurot. REDIS-e hooldus- ja tugiteenuse maksumus 14 880 eurot. Vahendid viidi üle SMIT-i eelarvesse. </t>
  </si>
  <si>
    <t>S9SAM-SI21-08311 / 9S10-AMIF-TA</t>
  </si>
  <si>
    <t>Sisejulgeolekufondi välispiiride ja viisade rahastamisvahendite tööjõukulude eelarve täpsustamine.</t>
  </si>
  <si>
    <t>Sisejulgeolekufond 2021-2027 VVO tehnilise abi tööjõukulude eelarve täpsustamine.</t>
  </si>
  <si>
    <t>9S10-MU00-UCPM</t>
  </si>
  <si>
    <t>Avalikud hoiatusteated eelistatud keeles. Avatud on  sildfinantseerimine.</t>
  </si>
  <si>
    <t xml:space="preserve">RRF tehniline abi, programm "Nutikas rahvastikuarvestus". Projekti investeeringud anti SMITi eelarvesse üle. </t>
  </si>
  <si>
    <t>1S10-SF21</t>
  </si>
  <si>
    <t xml:space="preserve">Noorte tööhõivevalmiduse toetamine. Uue perioodi vahendid on SAPis kasutamiseks avatud.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</si>
</sst>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kr&quot;_-;\-* #,##0.00\ &quot;kr&quot;_-;_-* &quot;-&quot;??\ &quot;kr&quot;_-;_-@_-"/>
    <numFmt numFmtId="165" formatCode="_-* #,##0.00\ _k_r_-;\-* #,##0.00\ _k_r_-;_-* &quot;-&quot;??\ _k_r_-;_-@_-"/>
    <numFmt numFmtId="166" formatCode="_-* #,##0\ &quot;BF&quot;_-;\-* #,##0\ &quot;BF&quot;_-;_-* &quot;-&quot;\ &quot;BF&quot;_-;_-@_-"/>
    <numFmt numFmtId="167" formatCode="_-* #,##0\ _B_F_-;\-* #,##0\ _B_F_-;_-* &quot;-&quot;\ _B_F_-;_-@_-"/>
    <numFmt numFmtId="168" formatCode="_-* #,##0.00\ &quot;BF&quot;_-;\-* #,##0.00\ &quot;BF&quot;_-;_-* &quot;-&quot;??\ &quot;BF&quot;_-;_-@_-"/>
    <numFmt numFmtId="169" formatCode="_-* #,##0.00\ _B_F_-;\-* #,##0.00\ _B_F_-;_-* &quot;-&quot;??\ _B_F_-;_-@_-"/>
    <numFmt numFmtId="170" formatCode="#,##0."/>
    <numFmt numFmtId="171" formatCode="&quot;$&quot;#."/>
    <numFmt numFmtId="172" formatCode="_(* #,##0.00_);_(* \(#,##0.00\);_(* \-??_);_(@_)"/>
    <numFmt numFmtId="173" formatCode="#.00"/>
    <numFmt numFmtId="174" formatCode="###\ ###\ ###\ ##0"/>
  </numFmts>
  <fonts count="37">
    <font>
      <sz val="11"/>
      <color theme="1"/>
      <name val="Calibri"/>
      <family val="2"/>
      <charset val="186"/>
      <scheme val="minor"/>
    </font>
    <font>
      <sz val="10"/>
      <color theme="1"/>
      <name val="Calibri"/>
      <family val="2"/>
      <charset val="186"/>
      <scheme val="minor"/>
    </font>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scheme val="minor"/>
    </font>
    <font>
      <sz val="11"/>
      <color indexed="8"/>
      <name val="Calibri"/>
      <family val="2"/>
      <charset val="186"/>
    </font>
    <font>
      <sz val="11"/>
      <color indexed="9"/>
      <name val="Calibri"/>
      <family val="2"/>
      <charset val="186"/>
    </font>
    <font>
      <b/>
      <sz val="11"/>
      <color indexed="52"/>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8"/>
      <name val="Calibri"/>
      <family val="2"/>
      <charset val="186"/>
    </font>
    <font>
      <b/>
      <sz val="11"/>
      <color indexed="9"/>
      <name val="Calibri"/>
      <family val="2"/>
      <charset val="186"/>
    </font>
    <font>
      <sz val="11"/>
      <color indexed="52"/>
      <name val="Calibri"/>
      <family val="2"/>
      <charset val="186"/>
    </font>
    <font>
      <sz val="11"/>
      <color indexed="60"/>
      <name val="Calibri"/>
      <family val="2"/>
      <charset val="186"/>
    </font>
    <font>
      <b/>
      <sz val="18"/>
      <color indexed="56"/>
      <name val="Cambria"/>
      <family val="2"/>
      <charset val="186"/>
    </font>
    <font>
      <b/>
      <sz val="15"/>
      <color indexed="56"/>
      <name val="Calibri"/>
      <family val="2"/>
      <charset val="186"/>
    </font>
    <font>
      <b/>
      <sz val="13"/>
      <color indexed="56"/>
      <name val="Calibri"/>
      <family val="2"/>
      <charset val="186"/>
    </font>
    <font>
      <b/>
      <sz val="11"/>
      <color indexed="56"/>
      <name val="Calibri"/>
      <family val="2"/>
      <charset val="186"/>
    </font>
    <font>
      <i/>
      <sz val="11"/>
      <color indexed="23"/>
      <name val="Calibri"/>
      <family val="2"/>
      <charset val="186"/>
    </font>
    <font>
      <sz val="11"/>
      <color indexed="62"/>
      <name val="Calibri"/>
      <family val="2"/>
      <charset val="186"/>
    </font>
    <font>
      <b/>
      <sz val="11"/>
      <color indexed="63"/>
      <name val="Calibri"/>
      <family val="2"/>
      <charset val="186"/>
    </font>
    <font>
      <sz val="11"/>
      <color indexed="8"/>
      <name val="Calibri"/>
      <family val="2"/>
    </font>
    <font>
      <sz val="10"/>
      <name val="Arial"/>
      <family val="2"/>
    </font>
    <font>
      <sz val="10"/>
      <name val="Times New Roman"/>
      <family val="1"/>
      <charset val="186"/>
    </font>
    <font>
      <sz val="10"/>
      <name val="Times New Roman"/>
      <family val="1"/>
    </font>
    <font>
      <sz val="8"/>
      <name val="Geneva"/>
    </font>
    <font>
      <u/>
      <sz val="11"/>
      <color theme="10"/>
      <name val="Calibri"/>
      <family val="2"/>
      <charset val="186"/>
    </font>
    <font>
      <sz val="11"/>
      <color rgb="FF000000"/>
      <name val="Calibri"/>
      <family val="2"/>
      <charset val="186"/>
    </font>
    <font>
      <sz val="10"/>
      <name val="Arial"/>
      <family val="2"/>
      <charset val="186"/>
    </font>
    <font>
      <sz val="10"/>
      <name val="Calibri"/>
      <family val="2"/>
      <charset val="186"/>
      <scheme val="minor"/>
    </font>
    <font>
      <b/>
      <sz val="10"/>
      <color theme="1"/>
      <name val="Calibri"/>
      <family val="2"/>
      <charset val="186"/>
      <scheme val="minor"/>
    </font>
    <font>
      <b/>
      <sz val="10"/>
      <name val="Calibri"/>
      <family val="2"/>
      <charset val="186"/>
      <scheme val="minor"/>
    </font>
    <font>
      <sz val="10"/>
      <color theme="1"/>
      <name val="Symbol"/>
      <family val="1"/>
      <charset val="2"/>
    </font>
    <font>
      <sz val="10"/>
      <color rgb="FFFF0000"/>
      <name val="Calibri"/>
      <family val="2"/>
      <charset val="186"/>
      <scheme val="minor"/>
    </font>
    <font>
      <sz val="10"/>
      <name val="Arial Narrow"/>
      <family val="2"/>
      <charset val="186"/>
    </font>
  </fonts>
  <fills count="4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26"/>
      </patternFill>
    </fill>
    <fill>
      <patternFill patternType="solid">
        <fgColor indexed="43"/>
      </patternFill>
    </fill>
    <fill>
      <patternFill patternType="solid">
        <fgColor indexed="43"/>
        <bgColor indexed="26"/>
      </patternFill>
    </fill>
    <fill>
      <patternFill patternType="solid">
        <fgColor indexed="26"/>
        <bgColor indexed="9"/>
      </patternFill>
    </fill>
    <fill>
      <patternFill patternType="solid">
        <fgColor indexed="3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733">
    <xf numFmtId="0" fontId="0" fillId="0" borderId="0"/>
    <xf numFmtId="0" fontId="3" fillId="0" borderId="0"/>
    <xf numFmtId="0" fontId="4" fillId="0" borderId="0"/>
    <xf numFmtId="0" fontId="2" fillId="0" borderId="0"/>
    <xf numFmtId="9" fontId="4" fillId="0" borderId="0" applyFont="0" applyFill="0" applyBorder="0" applyAlignment="0" applyProtection="0"/>
    <xf numFmtId="0" fontId="5"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3" fillId="0" borderId="0"/>
    <xf numFmtId="0" fontId="2" fillId="0" borderId="0"/>
    <xf numFmtId="0" fontId="6" fillId="4" borderId="0" applyNumberFormat="0" applyBorder="0" applyAlignment="0" applyProtection="0"/>
    <xf numFmtId="0" fontId="6" fillId="4"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3"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7" borderId="0" applyNumberFormat="0" applyBorder="0" applyAlignment="0" applyProtection="0"/>
    <xf numFmtId="0" fontId="6" fillId="20" borderId="0" applyNumberFormat="0" applyBorder="0" applyAlignment="0" applyProtection="0"/>
    <xf numFmtId="0" fontId="6" fillId="20" borderId="0" applyNumberFormat="0" applyBorder="0" applyAlignment="0" applyProtection="0"/>
    <xf numFmtId="0" fontId="6" fillId="1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9"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5"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21" borderId="0" applyNumberFormat="0" applyBorder="0" applyAlignment="0" applyProtection="0"/>
    <xf numFmtId="0" fontId="6" fillId="15"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21"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20"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30"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9" borderId="0" applyNumberFormat="0" applyBorder="0" applyAlignment="0" applyProtection="0"/>
    <xf numFmtId="0" fontId="7" fillId="32" borderId="0" applyNumberFormat="0" applyBorder="0" applyAlignment="0" applyProtection="0"/>
    <xf numFmtId="0" fontId="7" fillId="34" borderId="0" applyNumberFormat="0" applyBorder="0" applyAlignment="0" applyProtection="0"/>
    <xf numFmtId="0" fontId="7" fillId="36" borderId="0" applyNumberFormat="0" applyBorder="0" applyAlignment="0" applyProtection="0"/>
    <xf numFmtId="0" fontId="7" fillId="26" borderId="0" applyNumberFormat="0" applyBorder="0" applyAlignment="0" applyProtection="0"/>
    <xf numFmtId="0" fontId="7" fillId="28" borderId="0" applyNumberFormat="0" applyBorder="0" applyAlignment="0" applyProtection="0"/>
    <xf numFmtId="0" fontId="7" fillId="38" borderId="0" applyNumberFormat="0" applyBorder="0" applyAlignment="0" applyProtection="0"/>
    <xf numFmtId="0" fontId="8" fillId="39" borderId="2" applyNumberFormat="0" applyAlignment="0" applyProtection="0"/>
    <xf numFmtId="0" fontId="8" fillId="39" borderId="2" applyNumberFormat="0" applyAlignment="0" applyProtection="0"/>
    <xf numFmtId="0" fontId="9" fillId="6" borderId="0" applyNumberFormat="0" applyBorder="0" applyAlignment="0" applyProtection="0"/>
    <xf numFmtId="0" fontId="8" fillId="40" borderId="2" applyNumberFormat="0" applyAlignment="0" applyProtection="0"/>
    <xf numFmtId="0" fontId="13" fillId="42" borderId="3" applyNumberFormat="0" applyAlignment="0" applyProtection="0"/>
    <xf numFmtId="0" fontId="3" fillId="0" borderId="0">
      <alignment horizontal="center" wrapText="1"/>
    </xf>
    <xf numFmtId="165" fontId="3" fillId="0" borderId="0" applyFont="0" applyFill="0" applyBorder="0" applyAlignment="0" applyProtection="0"/>
    <xf numFmtId="165" fontId="3" fillId="0" borderId="0" applyFont="0" applyFill="0" applyBorder="0" applyAlignment="0" applyProtection="0"/>
    <xf numFmtId="170" fontId="3" fillId="0" borderId="0">
      <protection locked="0"/>
    </xf>
    <xf numFmtId="171" fontId="3" fillId="0" borderId="0">
      <protection locked="0"/>
    </xf>
    <xf numFmtId="0" fontId="3" fillId="0" borderId="0">
      <protection locked="0"/>
    </xf>
    <xf numFmtId="0" fontId="3" fillId="0" borderId="0"/>
    <xf numFmtId="0" fontId="3" fillId="0" borderId="0"/>
    <xf numFmtId="172" fontId="3" fillId="0" borderId="0" applyFill="0" applyBorder="0" applyAlignment="0" applyProtection="0"/>
    <xf numFmtId="0" fontId="20" fillId="0" borderId="0" applyNumberFormat="0" applyFill="0" applyBorder="0" applyAlignment="0" applyProtection="0"/>
    <xf numFmtId="173" fontId="3" fillId="0" borderId="0">
      <protection locked="0"/>
    </xf>
    <xf numFmtId="0" fontId="10" fillId="8" borderId="0" applyNumberFormat="0" applyBorder="0" applyAlignment="0" applyProtection="0"/>
    <xf numFmtId="0" fontId="9" fillId="5" borderId="0" applyNumberFormat="0" applyBorder="0" applyAlignment="0" applyProtection="0"/>
    <xf numFmtId="0" fontId="10" fillId="7"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1" fillId="0" borderId="0" applyNumberFormat="0" applyFill="0" applyBorder="0" applyAlignment="0" applyProtection="0"/>
    <xf numFmtId="0" fontId="28" fillId="0" borderId="0" applyNumberFormat="0" applyFill="0" applyBorder="0" applyAlignment="0" applyProtection="0">
      <alignment vertical="top"/>
      <protection locked="0"/>
    </xf>
    <xf numFmtId="0" fontId="21" fillId="14" borderId="2" applyNumberFormat="0" applyAlignment="0" applyProtection="0"/>
    <xf numFmtId="0" fontId="12" fillId="0" borderId="7" applyNumberFormat="0" applyFill="0" applyAlignment="0" applyProtection="0"/>
    <xf numFmtId="0" fontId="12" fillId="0" borderId="7" applyNumberFormat="0" applyFill="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4" fillId="0" borderId="0" applyFont="0" applyFill="0" applyBorder="0" applyAlignment="0" applyProtection="0"/>
    <xf numFmtId="165" fontId="3"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 fillId="0" borderId="0" applyFont="0" applyFill="0" applyBorder="0" applyAlignment="0" applyProtection="0"/>
    <xf numFmtId="0" fontId="13" fillId="41" borderId="3" applyNumberFormat="0" applyAlignment="0" applyProtection="0"/>
    <xf numFmtId="0" fontId="3" fillId="0" borderId="0"/>
    <xf numFmtId="0" fontId="14" fillId="0" borderId="8" applyNumberFormat="0" applyFill="0" applyAlignment="0" applyProtection="0"/>
    <xf numFmtId="0" fontId="14" fillId="0" borderId="8" applyNumberFormat="0" applyFill="0" applyAlignment="0" applyProtection="0"/>
    <xf numFmtId="0" fontId="14" fillId="0" borderId="8" applyNumberFormat="0" applyFill="0" applyAlignment="0" applyProtection="0"/>
    <xf numFmtId="167" fontId="24" fillId="0" borderId="0" applyFont="0" applyFill="0" applyBorder="0" applyAlignment="0" applyProtection="0"/>
    <xf numFmtId="169" fontId="24" fillId="0" borderId="0" applyFont="0" applyFill="0" applyBorder="0" applyAlignment="0" applyProtection="0"/>
    <xf numFmtId="174" fontId="3" fillId="0" borderId="0" applyProtection="0">
      <alignment horizontal="right"/>
    </xf>
    <xf numFmtId="166" fontId="24" fillId="0" borderId="0" applyFont="0" applyFill="0" applyBorder="0" applyAlignment="0" applyProtection="0"/>
    <xf numFmtId="168" fontId="24" fillId="0" borderId="0" applyFont="0" applyFill="0" applyBorder="0" applyAlignment="0" applyProtection="0"/>
    <xf numFmtId="0" fontId="3" fillId="43" borderId="9" applyNumberFormat="0" applyFont="0" applyAlignment="0" applyProtection="0"/>
    <xf numFmtId="0" fontId="3" fillId="43" borderId="9" applyNumberFormat="0" applyFont="0" applyAlignment="0" applyProtection="0"/>
    <xf numFmtId="0" fontId="15" fillId="44"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29" fillId="0" borderId="0"/>
    <xf numFmtId="0" fontId="23" fillId="0" borderId="0"/>
    <xf numFmtId="0" fontId="2" fillId="0" borderId="0"/>
    <xf numFmtId="0" fontId="24"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24"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4"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24" fillId="0" borderId="0"/>
    <xf numFmtId="0" fontId="24"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 fillId="0" borderId="0"/>
    <xf numFmtId="0" fontId="3" fillId="0" borderId="0"/>
    <xf numFmtId="0" fontId="3" fillId="0" borderId="0"/>
    <xf numFmtId="0" fontId="5"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5"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3" fillId="46" borderId="9" applyNumberFormat="0" applyAlignment="0" applyProtection="0"/>
    <xf numFmtId="0" fontId="3" fillId="0" borderId="0" applyNumberFormat="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6" fillId="0" borderId="0" applyNumberForma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3" fillId="0" borderId="0" applyFont="0" applyFill="0" applyBorder="0" applyAlignment="0" applyProtection="0"/>
    <xf numFmtId="9" fontId="2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0" fontId="3" fillId="0" borderId="0">
      <alignment horizontal="right"/>
    </xf>
    <xf numFmtId="0" fontId="3" fillId="0" borderId="0">
      <alignment horizontal="left" vertical="top" wrapText="1"/>
    </xf>
    <xf numFmtId="0" fontId="3" fillId="0" borderId="0">
      <alignment horizontal="left" vertical="top" wrapText="1"/>
    </xf>
    <xf numFmtId="0" fontId="3" fillId="0" borderId="0">
      <alignment horizontal="left" vertical="top" wrapText="1"/>
    </xf>
    <xf numFmtId="0" fontId="3" fillId="0" borderId="0">
      <alignment horizontal="left" vertical="top"/>
    </xf>
    <xf numFmtId="0" fontId="7" fillId="31"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37" borderId="0" applyNumberFormat="0" applyBorder="0" applyAlignment="0" applyProtection="0"/>
    <xf numFmtId="4" fontId="3" fillId="0" borderId="0" applyNumberFormat="0" applyProtection="0">
      <alignment vertical="center"/>
    </xf>
    <xf numFmtId="4" fontId="3" fillId="0" borderId="0" applyNumberFormat="0" applyProtection="0">
      <alignmen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0" fontId="3" fillId="0" borderId="0" applyNumberFormat="0" applyProtection="0">
      <alignment horizontal="center" vertical="center"/>
    </xf>
    <xf numFmtId="0" fontId="3" fillId="0" borderId="0" applyNumberFormat="0" applyProtection="0">
      <alignment horizontal="center" vertical="center" wrapText="1"/>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0" fontId="3" fillId="0" borderId="0" applyNumberFormat="0" applyProtection="0">
      <alignment horizontal="center" vertical="center"/>
    </xf>
    <xf numFmtId="0" fontId="3" fillId="0" borderId="0" applyNumberFormat="0" applyProtection="0">
      <alignment horizontal="center" vertical="center" wrapText="1"/>
    </xf>
    <xf numFmtId="4" fontId="3" fillId="0" borderId="0" applyNumberFormat="0" applyProtection="0">
      <alignment horizontal="left" vertical="center" indent="1"/>
    </xf>
    <xf numFmtId="4"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0" fontId="3" fillId="0" borderId="0" applyNumberFormat="0" applyProtection="0">
      <alignment horizontal="left" vertical="center" indent="1"/>
    </xf>
    <xf numFmtId="4" fontId="3" fillId="0" borderId="0" applyNumberFormat="0" applyProtection="0">
      <alignment vertical="center"/>
    </xf>
    <xf numFmtId="4" fontId="3" fillId="0" borderId="0" applyNumberFormat="0" applyProtection="0">
      <alignmen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right" vertical="center"/>
    </xf>
    <xf numFmtId="4" fontId="3" fillId="0" borderId="0" applyNumberFormat="0" applyProtection="0">
      <alignment horizontal="right" vertical="center"/>
    </xf>
    <xf numFmtId="4" fontId="3" fillId="0" borderId="0" applyNumberFormat="0" applyProtection="0">
      <alignment horizontal="right" vertical="center"/>
    </xf>
    <xf numFmtId="0" fontId="3" fillId="47" borderId="10" applyNumberFormat="0" applyProtection="0">
      <alignment horizontal="left" vertical="center" indent="1"/>
    </xf>
    <xf numFmtId="0" fontId="3" fillId="0" borderId="0" applyNumberFormat="0" applyProtection="0">
      <alignment horizontal="center" vertical="center"/>
    </xf>
    <xf numFmtId="0" fontId="3" fillId="0" borderId="0" applyNumberFormat="0" applyProtection="0">
      <alignment horizontal="center" vertical="center" wrapText="1"/>
    </xf>
    <xf numFmtId="0" fontId="3" fillId="0" borderId="0" applyNumberFormat="0" applyProtection="0"/>
    <xf numFmtId="4" fontId="3" fillId="0" borderId="0" applyNumberFormat="0" applyProtection="0">
      <alignment horizontal="right" vertical="center"/>
    </xf>
    <xf numFmtId="0" fontId="20" fillId="0" borderId="0" applyNumberFormat="0" applyFill="0" applyBorder="0" applyAlignment="0" applyProtection="0"/>
    <xf numFmtId="0" fontId="21" fillId="13" borderId="2" applyNumberFormat="0" applyAlignment="0" applyProtection="0"/>
    <xf numFmtId="0" fontId="3" fillId="0" borderId="0"/>
    <xf numFmtId="0" fontId="3" fillId="0" borderId="0"/>
    <xf numFmtId="0" fontId="3" fillId="0" borderId="0"/>
    <xf numFmtId="0" fontId="27" fillId="0" borderId="1">
      <alignment vertical="center"/>
    </xf>
    <xf numFmtId="0" fontId="29" fillId="0" borderId="0"/>
    <xf numFmtId="0" fontId="16" fillId="0" borderId="0" applyNumberFormat="0" applyFill="0" applyBorder="0" applyAlignment="0" applyProtection="0"/>
    <xf numFmtId="0" fontId="12" fillId="0" borderId="7" applyNumberFormat="0" applyFill="0" applyAlignment="0" applyProtection="0"/>
    <xf numFmtId="164" fontId="3"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11" fillId="0" borderId="0" applyNumberFormat="0" applyFill="0" applyBorder="0" applyAlignment="0" applyProtection="0"/>
    <xf numFmtId="0" fontId="22" fillId="39" borderId="10" applyNumberFormat="0" applyAlignment="0" applyProtection="0"/>
    <xf numFmtId="0" fontId="30" fillId="0" borderId="0"/>
    <xf numFmtId="0" fontId="3" fillId="0" borderId="0"/>
  </cellStyleXfs>
  <cellXfs count="305">
    <xf numFmtId="0" fontId="0" fillId="0" borderId="0" xfId="0"/>
    <xf numFmtId="0" fontId="1" fillId="0" borderId="0" xfId="0" applyFont="1" applyAlignment="1">
      <alignment wrapText="1"/>
    </xf>
    <xf numFmtId="0" fontId="1" fillId="0" borderId="11" xfId="0" applyFont="1" applyBorder="1" applyAlignment="1">
      <alignment horizontal="center" vertical="center" wrapText="1"/>
    </xf>
    <xf numFmtId="0" fontId="1" fillId="0" borderId="0" xfId="0" applyFont="1"/>
    <xf numFmtId="0" fontId="1" fillId="2" borderId="13" xfId="0" applyFont="1" applyFill="1" applyBorder="1"/>
    <xf numFmtId="0" fontId="1" fillId="0" borderId="14" xfId="0" applyFont="1" applyBorder="1"/>
    <xf numFmtId="0" fontId="1" fillId="0" borderId="14" xfId="0" applyFont="1" applyBorder="1" applyAlignment="1">
      <alignment horizontal="left"/>
    </xf>
    <xf numFmtId="0" fontId="31" fillId="2" borderId="14" xfId="0" applyFont="1" applyFill="1" applyBorder="1"/>
    <xf numFmtId="0" fontId="1" fillId="2" borderId="18" xfId="0" applyFont="1" applyFill="1" applyBorder="1"/>
    <xf numFmtId="0" fontId="1" fillId="0" borderId="19" xfId="0" applyFont="1" applyBorder="1"/>
    <xf numFmtId="0" fontId="1" fillId="0" borderId="19" xfId="0" applyFont="1" applyBorder="1" applyAlignment="1">
      <alignment horizontal="left"/>
    </xf>
    <xf numFmtId="0" fontId="31" fillId="2" borderId="19" xfId="0" applyFont="1" applyFill="1" applyBorder="1"/>
    <xf numFmtId="3" fontId="31" fillId="2" borderId="19" xfId="0" applyNumberFormat="1" applyFont="1" applyFill="1" applyBorder="1"/>
    <xf numFmtId="0" fontId="1" fillId="2" borderId="16" xfId="0" applyFont="1" applyFill="1" applyBorder="1"/>
    <xf numFmtId="0" fontId="1" fillId="0" borderId="1" xfId="0" applyFont="1" applyBorder="1"/>
    <xf numFmtId="0" fontId="1" fillId="0" borderId="1" xfId="0" applyFont="1" applyBorder="1" applyAlignment="1">
      <alignment horizontal="left"/>
    </xf>
    <xf numFmtId="0" fontId="31" fillId="2" borderId="1" xfId="0" applyFont="1" applyFill="1" applyBorder="1"/>
    <xf numFmtId="3" fontId="31" fillId="2" borderId="1" xfId="0" applyNumberFormat="1" applyFont="1" applyFill="1" applyBorder="1"/>
    <xf numFmtId="0" fontId="32" fillId="0" borderId="0" xfId="0" applyFont="1" applyAlignment="1">
      <alignment horizontal="right"/>
    </xf>
    <xf numFmtId="3" fontId="32" fillId="0" borderId="0" xfId="0" applyNumberFormat="1" applyFont="1"/>
    <xf numFmtId="0" fontId="31" fillId="2" borderId="0" xfId="0" applyFont="1" applyFill="1" applyAlignment="1">
      <alignment vertical="top" wrapText="1"/>
    </xf>
    <xf numFmtId="0" fontId="1" fillId="2" borderId="22" xfId="0" applyFont="1" applyFill="1" applyBorder="1"/>
    <xf numFmtId="0" fontId="1" fillId="0" borderId="14" xfId="0" applyFont="1" applyBorder="1" applyAlignment="1">
      <alignment horizontal="left" vertical="top"/>
    </xf>
    <xf numFmtId="0" fontId="1" fillId="2" borderId="18" xfId="0" applyFont="1" applyFill="1" applyBorder="1" applyAlignment="1">
      <alignment horizontal="left" vertical="top"/>
    </xf>
    <xf numFmtId="0" fontId="1" fillId="2" borderId="19" xfId="0" applyFont="1" applyFill="1" applyBorder="1" applyAlignment="1">
      <alignment horizontal="left" vertical="top"/>
    </xf>
    <xf numFmtId="0" fontId="1" fillId="0" borderId="19" xfId="0" applyFont="1" applyBorder="1" applyAlignment="1">
      <alignment horizontal="left" vertical="top"/>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1" fillId="2" borderId="16" xfId="0" applyFont="1" applyFill="1" applyBorder="1" applyAlignment="1">
      <alignment horizontal="left" vertical="top"/>
    </xf>
    <xf numFmtId="0" fontId="1" fillId="2" borderId="1" xfId="0" applyFont="1" applyFill="1" applyBorder="1"/>
    <xf numFmtId="3" fontId="1" fillId="0" borderId="1" xfId="0" applyNumberFormat="1" applyFont="1" applyBorder="1"/>
    <xf numFmtId="0" fontId="1" fillId="0" borderId="1" xfId="0" applyFont="1" applyBorder="1" applyAlignment="1">
      <alignment horizontal="left" vertical="top" wrapText="1"/>
    </xf>
    <xf numFmtId="0" fontId="1" fillId="0" borderId="1" xfId="0" applyFont="1" applyBorder="1" applyAlignment="1">
      <alignment horizontal="center" vertical="center" wrapText="1"/>
    </xf>
    <xf numFmtId="0" fontId="31" fillId="2" borderId="1" xfId="0" applyFont="1" applyFill="1" applyBorder="1" applyAlignment="1">
      <alignment horizontal="left" vertical="top"/>
    </xf>
    <xf numFmtId="0" fontId="31" fillId="0" borderId="1" xfId="0" applyFont="1" applyBorder="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center" wrapText="1"/>
    </xf>
    <xf numFmtId="0" fontId="31" fillId="2" borderId="1" xfId="0" applyFont="1" applyFill="1" applyBorder="1" applyAlignment="1">
      <alignment horizontal="left"/>
    </xf>
    <xf numFmtId="0" fontId="31" fillId="2" borderId="16" xfId="0" applyFont="1" applyFill="1" applyBorder="1" applyAlignment="1">
      <alignment horizontal="left" vertical="top"/>
    </xf>
    <xf numFmtId="0" fontId="1" fillId="2" borderId="11" xfId="0" applyFont="1" applyFill="1" applyBorder="1" applyAlignment="1">
      <alignment horizontal="center" vertical="center" wrapText="1"/>
    </xf>
    <xf numFmtId="0" fontId="1" fillId="2" borderId="19" xfId="0" applyFont="1" applyFill="1" applyBorder="1"/>
    <xf numFmtId="0" fontId="1" fillId="2" borderId="14" xfId="0" applyFont="1" applyFill="1" applyBorder="1"/>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1" xfId="0" applyFont="1" applyBorder="1" applyAlignment="1">
      <alignment horizontal="center" vertical="center" wrapText="1"/>
    </xf>
    <xf numFmtId="3" fontId="1" fillId="0" borderId="1" xfId="0" applyNumberFormat="1" applyFont="1" applyBorder="1" applyAlignment="1">
      <alignment horizontal="left"/>
    </xf>
    <xf numFmtId="0" fontId="1" fillId="0" borderId="14" xfId="0" applyFont="1" applyBorder="1" applyAlignment="1">
      <alignment horizontal="left" vertical="center"/>
    </xf>
    <xf numFmtId="0" fontId="1" fillId="2" borderId="11" xfId="0" applyFont="1" applyFill="1" applyBorder="1"/>
    <xf numFmtId="3" fontId="31" fillId="0" borderId="1" xfId="0" applyNumberFormat="1" applyFont="1" applyBorder="1"/>
    <xf numFmtId="4" fontId="1" fillId="0" borderId="0" xfId="0" applyNumberFormat="1" applyFont="1"/>
    <xf numFmtId="0" fontId="1" fillId="0" borderId="13" xfId="0" applyFont="1" applyBorder="1"/>
    <xf numFmtId="0" fontId="1" fillId="0" borderId="18" xfId="0" applyFont="1" applyBorder="1"/>
    <xf numFmtId="0" fontId="1" fillId="0" borderId="19" xfId="0" applyFont="1" applyBorder="1" applyAlignment="1">
      <alignment horizontal="left" vertical="center"/>
    </xf>
    <xf numFmtId="0" fontId="1" fillId="2" borderId="14" xfId="0" applyFont="1" applyFill="1" applyBorder="1" applyAlignment="1">
      <alignment horizontal="left"/>
    </xf>
    <xf numFmtId="0" fontId="1" fillId="2" borderId="1" xfId="0" applyFont="1" applyFill="1" applyBorder="1" applyAlignment="1">
      <alignment horizontal="left"/>
    </xf>
    <xf numFmtId="0" fontId="1" fillId="2" borderId="17" xfId="0" applyFont="1" applyFill="1" applyBorder="1"/>
    <xf numFmtId="0" fontId="1" fillId="2" borderId="19" xfId="0" applyFont="1" applyFill="1" applyBorder="1" applyAlignment="1">
      <alignment horizontal="left"/>
    </xf>
    <xf numFmtId="0" fontId="31" fillId="2" borderId="0" xfId="0" applyFont="1" applyFill="1"/>
    <xf numFmtId="0" fontId="1" fillId="0" borderId="14" xfId="0" quotePrefix="1" applyFont="1" applyBorder="1" applyAlignment="1">
      <alignment horizontal="left"/>
    </xf>
    <xf numFmtId="0" fontId="1" fillId="2" borderId="1" xfId="0" quotePrefix="1" applyFont="1" applyFill="1" applyBorder="1" applyAlignment="1">
      <alignment horizontal="left" vertical="top"/>
    </xf>
    <xf numFmtId="0" fontId="1" fillId="2" borderId="14" xfId="0" quotePrefix="1" applyFont="1" applyFill="1" applyBorder="1" applyAlignment="1">
      <alignment horizontal="left" vertical="top"/>
    </xf>
    <xf numFmtId="3" fontId="1" fillId="0" borderId="1" xfId="0" quotePrefix="1" applyNumberFormat="1" applyFont="1" applyBorder="1"/>
    <xf numFmtId="0" fontId="1" fillId="0" borderId="1" xfId="0" quotePrefix="1" applyFont="1" applyBorder="1" applyAlignment="1">
      <alignment horizontal="left" vertical="top"/>
    </xf>
    <xf numFmtId="0" fontId="31" fillId="2" borderId="16" xfId="0" applyFont="1" applyFill="1" applyBorder="1" applyAlignment="1">
      <alignment horizontal="left" vertical="top" wrapText="1"/>
    </xf>
    <xf numFmtId="0" fontId="1" fillId="2" borderId="0" xfId="0" applyFont="1" applyFill="1"/>
    <xf numFmtId="3" fontId="33" fillId="0" borderId="0" xfId="0" applyNumberFormat="1" applyFont="1"/>
    <xf numFmtId="3" fontId="31" fillId="0" borderId="1" xfId="0" quotePrefix="1" applyNumberFormat="1" applyFont="1" applyBorder="1" applyAlignment="1">
      <alignment wrapText="1"/>
    </xf>
    <xf numFmtId="0" fontId="1" fillId="0" borderId="0" xfId="0" applyFont="1" applyAlignment="1">
      <alignment horizontal="left"/>
    </xf>
    <xf numFmtId="0" fontId="1" fillId="0" borderId="14" xfId="0" quotePrefix="1" applyFont="1" applyBorder="1" applyAlignment="1">
      <alignment horizontal="left" vertical="top"/>
    </xf>
    <xf numFmtId="3" fontId="31" fillId="0" borderId="1" xfId="0" quotePrefix="1" applyNumberFormat="1" applyFont="1" applyBorder="1"/>
    <xf numFmtId="0" fontId="34" fillId="0" borderId="0" xfId="0" applyFont="1" applyAlignment="1">
      <alignment horizontal="left" vertical="center" indent="11"/>
    </xf>
    <xf numFmtId="3" fontId="1" fillId="2" borderId="1" xfId="0" quotePrefix="1" applyNumberFormat="1" applyFont="1" applyFill="1" applyBorder="1"/>
    <xf numFmtId="3" fontId="31" fillId="2" borderId="1" xfId="0" applyNumberFormat="1" applyFont="1" applyFill="1" applyBorder="1" applyAlignment="1">
      <alignment horizontal="right"/>
    </xf>
    <xf numFmtId="0" fontId="35" fillId="2" borderId="0" xfId="0" applyFont="1" applyFill="1"/>
    <xf numFmtId="3" fontId="33" fillId="2" borderId="0" xfId="0" applyNumberFormat="1" applyFont="1" applyFill="1"/>
    <xf numFmtId="0" fontId="33" fillId="2" borderId="0" xfId="0" applyFont="1" applyFill="1" applyAlignment="1">
      <alignment horizontal="right"/>
    </xf>
    <xf numFmtId="0" fontId="1" fillId="0" borderId="24" xfId="0" applyFont="1" applyBorder="1" applyAlignment="1">
      <alignment horizontal="center" vertical="center" wrapText="1"/>
    </xf>
    <xf numFmtId="3" fontId="31" fillId="0" borderId="29" xfId="0" applyNumberFormat="1" applyFont="1" applyBorder="1"/>
    <xf numFmtId="0" fontId="1" fillId="2" borderId="1" xfId="0" applyFont="1" applyFill="1" applyBorder="1" applyAlignment="1">
      <alignment horizontal="left" vertical="center"/>
    </xf>
    <xf numFmtId="0" fontId="1" fillId="2" borderId="1" xfId="0" quotePrefix="1" applyFont="1" applyFill="1" applyBorder="1" applyAlignment="1">
      <alignment horizontal="left"/>
    </xf>
    <xf numFmtId="0" fontId="31" fillId="2" borderId="12" xfId="0" applyFont="1" applyFill="1" applyBorder="1"/>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4" xfId="0" applyFont="1" applyFill="1" applyBorder="1" applyAlignment="1">
      <alignment wrapText="1"/>
    </xf>
    <xf numFmtId="0" fontId="1" fillId="2" borderId="14" xfId="0" quotePrefix="1" applyFont="1" applyFill="1" applyBorder="1"/>
    <xf numFmtId="0" fontId="1" fillId="2" borderId="19" xfId="0" applyFont="1" applyFill="1" applyBorder="1" applyAlignment="1">
      <alignment wrapText="1"/>
    </xf>
    <xf numFmtId="0" fontId="1" fillId="2" borderId="12" xfId="0" applyFont="1" applyFill="1" applyBorder="1" applyAlignment="1">
      <alignment horizontal="left"/>
    </xf>
    <xf numFmtId="0" fontId="1" fillId="2" borderId="12" xfId="0" applyFont="1" applyFill="1" applyBorder="1" applyAlignment="1">
      <alignment wrapText="1"/>
    </xf>
    <xf numFmtId="0" fontId="1" fillId="2" borderId="12" xfId="0" applyFont="1" applyFill="1" applyBorder="1"/>
    <xf numFmtId="0" fontId="31" fillId="2" borderId="1" xfId="0" applyFont="1" applyFill="1" applyBorder="1" applyAlignment="1">
      <alignment wrapText="1"/>
    </xf>
    <xf numFmtId="0" fontId="1" fillId="2" borderId="1" xfId="0" applyFont="1" applyFill="1" applyBorder="1" applyAlignment="1">
      <alignment wrapText="1"/>
    </xf>
    <xf numFmtId="0" fontId="31" fillId="2" borderId="19" xfId="0" applyFont="1" applyFill="1" applyBorder="1" applyAlignment="1">
      <alignment horizontal="left" vertical="top"/>
    </xf>
    <xf numFmtId="3" fontId="31" fillId="0" borderId="1" xfId="0" applyNumberFormat="1" applyFont="1" applyBorder="1" applyAlignment="1">
      <alignment horizontal="left"/>
    </xf>
    <xf numFmtId="0" fontId="35" fillId="0" borderId="0" xfId="0" applyFont="1"/>
    <xf numFmtId="3" fontId="31" fillId="0" borderId="1" xfId="0" quotePrefix="1" applyNumberFormat="1" applyFont="1" applyBorder="1" applyAlignment="1">
      <alignment horizontal="left"/>
    </xf>
    <xf numFmtId="0" fontId="1" fillId="0" borderId="1" xfId="0" quotePrefix="1" applyFont="1" applyBorder="1"/>
    <xf numFmtId="3" fontId="31" fillId="2" borderId="1" xfId="0" applyNumberFormat="1" applyFont="1" applyFill="1" applyBorder="1" applyAlignment="1">
      <alignment horizontal="left"/>
    </xf>
    <xf numFmtId="3" fontId="1" fillId="2" borderId="1" xfId="0" applyNumberFormat="1" applyFont="1" applyFill="1" applyBorder="1" applyAlignment="1">
      <alignment horizontal="left"/>
    </xf>
    <xf numFmtId="0" fontId="1" fillId="2" borderId="14" xfId="0" applyFont="1" applyFill="1" applyBorder="1" applyAlignment="1">
      <alignment horizontal="left" vertical="center"/>
    </xf>
    <xf numFmtId="3" fontId="31" fillId="2" borderId="1" xfId="0" applyNumberFormat="1" applyFont="1" applyFill="1" applyBorder="1" applyAlignment="1">
      <alignment horizontal="left" vertical="top"/>
    </xf>
    <xf numFmtId="3" fontId="31" fillId="2" borderId="19" xfId="0" applyNumberFormat="1" applyFont="1" applyFill="1" applyBorder="1" applyAlignment="1">
      <alignment horizontal="left" vertical="top"/>
    </xf>
    <xf numFmtId="3" fontId="1" fillId="0" borderId="1" xfId="0" quotePrefix="1" applyNumberFormat="1" applyFont="1" applyBorder="1" applyAlignment="1">
      <alignment horizontal="left" vertical="top"/>
    </xf>
    <xf numFmtId="0" fontId="1" fillId="2" borderId="16" xfId="0" applyFont="1" applyFill="1" applyBorder="1" applyAlignment="1">
      <alignment wrapText="1"/>
    </xf>
    <xf numFmtId="4" fontId="1" fillId="2" borderId="1" xfId="0" applyNumberFormat="1" applyFont="1" applyFill="1" applyBorder="1" applyAlignment="1">
      <alignment horizontal="center" vertical="center" wrapText="1"/>
    </xf>
    <xf numFmtId="0" fontId="1" fillId="2" borderId="11" xfId="0" applyFont="1" applyFill="1" applyBorder="1" applyAlignment="1">
      <alignment horizontal="left"/>
    </xf>
    <xf numFmtId="0" fontId="1" fillId="2" borderId="11" xfId="0" applyFont="1" applyFill="1" applyBorder="1" applyAlignment="1">
      <alignment horizontal="left" vertical="top"/>
    </xf>
    <xf numFmtId="0" fontId="31" fillId="0" borderId="11"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0" xfId="0" applyFont="1"/>
    <xf numFmtId="0" fontId="31" fillId="0" borderId="13" xfId="0" applyFont="1" applyBorder="1" applyAlignment="1">
      <alignment horizontal="left" vertical="top"/>
    </xf>
    <xf numFmtId="0" fontId="31" fillId="2" borderId="14" xfId="0" applyFont="1" applyFill="1" applyBorder="1" applyAlignment="1">
      <alignment horizontal="left" vertical="top"/>
    </xf>
    <xf numFmtId="0" fontId="31" fillId="0" borderId="14" xfId="0" applyFont="1" applyBorder="1" applyAlignment="1">
      <alignment horizontal="left" vertical="top"/>
    </xf>
    <xf numFmtId="0" fontId="31" fillId="2" borderId="14" xfId="0" quotePrefix="1" applyFont="1" applyFill="1" applyBorder="1" applyAlignment="1">
      <alignment horizontal="left" vertical="top"/>
    </xf>
    <xf numFmtId="0" fontId="31" fillId="0" borderId="16" xfId="0" applyFont="1" applyBorder="1" applyAlignment="1">
      <alignment horizontal="left" vertical="top"/>
    </xf>
    <xf numFmtId="0" fontId="31" fillId="2" borderId="1" xfId="0" quotePrefix="1" applyFont="1" applyFill="1" applyBorder="1" applyAlignment="1">
      <alignment horizontal="left" vertical="top"/>
    </xf>
    <xf numFmtId="0" fontId="33" fillId="0" borderId="0" xfId="0" applyFont="1" applyAlignment="1">
      <alignment horizontal="right"/>
    </xf>
    <xf numFmtId="0" fontId="31" fillId="0" borderId="0" xfId="0" applyFont="1" applyAlignment="1">
      <alignment vertical="top"/>
    </xf>
    <xf numFmtId="0" fontId="31" fillId="2" borderId="19" xfId="0" applyFont="1" applyFill="1" applyBorder="1" applyAlignment="1">
      <alignment vertical="top"/>
    </xf>
    <xf numFmtId="0" fontId="1" fillId="2" borderId="25" xfId="0" applyFont="1" applyFill="1" applyBorder="1"/>
    <xf numFmtId="0" fontId="1" fillId="2" borderId="11" xfId="0" applyFont="1" applyFill="1" applyBorder="1" applyAlignment="1">
      <alignment horizontal="left" vertical="center"/>
    </xf>
    <xf numFmtId="0" fontId="31" fillId="0" borderId="15" xfId="0" applyFont="1" applyBorder="1" applyAlignment="1">
      <alignment horizontal="left" vertical="top" wrapText="1"/>
    </xf>
    <xf numFmtId="0" fontId="31" fillId="2" borderId="18" xfId="0" applyFont="1" applyFill="1" applyBorder="1" applyAlignment="1">
      <alignment horizontal="left" vertical="top" wrapText="1"/>
    </xf>
    <xf numFmtId="0" fontId="31" fillId="2" borderId="19" xfId="0" applyFont="1" applyFill="1" applyBorder="1" applyAlignment="1">
      <alignment horizontal="left"/>
    </xf>
    <xf numFmtId="0" fontId="31" fillId="0" borderId="12" xfId="0" applyFont="1" applyBorder="1" applyAlignment="1">
      <alignment horizontal="left" vertical="top"/>
    </xf>
    <xf numFmtId="0" fontId="1" fillId="2" borderId="19" xfId="0" applyFont="1" applyFill="1" applyBorder="1" applyAlignment="1">
      <alignment horizontal="left" vertical="center"/>
    </xf>
    <xf numFmtId="0" fontId="1" fillId="0" borderId="19" xfId="0" quotePrefix="1" applyFont="1" applyBorder="1" applyAlignment="1">
      <alignment horizontal="left"/>
    </xf>
    <xf numFmtId="0" fontId="31" fillId="0" borderId="1" xfId="0" applyFont="1" applyBorder="1"/>
    <xf numFmtId="0" fontId="31" fillId="0" borderId="1" xfId="0" applyFont="1" applyBorder="1" applyAlignment="1">
      <alignment wrapText="1"/>
    </xf>
    <xf numFmtId="0" fontId="31" fillId="2" borderId="1" xfId="0" quotePrefix="1" applyFont="1" applyFill="1" applyBorder="1" applyAlignment="1">
      <alignment horizontal="left" wrapText="1"/>
    </xf>
    <xf numFmtId="0" fontId="31" fillId="0" borderId="1" xfId="0" applyFont="1" applyBorder="1" applyAlignment="1">
      <alignment horizontal="left" vertical="top" wrapText="1"/>
    </xf>
    <xf numFmtId="3" fontId="31" fillId="0" borderId="32" xfId="0" applyNumberFormat="1" applyFont="1" applyBorder="1"/>
    <xf numFmtId="3" fontId="31" fillId="0" borderId="30" xfId="0" applyNumberFormat="1" applyFont="1" applyBorder="1"/>
    <xf numFmtId="3" fontId="31" fillId="2" borderId="1" xfId="0" applyNumberFormat="1" applyFont="1" applyFill="1" applyBorder="1" applyAlignment="1">
      <alignment wrapText="1"/>
    </xf>
    <xf numFmtId="3" fontId="33" fillId="0" borderId="0" xfId="0" applyNumberFormat="1" applyFont="1" applyAlignment="1">
      <alignment wrapText="1"/>
    </xf>
    <xf numFmtId="0" fontId="31" fillId="2" borderId="25" xfId="0" applyFont="1" applyFill="1" applyBorder="1" applyAlignment="1">
      <alignment horizontal="left" vertical="top" wrapText="1"/>
    </xf>
    <xf numFmtId="0" fontId="31" fillId="2" borderId="11" xfId="0" applyFont="1" applyFill="1" applyBorder="1" applyAlignment="1">
      <alignment horizontal="left"/>
    </xf>
    <xf numFmtId="0" fontId="31" fillId="2" borderId="11" xfId="0" applyFont="1" applyFill="1" applyBorder="1" applyAlignment="1">
      <alignment horizontal="left" vertical="top"/>
    </xf>
    <xf numFmtId="0" fontId="1" fillId="0" borderId="1" xfId="0" applyFont="1" applyBorder="1" applyAlignment="1">
      <alignment wrapText="1"/>
    </xf>
    <xf numFmtId="3" fontId="31" fillId="0" borderId="1" xfId="0" applyNumberFormat="1" applyFont="1" applyBorder="1" applyAlignment="1">
      <alignment horizontal="right"/>
    </xf>
    <xf numFmtId="3" fontId="31" fillId="0" borderId="14" xfId="0" applyNumberFormat="1" applyFont="1" applyBorder="1" applyAlignment="1">
      <alignment horizontal="right" vertical="center" wrapText="1"/>
    </xf>
    <xf numFmtId="3" fontId="31" fillId="2" borderId="29" xfId="0" applyNumberFormat="1" applyFont="1" applyFill="1" applyBorder="1" applyAlignment="1">
      <alignment horizontal="right" vertical="center" wrapText="1"/>
    </xf>
    <xf numFmtId="3" fontId="31" fillId="2" borderId="30" xfId="0" applyNumberFormat="1" applyFont="1" applyFill="1" applyBorder="1" applyAlignment="1">
      <alignment horizontal="right" vertical="center" wrapText="1"/>
    </xf>
    <xf numFmtId="3" fontId="33" fillId="0" borderId="0" xfId="0" applyNumberFormat="1" applyFont="1" applyAlignment="1">
      <alignment horizontal="right" wrapText="1"/>
    </xf>
    <xf numFmtId="3" fontId="1" fillId="2" borderId="1" xfId="0" applyNumberFormat="1" applyFont="1" applyFill="1" applyBorder="1"/>
    <xf numFmtId="0" fontId="1" fillId="0" borderId="16" xfId="0" applyFont="1" applyBorder="1"/>
    <xf numFmtId="0" fontId="31" fillId="0" borderId="17" xfId="0" applyFont="1" applyBorder="1" applyAlignment="1">
      <alignment horizontal="left" vertical="top" wrapText="1"/>
    </xf>
    <xf numFmtId="3" fontId="31" fillId="2" borderId="19" xfId="0" applyNumberFormat="1" applyFont="1" applyFill="1" applyBorder="1" applyAlignment="1">
      <alignment vertical="top"/>
    </xf>
    <xf numFmtId="0" fontId="1" fillId="0" borderId="14" xfId="0" applyFont="1" applyBorder="1" applyAlignment="1">
      <alignment horizontal="left" vertical="top" wrapText="1"/>
    </xf>
    <xf numFmtId="0" fontId="31" fillId="0" borderId="20" xfId="0" applyFont="1" applyBorder="1" applyAlignment="1">
      <alignment horizontal="left" vertical="top" wrapText="1"/>
    </xf>
    <xf numFmtId="0" fontId="31" fillId="2" borderId="12" xfId="0" quotePrefix="1" applyFont="1" applyFill="1" applyBorder="1" applyAlignment="1">
      <alignment horizontal="left" vertical="top"/>
    </xf>
    <xf numFmtId="0" fontId="31" fillId="0" borderId="11" xfId="0" applyFont="1" applyBorder="1" applyAlignment="1">
      <alignment horizontal="left" vertical="top"/>
    </xf>
    <xf numFmtId="0" fontId="31" fillId="0" borderId="1" xfId="0" applyFont="1" applyBorder="1" applyAlignment="1">
      <alignment horizontal="center" vertical="center" wrapText="1"/>
    </xf>
    <xf numFmtId="0" fontId="31" fillId="2" borderId="25" xfId="0" applyFont="1" applyFill="1" applyBorder="1" applyAlignment="1">
      <alignment horizontal="left" vertical="top"/>
    </xf>
    <xf numFmtId="0" fontId="31" fillId="2" borderId="11" xfId="0" quotePrefix="1" applyFont="1" applyFill="1" applyBorder="1" applyAlignment="1">
      <alignment horizontal="left" vertical="top"/>
    </xf>
    <xf numFmtId="0" fontId="31" fillId="0" borderId="1" xfId="0" quotePrefix="1" applyFont="1" applyBorder="1" applyAlignment="1">
      <alignment horizontal="left" vertical="top"/>
    </xf>
    <xf numFmtId="3" fontId="31" fillId="0" borderId="1" xfId="0" applyNumberFormat="1" applyFont="1" applyBorder="1" applyAlignment="1">
      <alignment vertical="top"/>
    </xf>
    <xf numFmtId="0" fontId="31" fillId="0" borderId="1" xfId="0" applyFont="1" applyBorder="1" applyAlignment="1">
      <alignment vertical="top"/>
    </xf>
    <xf numFmtId="0" fontId="31" fillId="0" borderId="11" xfId="0" applyFont="1" applyBorder="1" applyAlignment="1">
      <alignment vertical="top"/>
    </xf>
    <xf numFmtId="0" fontId="31" fillId="0" borderId="12" xfId="0" applyFont="1" applyBorder="1" applyAlignment="1">
      <alignment horizontal="left" vertical="center"/>
    </xf>
    <xf numFmtId="0" fontId="31" fillId="0" borderId="12" xfId="0" applyFont="1" applyBorder="1" applyAlignment="1">
      <alignment horizontal="left"/>
    </xf>
    <xf numFmtId="0" fontId="31" fillId="0" borderId="1" xfId="0" applyFont="1" applyBorder="1" applyAlignment="1">
      <alignment horizontal="left" vertical="center"/>
    </xf>
    <xf numFmtId="0" fontId="31" fillId="0" borderId="1" xfId="0" applyFont="1" applyBorder="1" applyAlignment="1">
      <alignment horizontal="left"/>
    </xf>
    <xf numFmtId="0" fontId="1" fillId="0" borderId="1" xfId="0" applyFont="1" applyBorder="1" applyAlignment="1">
      <alignment horizontal="left" vertical="center"/>
    </xf>
    <xf numFmtId="3" fontId="31" fillId="0" borderId="1" xfId="0" applyNumberFormat="1" applyFont="1" applyBorder="1" applyAlignment="1">
      <alignment horizontal="right" vertical="center" wrapText="1"/>
    </xf>
    <xf numFmtId="0" fontId="31" fillId="2" borderId="1" xfId="0" applyFont="1" applyFill="1" applyBorder="1" applyAlignment="1">
      <alignment vertical="top" wrapText="1"/>
    </xf>
    <xf numFmtId="0" fontId="31" fillId="0" borderId="26" xfId="0" applyFont="1" applyBorder="1" applyAlignment="1">
      <alignment vertical="top" wrapText="1"/>
    </xf>
    <xf numFmtId="0" fontId="31" fillId="2" borderId="17" xfId="0" applyFont="1" applyFill="1" applyBorder="1" applyAlignment="1">
      <alignment vertical="top" wrapText="1"/>
    </xf>
    <xf numFmtId="0" fontId="31" fillId="0" borderId="15" xfId="0" applyFont="1" applyBorder="1"/>
    <xf numFmtId="0" fontId="31" fillId="0" borderId="20" xfId="0" applyFont="1" applyBorder="1" applyAlignment="1">
      <alignment wrapText="1"/>
    </xf>
    <xf numFmtId="0" fontId="31" fillId="0" borderId="1" xfId="0" applyFont="1" applyBorder="1" applyAlignment="1">
      <alignment vertical="top" wrapText="1"/>
    </xf>
    <xf numFmtId="0" fontId="31" fillId="0" borderId="16" xfId="0" applyFont="1" applyBorder="1"/>
    <xf numFmtId="0" fontId="31" fillId="2" borderId="15" xfId="0" applyFont="1" applyFill="1" applyBorder="1"/>
    <xf numFmtId="0" fontId="31" fillId="2" borderId="26" xfId="0" applyFont="1" applyFill="1" applyBorder="1" applyAlignment="1">
      <alignment vertical="top" wrapText="1"/>
    </xf>
    <xf numFmtId="0" fontId="35" fillId="0" borderId="17" xfId="0" applyFont="1" applyBorder="1" applyAlignment="1">
      <alignment wrapText="1"/>
    </xf>
    <xf numFmtId="0" fontId="35" fillId="2" borderId="20" xfId="0" applyFont="1" applyFill="1" applyBorder="1" applyAlignment="1">
      <alignment horizontal="left" vertical="top"/>
    </xf>
    <xf numFmtId="0" fontId="31" fillId="2" borderId="15" xfId="0" quotePrefix="1" applyFont="1" applyFill="1" applyBorder="1" applyAlignment="1">
      <alignment horizontal="left"/>
    </xf>
    <xf numFmtId="0" fontId="31" fillId="2" borderId="20" xfId="0" quotePrefix="1" applyFont="1" applyFill="1" applyBorder="1" applyAlignment="1">
      <alignment horizontal="left" wrapText="1"/>
    </xf>
    <xf numFmtId="0" fontId="31" fillId="2" borderId="20" xfId="0" applyFont="1" applyFill="1" applyBorder="1" applyAlignment="1">
      <alignment horizontal="left" vertical="top" wrapText="1"/>
    </xf>
    <xf numFmtId="0" fontId="31" fillId="2" borderId="26" xfId="0" applyFont="1" applyFill="1" applyBorder="1" applyAlignment="1">
      <alignment horizontal="left" wrapText="1"/>
    </xf>
    <xf numFmtId="0" fontId="31" fillId="2" borderId="17" xfId="0" applyFont="1" applyFill="1" applyBorder="1" applyAlignment="1">
      <alignment horizontal="left" wrapText="1"/>
    </xf>
    <xf numFmtId="0" fontId="31" fillId="2" borderId="17" xfId="0" applyFont="1" applyFill="1" applyBorder="1" applyAlignment="1">
      <alignment horizontal="left" vertical="top" wrapText="1"/>
    </xf>
    <xf numFmtId="0" fontId="31" fillId="0" borderId="17" xfId="0" applyFont="1" applyBorder="1" applyAlignment="1">
      <alignment vertical="top" wrapText="1"/>
    </xf>
    <xf numFmtId="0" fontId="31" fillId="0" borderId="15" xfId="0" applyFont="1" applyBorder="1" applyAlignment="1">
      <alignment wrapText="1"/>
    </xf>
    <xf numFmtId="0" fontId="31" fillId="0" borderId="23" xfId="0" applyFont="1" applyBorder="1" applyAlignment="1">
      <alignment horizontal="left" vertical="top" wrapText="1"/>
    </xf>
    <xf numFmtId="0" fontId="31" fillId="0" borderId="20" xfId="0" applyFont="1" applyBorder="1" applyAlignment="1">
      <alignment vertical="top" wrapText="1"/>
    </xf>
    <xf numFmtId="0" fontId="31" fillId="0" borderId="26" xfId="0" applyFont="1" applyBorder="1" applyAlignment="1">
      <alignment horizontal="left" vertical="top" wrapText="1"/>
    </xf>
    <xf numFmtId="0" fontId="31" fillId="0" borderId="17" xfId="0" applyFont="1" applyBorder="1" applyAlignment="1">
      <alignment wrapText="1"/>
    </xf>
    <xf numFmtId="0" fontId="31" fillId="0" borderId="17" xfId="0" applyFont="1" applyBorder="1" applyAlignment="1">
      <alignment horizontal="left" vertical="top"/>
    </xf>
    <xf numFmtId="49" fontId="31" fillId="0" borderId="17" xfId="0" applyNumberFormat="1" applyFont="1" applyBorder="1" applyAlignment="1">
      <alignment horizontal="left" vertical="top" wrapText="1"/>
    </xf>
    <xf numFmtId="3" fontId="31" fillId="2" borderId="11" xfId="0" applyNumberFormat="1" applyFont="1" applyFill="1" applyBorder="1"/>
    <xf numFmtId="3" fontId="31" fillId="2" borderId="11" xfId="0" applyNumberFormat="1" applyFont="1" applyFill="1" applyBorder="1" applyAlignment="1">
      <alignment horizontal="right"/>
    </xf>
    <xf numFmtId="0" fontId="31" fillId="2" borderId="17" xfId="0" applyFont="1" applyFill="1" applyBorder="1" applyAlignment="1">
      <alignment wrapText="1"/>
    </xf>
    <xf numFmtId="0" fontId="31" fillId="2" borderId="35" xfId="0" applyFont="1" applyFill="1" applyBorder="1" applyAlignment="1">
      <alignment vertical="top" wrapText="1"/>
    </xf>
    <xf numFmtId="0" fontId="31" fillId="2" borderId="20" xfId="0" applyFont="1" applyFill="1" applyBorder="1" applyAlignment="1">
      <alignment wrapText="1"/>
    </xf>
    <xf numFmtId="0" fontId="1" fillId="0" borderId="13" xfId="0" applyFont="1" applyBorder="1" applyAlignment="1">
      <alignment horizontal="left" vertical="center" wrapText="1"/>
    </xf>
    <xf numFmtId="0" fontId="1" fillId="0" borderId="14" xfId="0" applyFont="1" applyBorder="1" applyAlignment="1">
      <alignment horizontal="center" vertical="center" wrapText="1"/>
    </xf>
    <xf numFmtId="0" fontId="1" fillId="0" borderId="14" xfId="0" quotePrefix="1" applyFont="1" applyBorder="1" applyAlignment="1">
      <alignment horizontal="left" vertical="center" wrapText="1"/>
    </xf>
    <xf numFmtId="0" fontId="1" fillId="2" borderId="14" xfId="0" applyFont="1" applyFill="1" applyBorder="1" applyAlignment="1">
      <alignment horizontal="left" vertical="top" wrapText="1"/>
    </xf>
    <xf numFmtId="0" fontId="1" fillId="0" borderId="18" xfId="0" applyFont="1" applyBorder="1" applyAlignment="1">
      <alignment horizontal="left" vertical="center" wrapText="1"/>
    </xf>
    <xf numFmtId="0" fontId="1" fillId="0" borderId="19" xfId="0" applyFont="1" applyBorder="1" applyAlignment="1">
      <alignment horizontal="left" vertical="top" wrapText="1"/>
    </xf>
    <xf numFmtId="0" fontId="1" fillId="0" borderId="19" xfId="0" applyFont="1" applyBorder="1" applyAlignment="1">
      <alignment horizontal="center" vertical="center" wrapText="1"/>
    </xf>
    <xf numFmtId="0" fontId="1" fillId="0" borderId="19" xfId="0" applyFont="1" applyBorder="1" applyAlignment="1">
      <alignment horizontal="left" vertical="center" wrapText="1"/>
    </xf>
    <xf numFmtId="0" fontId="1" fillId="2" borderId="19" xfId="0" applyFont="1" applyFill="1" applyBorder="1" applyAlignment="1">
      <alignment horizontal="left" vertical="top"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2" borderId="18" xfId="0" applyFont="1" applyFill="1" applyBorder="1" applyAlignment="1">
      <alignment horizontal="left" vertical="center" wrapText="1"/>
    </xf>
    <xf numFmtId="0" fontId="31" fillId="2" borderId="20" xfId="0" applyFont="1" applyFill="1" applyBorder="1" applyAlignment="1">
      <alignment horizontal="left" wrapText="1"/>
    </xf>
    <xf numFmtId="0" fontId="31" fillId="0" borderId="27" xfId="0" applyFont="1" applyBorder="1" applyAlignment="1">
      <alignment horizontal="left" vertical="top"/>
    </xf>
    <xf numFmtId="0" fontId="31" fillId="0" borderId="28" xfId="0" applyFont="1" applyBorder="1" applyAlignment="1">
      <alignment horizontal="left" vertical="top"/>
    </xf>
    <xf numFmtId="0" fontId="31" fillId="0" borderId="28" xfId="0" applyFont="1" applyBorder="1" applyAlignment="1">
      <alignment horizontal="left" vertical="top" wrapText="1"/>
    </xf>
    <xf numFmtId="0" fontId="31" fillId="0" borderId="28" xfId="0" applyFont="1" applyBorder="1" applyAlignment="1">
      <alignment horizontal="center" vertical="center" wrapText="1"/>
    </xf>
    <xf numFmtId="3" fontId="31" fillId="0" borderId="34" xfId="0" applyNumberFormat="1" applyFont="1" applyBorder="1" applyAlignment="1">
      <alignment vertical="center" wrapText="1"/>
    </xf>
    <xf numFmtId="0" fontId="31" fillId="0" borderId="21" xfId="0" applyFont="1" applyBorder="1"/>
    <xf numFmtId="0" fontId="31" fillId="2" borderId="12" xfId="0" applyFont="1" applyFill="1" applyBorder="1" applyAlignment="1">
      <alignment horizontal="left" vertical="top"/>
    </xf>
    <xf numFmtId="0" fontId="31" fillId="0" borderId="19" xfId="0" quotePrefix="1" applyFont="1" applyBorder="1" applyAlignment="1">
      <alignment horizontal="left" vertical="top"/>
    </xf>
    <xf numFmtId="0" fontId="31" fillId="0" borderId="16" xfId="0" applyFont="1" applyBorder="1" applyAlignment="1">
      <alignment horizontal="left" vertical="top" wrapText="1"/>
    </xf>
    <xf numFmtId="0" fontId="31" fillId="0" borderId="1" xfId="0" quotePrefix="1" applyFont="1" applyBorder="1" applyAlignment="1">
      <alignment horizontal="left" vertical="top" wrapText="1"/>
    </xf>
    <xf numFmtId="0" fontId="31" fillId="2" borderId="23" xfId="0" applyFont="1" applyFill="1" applyBorder="1" applyAlignment="1">
      <alignment horizontal="left" wrapText="1"/>
    </xf>
    <xf numFmtId="3" fontId="31" fillId="0" borderId="33" xfId="0" applyNumberFormat="1" applyFont="1" applyBorder="1"/>
    <xf numFmtId="3" fontId="31" fillId="0" borderId="31" xfId="0" applyNumberFormat="1" applyFont="1" applyBorder="1"/>
    <xf numFmtId="0" fontId="31" fillId="0" borderId="22" xfId="0" applyFont="1" applyBorder="1" applyAlignment="1">
      <alignment horizontal="left" vertical="top"/>
    </xf>
    <xf numFmtId="3" fontId="31" fillId="0" borderId="29" xfId="0" applyNumberFormat="1" applyFont="1" applyBorder="1" applyAlignment="1">
      <alignment vertical="top"/>
    </xf>
    <xf numFmtId="3" fontId="31" fillId="0" borderId="30" xfId="0" applyNumberFormat="1" applyFont="1" applyBorder="1" applyAlignment="1">
      <alignment vertical="top"/>
    </xf>
    <xf numFmtId="3" fontId="31" fillId="0" borderId="14" xfId="0" applyNumberFormat="1" applyFont="1" applyBorder="1" applyAlignment="1">
      <alignment vertical="top"/>
    </xf>
    <xf numFmtId="3" fontId="31" fillId="0" borderId="12" xfId="0" applyNumberFormat="1" applyFont="1" applyBorder="1" applyAlignment="1">
      <alignment vertical="top"/>
    </xf>
    <xf numFmtId="4" fontId="1" fillId="2" borderId="11" xfId="0" applyNumberFormat="1" applyFont="1" applyFill="1" applyBorder="1" applyAlignment="1">
      <alignment horizontal="center" vertical="center" wrapText="1"/>
    </xf>
    <xf numFmtId="3" fontId="31" fillId="0" borderId="12" xfId="0" applyNumberFormat="1" applyFont="1" applyBorder="1"/>
    <xf numFmtId="3" fontId="36" fillId="0" borderId="1" xfId="0" applyNumberFormat="1" applyFont="1" applyBorder="1"/>
    <xf numFmtId="3" fontId="36" fillId="0" borderId="11" xfId="0" applyNumberFormat="1" applyFont="1" applyBorder="1"/>
    <xf numFmtId="3" fontId="36" fillId="0" borderId="19" xfId="0" applyNumberFormat="1" applyFont="1" applyBorder="1"/>
    <xf numFmtId="4" fontId="35" fillId="0" borderId="0" xfId="0" applyNumberFormat="1" applyFont="1"/>
    <xf numFmtId="3" fontId="31" fillId="0" borderId="19" xfId="0" applyNumberFormat="1" applyFont="1" applyBorder="1" applyAlignment="1">
      <alignment horizontal="right" vertical="center" wrapText="1"/>
    </xf>
    <xf numFmtId="3" fontId="31" fillId="2" borderId="31" xfId="0" applyNumberFormat="1" applyFont="1" applyFill="1" applyBorder="1"/>
    <xf numFmtId="3" fontId="31" fillId="2" borderId="32" xfId="0" applyNumberFormat="1" applyFont="1" applyFill="1" applyBorder="1" applyAlignment="1">
      <alignment vertical="top"/>
    </xf>
    <xf numFmtId="4" fontId="1" fillId="0" borderId="1" xfId="0" applyNumberFormat="1" applyFont="1" applyBorder="1"/>
    <xf numFmtId="3" fontId="31" fillId="0" borderId="29" xfId="0" applyNumberFormat="1" applyFont="1" applyBorder="1" applyAlignment="1">
      <alignment horizontal="right" vertical="center" wrapText="1"/>
    </xf>
    <xf numFmtId="3" fontId="31" fillId="0" borderId="32" xfId="0" applyNumberFormat="1" applyFont="1" applyBorder="1" applyAlignment="1">
      <alignment horizontal="right" vertical="center" wrapText="1"/>
    </xf>
    <xf numFmtId="3" fontId="31" fillId="0" borderId="31" xfId="0" applyNumberFormat="1" applyFont="1" applyBorder="1" applyAlignment="1">
      <alignment horizontal="right" vertical="center" wrapText="1"/>
    </xf>
    <xf numFmtId="3" fontId="31" fillId="2" borderId="32" xfId="0" applyNumberFormat="1" applyFont="1" applyFill="1" applyBorder="1"/>
    <xf numFmtId="0" fontId="35" fillId="0" borderId="17" xfId="0" applyFont="1" applyBorder="1" applyAlignment="1">
      <alignment horizontal="left" vertical="top" wrapText="1"/>
    </xf>
    <xf numFmtId="3" fontId="31" fillId="0" borderId="34" xfId="0" applyNumberFormat="1" applyFont="1" applyBorder="1" applyAlignment="1">
      <alignment vertical="top"/>
    </xf>
    <xf numFmtId="3" fontId="31" fillId="0" borderId="33" xfId="0" applyNumberFormat="1" applyFont="1" applyBorder="1" applyAlignment="1">
      <alignment vertical="top"/>
    </xf>
    <xf numFmtId="3" fontId="31" fillId="0" borderId="31" xfId="0" applyNumberFormat="1" applyFont="1" applyBorder="1" applyAlignment="1">
      <alignment vertical="top"/>
    </xf>
    <xf numFmtId="3" fontId="36" fillId="0" borderId="31" xfId="0" applyNumberFormat="1" applyFont="1" applyBorder="1"/>
    <xf numFmtId="3" fontId="36" fillId="0" borderId="30" xfId="0" applyNumberFormat="1" applyFont="1" applyBorder="1"/>
    <xf numFmtId="3" fontId="36" fillId="0" borderId="32" xfId="0" applyNumberFormat="1" applyFont="1" applyBorder="1"/>
    <xf numFmtId="3" fontId="31" fillId="2" borderId="36" xfId="0" applyNumberFormat="1" applyFont="1" applyFill="1" applyBorder="1" applyAlignment="1">
      <alignment horizontal="right"/>
    </xf>
    <xf numFmtId="3" fontId="1" fillId="0" borderId="0" xfId="0" applyNumberFormat="1" applyFont="1"/>
    <xf numFmtId="0" fontId="1" fillId="0" borderId="37" xfId="0" applyFont="1" applyBorder="1"/>
    <xf numFmtId="0" fontId="1" fillId="0" borderId="24" xfId="0" applyFont="1" applyBorder="1" applyAlignment="1">
      <alignment horizontal="left"/>
    </xf>
    <xf numFmtId="0" fontId="1" fillId="0" borderId="24" xfId="0" applyFont="1" applyBorder="1"/>
    <xf numFmtId="0" fontId="0" fillId="0" borderId="38" xfId="0" applyBorder="1"/>
    <xf numFmtId="3" fontId="31" fillId="2" borderId="24" xfId="0" applyNumberFormat="1" applyFont="1" applyFill="1" applyBorder="1"/>
    <xf numFmtId="0" fontId="31" fillId="2" borderId="24" xfId="0" applyFont="1" applyFill="1" applyBorder="1"/>
    <xf numFmtId="3" fontId="31" fillId="2" borderId="39" xfId="0" applyNumberFormat="1" applyFont="1" applyFill="1" applyBorder="1"/>
    <xf numFmtId="0" fontId="31" fillId="0" borderId="40" xfId="0" applyFont="1" applyBorder="1" applyAlignment="1">
      <alignment horizontal="left" vertical="top" wrapText="1"/>
    </xf>
    <xf numFmtId="3" fontId="1" fillId="2" borderId="19" xfId="0" applyNumberFormat="1" applyFont="1" applyFill="1" applyBorder="1"/>
    <xf numFmtId="0" fontId="31" fillId="0" borderId="41" xfId="0" applyFont="1" applyBorder="1" applyAlignment="1">
      <alignment horizontal="left" vertical="top"/>
    </xf>
    <xf numFmtId="0" fontId="31" fillId="2" borderId="42" xfId="0" applyFont="1" applyFill="1" applyBorder="1" applyAlignment="1">
      <alignment horizontal="left" vertical="top"/>
    </xf>
    <xf numFmtId="0" fontId="31" fillId="0" borderId="42" xfId="0" applyFont="1" applyBorder="1" applyAlignment="1">
      <alignment horizontal="left" vertical="top"/>
    </xf>
    <xf numFmtId="0" fontId="31" fillId="2" borderId="19" xfId="0" quotePrefix="1" applyFont="1" applyFill="1" applyBorder="1" applyAlignment="1">
      <alignment horizontal="left" vertical="top"/>
    </xf>
    <xf numFmtId="3" fontId="31" fillId="0" borderId="42" xfId="0" applyNumberFormat="1" applyFont="1" applyBorder="1" applyAlignment="1">
      <alignment vertical="top"/>
    </xf>
    <xf numFmtId="3" fontId="31" fillId="0" borderId="43" xfId="0" applyNumberFormat="1" applyFont="1" applyBorder="1" applyAlignment="1">
      <alignment vertical="top"/>
    </xf>
    <xf numFmtId="3" fontId="31" fillId="0" borderId="32" xfId="0" applyNumberFormat="1" applyFont="1" applyBorder="1" applyAlignment="1">
      <alignment vertical="top"/>
    </xf>
    <xf numFmtId="0" fontId="31" fillId="0" borderId="44" xfId="0" applyFont="1" applyBorder="1" applyAlignment="1">
      <alignment horizontal="left" vertical="top" wrapText="1"/>
    </xf>
    <xf numFmtId="0" fontId="31" fillId="2" borderId="28" xfId="0" quotePrefix="1" applyFont="1" applyFill="1" applyBorder="1" applyAlignment="1">
      <alignment horizontal="left" vertical="top"/>
    </xf>
    <xf numFmtId="0" fontId="31" fillId="2" borderId="18" xfId="0" applyFont="1" applyFill="1" applyBorder="1" applyAlignment="1">
      <alignment horizontal="left" vertical="top"/>
    </xf>
    <xf numFmtId="3" fontId="31" fillId="0" borderId="19" xfId="0" applyNumberFormat="1" applyFont="1" applyBorder="1" applyAlignment="1">
      <alignment vertical="top"/>
    </xf>
    <xf numFmtId="0" fontId="31" fillId="0" borderId="44" xfId="0" applyFont="1" applyBorder="1" applyAlignment="1">
      <alignment vertical="top" wrapText="1"/>
    </xf>
    <xf numFmtId="3" fontId="31" fillId="0" borderId="14" xfId="0" applyNumberFormat="1" applyFont="1" applyBorder="1"/>
    <xf numFmtId="3" fontId="31" fillId="0" borderId="19" xfId="0" applyNumberFormat="1" applyFont="1" applyBorder="1"/>
    <xf numFmtId="0" fontId="1" fillId="2" borderId="14" xfId="0" applyFont="1" applyFill="1" applyBorder="1" applyAlignment="1">
      <alignment horizontal="left" vertical="top"/>
    </xf>
    <xf numFmtId="49" fontId="31" fillId="2" borderId="15" xfId="0" applyNumberFormat="1" applyFont="1" applyFill="1" applyBorder="1" applyAlignment="1">
      <alignment horizontal="left" vertical="top" wrapText="1"/>
    </xf>
    <xf numFmtId="0" fontId="1" fillId="0" borderId="16" xfId="0" applyFont="1" applyBorder="1" applyAlignment="1">
      <alignment horizontal="left" vertical="top" wrapText="1"/>
    </xf>
    <xf numFmtId="0" fontId="35" fillId="2" borderId="17" xfId="0" applyFont="1" applyFill="1" applyBorder="1" applyAlignment="1">
      <alignment horizontal="left" vertical="top" wrapText="1"/>
    </xf>
    <xf numFmtId="49" fontId="31" fillId="2" borderId="17" xfId="0" applyNumberFormat="1" applyFont="1" applyFill="1" applyBorder="1" applyAlignment="1">
      <alignment horizontal="left" vertical="top" wrapText="1"/>
    </xf>
    <xf numFmtId="49" fontId="31" fillId="0" borderId="20" xfId="0" applyNumberFormat="1" applyFont="1" applyBorder="1" applyAlignment="1">
      <alignment horizontal="left" vertical="top" wrapText="1"/>
    </xf>
    <xf numFmtId="3" fontId="31" fillId="0" borderId="0" xfId="0" applyNumberFormat="1" applyFont="1"/>
    <xf numFmtId="0" fontId="35" fillId="2" borderId="1" xfId="0" applyFont="1" applyFill="1" applyBorder="1" applyAlignment="1">
      <alignment vertical="top" wrapText="1"/>
    </xf>
    <xf numFmtId="0" fontId="31" fillId="2" borderId="1" xfId="0" quotePrefix="1" applyFont="1" applyFill="1" applyBorder="1" applyAlignment="1">
      <alignment horizontal="left" vertical="top" wrapText="1"/>
    </xf>
    <xf numFmtId="3" fontId="35" fillId="0" borderId="0" xfId="0" applyNumberFormat="1" applyFont="1"/>
    <xf numFmtId="0" fontId="1" fillId="0" borderId="1" xfId="0" applyFont="1" applyBorder="1" applyAlignment="1">
      <alignment vertical="top" wrapText="1"/>
    </xf>
    <xf numFmtId="0" fontId="31" fillId="0" borderId="1" xfId="0" quotePrefix="1" applyFont="1" applyBorder="1" applyAlignment="1">
      <alignment horizontal="left" wrapText="1"/>
    </xf>
    <xf numFmtId="0" fontId="31" fillId="0" borderId="21" xfId="0" applyFont="1" applyBorder="1" applyAlignment="1">
      <alignment horizontal="left" vertical="top" wrapText="1"/>
    </xf>
    <xf numFmtId="0" fontId="31" fillId="0" borderId="23" xfId="0" applyFont="1" applyBorder="1" applyAlignment="1">
      <alignment horizontal="left" vertical="top" wrapText="1"/>
    </xf>
    <xf numFmtId="0" fontId="31" fillId="0" borderId="26" xfId="0" applyFont="1" applyBorder="1" applyAlignment="1">
      <alignment horizontal="left" vertical="top" wrapText="1"/>
    </xf>
    <xf numFmtId="0" fontId="31" fillId="2" borderId="11" xfId="0" quotePrefix="1" applyFont="1" applyFill="1" applyBorder="1" applyAlignment="1">
      <alignment horizontal="left" vertical="top" wrapText="1"/>
    </xf>
    <xf numFmtId="0" fontId="31" fillId="2" borderId="12" xfId="0" quotePrefix="1" applyFont="1" applyFill="1" applyBorder="1" applyAlignment="1">
      <alignment horizontal="left" vertical="top" wrapText="1"/>
    </xf>
    <xf numFmtId="0" fontId="31" fillId="0" borderId="11" xfId="0" quotePrefix="1" applyFont="1" applyBorder="1" applyAlignment="1">
      <alignment horizontal="left" vertical="top" wrapText="1"/>
    </xf>
    <xf numFmtId="0" fontId="31" fillId="0" borderId="12" xfId="0" quotePrefix="1" applyFont="1" applyBorder="1" applyAlignment="1">
      <alignment horizontal="left" vertical="top" wrapText="1"/>
    </xf>
    <xf numFmtId="0" fontId="31" fillId="2" borderId="15" xfId="0" applyFont="1" applyFill="1" applyBorder="1" applyAlignment="1">
      <alignment horizontal="left" vertical="top" wrapText="1"/>
    </xf>
    <xf numFmtId="0" fontId="31" fillId="2" borderId="17" xfId="0" applyFont="1" applyFill="1" applyBorder="1" applyAlignment="1">
      <alignment horizontal="left" vertical="top" wrapText="1"/>
    </xf>
    <xf numFmtId="0" fontId="31" fillId="2" borderId="20" xfId="0" applyFont="1" applyFill="1" applyBorder="1" applyAlignment="1">
      <alignment horizontal="left" vertical="top" wrapText="1"/>
    </xf>
    <xf numFmtId="0" fontId="31" fillId="2" borderId="0" xfId="0" applyFont="1" applyFill="1" applyAlignment="1">
      <alignment horizontal="left" vertical="top" wrapText="1"/>
    </xf>
    <xf numFmtId="0" fontId="31" fillId="0" borderId="1" xfId="0" applyFont="1" applyFill="1" applyBorder="1" applyAlignment="1">
      <alignment horizontal="left"/>
    </xf>
    <xf numFmtId="3" fontId="31" fillId="0" borderId="31" xfId="0" applyNumberFormat="1" applyFont="1" applyFill="1" applyBorder="1"/>
    <xf numFmtId="3" fontId="31" fillId="0" borderId="32" xfId="0" applyNumberFormat="1" applyFont="1" applyFill="1" applyBorder="1"/>
    <xf numFmtId="3" fontId="31" fillId="0" borderId="39" xfId="0" applyNumberFormat="1" applyFont="1" applyFill="1" applyBorder="1"/>
    <xf numFmtId="0" fontId="31" fillId="0" borderId="1" xfId="0" applyFont="1" applyFill="1" applyBorder="1" applyAlignment="1">
      <alignment horizontal="left" vertical="top" wrapText="1"/>
    </xf>
    <xf numFmtId="0" fontId="31" fillId="0" borderId="1" xfId="0" quotePrefix="1" applyFont="1" applyFill="1" applyBorder="1" applyAlignment="1">
      <alignment horizontal="left" vertical="center" wrapText="1"/>
    </xf>
    <xf numFmtId="3" fontId="31" fillId="0" borderId="1" xfId="0" applyNumberFormat="1" applyFont="1" applyFill="1" applyBorder="1"/>
    <xf numFmtId="0" fontId="31" fillId="0" borderId="1" xfId="0" applyFont="1" applyFill="1" applyBorder="1"/>
    <xf numFmtId="0" fontId="31" fillId="0" borderId="1" xfId="0" applyFont="1" applyFill="1" applyBorder="1" applyAlignment="1">
      <alignment horizontal="left" vertical="center" wrapText="1"/>
    </xf>
    <xf numFmtId="0" fontId="31" fillId="0" borderId="1" xfId="0" quotePrefix="1" applyFont="1" applyFill="1" applyBorder="1" applyAlignment="1">
      <alignment horizontal="left" vertical="top" wrapText="1"/>
    </xf>
  </cellXfs>
  <cellStyles count="733">
    <cellStyle name="20% - Accent1 2" xfId="14" xr:uid="{00000000-0005-0000-0000-000000000000}"/>
    <cellStyle name="20% - Accent1 2 2" xfId="15" xr:uid="{00000000-0005-0000-0000-000001000000}"/>
    <cellStyle name="20% - Accent1 3" xfId="16" xr:uid="{00000000-0005-0000-0000-000002000000}"/>
    <cellStyle name="20% - Accent2 2" xfId="17" xr:uid="{00000000-0005-0000-0000-000003000000}"/>
    <cellStyle name="20% - Accent2 2 2" xfId="18" xr:uid="{00000000-0005-0000-0000-000004000000}"/>
    <cellStyle name="20% - Accent2 3" xfId="19" xr:uid="{00000000-0005-0000-0000-000005000000}"/>
    <cellStyle name="20% - Accent3 2" xfId="20" xr:uid="{00000000-0005-0000-0000-000006000000}"/>
    <cellStyle name="20% - Accent3 2 2" xfId="21" xr:uid="{00000000-0005-0000-0000-000007000000}"/>
    <cellStyle name="20% - Accent3 3" xfId="22" xr:uid="{00000000-0005-0000-0000-000008000000}"/>
    <cellStyle name="20% - Accent4 2" xfId="23" xr:uid="{00000000-0005-0000-0000-000009000000}"/>
    <cellStyle name="20% - Accent4 2 2" xfId="24" xr:uid="{00000000-0005-0000-0000-00000A000000}"/>
    <cellStyle name="20% - Accent4 3" xfId="25" xr:uid="{00000000-0005-0000-0000-00000B000000}"/>
    <cellStyle name="20% - Accent5 2" xfId="26" xr:uid="{00000000-0005-0000-0000-00000C000000}"/>
    <cellStyle name="20% - Accent5 2 2" xfId="27" xr:uid="{00000000-0005-0000-0000-00000D000000}"/>
    <cellStyle name="20% - Accent5 3" xfId="28" xr:uid="{00000000-0005-0000-0000-00000E000000}"/>
    <cellStyle name="20% - Accent6 2" xfId="29" xr:uid="{00000000-0005-0000-0000-00000F000000}"/>
    <cellStyle name="20% - Accent6 2 2" xfId="30" xr:uid="{00000000-0005-0000-0000-000010000000}"/>
    <cellStyle name="20% - Accent6 3" xfId="31" xr:uid="{00000000-0005-0000-0000-000011000000}"/>
    <cellStyle name="20% – rõhk1" xfId="32" xr:uid="{00000000-0005-0000-0000-000012000000}"/>
    <cellStyle name="20% – rõhk2" xfId="33" xr:uid="{00000000-0005-0000-0000-000013000000}"/>
    <cellStyle name="20% – rõhk3" xfId="34" xr:uid="{00000000-0005-0000-0000-000014000000}"/>
    <cellStyle name="20% – rõhk4" xfId="35" xr:uid="{00000000-0005-0000-0000-000015000000}"/>
    <cellStyle name="20% – rõhk5" xfId="36" xr:uid="{00000000-0005-0000-0000-000016000000}"/>
    <cellStyle name="20% – rõhk6" xfId="37" xr:uid="{00000000-0005-0000-0000-000017000000}"/>
    <cellStyle name="40% - Accent1 2" xfId="38" xr:uid="{00000000-0005-0000-0000-000018000000}"/>
    <cellStyle name="40% - Accent1 2 2" xfId="39" xr:uid="{00000000-0005-0000-0000-000019000000}"/>
    <cellStyle name="40% - Accent1 3" xfId="40" xr:uid="{00000000-0005-0000-0000-00001A000000}"/>
    <cellStyle name="40% - Accent2 2" xfId="41" xr:uid="{00000000-0005-0000-0000-00001B000000}"/>
    <cellStyle name="40% - Accent2 2 2" xfId="42" xr:uid="{00000000-0005-0000-0000-00001C000000}"/>
    <cellStyle name="40% - Accent2 3" xfId="43" xr:uid="{00000000-0005-0000-0000-00001D000000}"/>
    <cellStyle name="40% - Accent3 2" xfId="44" xr:uid="{00000000-0005-0000-0000-00001E000000}"/>
    <cellStyle name="40% - Accent3 2 2" xfId="45" xr:uid="{00000000-0005-0000-0000-00001F000000}"/>
    <cellStyle name="40% - Accent3 3" xfId="46" xr:uid="{00000000-0005-0000-0000-000020000000}"/>
    <cellStyle name="40% - Accent4 2" xfId="47" xr:uid="{00000000-0005-0000-0000-000021000000}"/>
    <cellStyle name="40% - Accent4 2 2" xfId="48" xr:uid="{00000000-0005-0000-0000-000022000000}"/>
    <cellStyle name="40% - Accent4 3" xfId="49" xr:uid="{00000000-0005-0000-0000-000023000000}"/>
    <cellStyle name="40% - Accent5 2" xfId="50" xr:uid="{00000000-0005-0000-0000-000024000000}"/>
    <cellStyle name="40% - Accent5 2 2" xfId="51" xr:uid="{00000000-0005-0000-0000-000025000000}"/>
    <cellStyle name="40% - Accent5 3" xfId="52" xr:uid="{00000000-0005-0000-0000-000026000000}"/>
    <cellStyle name="40% - Accent6 2" xfId="53" xr:uid="{00000000-0005-0000-0000-000027000000}"/>
    <cellStyle name="40% - Accent6 2 2" xfId="54" xr:uid="{00000000-0005-0000-0000-000028000000}"/>
    <cellStyle name="40% - Accent6 3" xfId="55" xr:uid="{00000000-0005-0000-0000-000029000000}"/>
    <cellStyle name="40% – rõhk1" xfId="56" xr:uid="{00000000-0005-0000-0000-00002A000000}"/>
    <cellStyle name="40% – rõhk2" xfId="57" xr:uid="{00000000-0005-0000-0000-00002B000000}"/>
    <cellStyle name="40% – rõhk3" xfId="58" xr:uid="{00000000-0005-0000-0000-00002C000000}"/>
    <cellStyle name="40% – rõhk4" xfId="59" xr:uid="{00000000-0005-0000-0000-00002D000000}"/>
    <cellStyle name="40% – rõhk5" xfId="60" xr:uid="{00000000-0005-0000-0000-00002E000000}"/>
    <cellStyle name="40% – rõhk6" xfId="61" xr:uid="{00000000-0005-0000-0000-00002F000000}"/>
    <cellStyle name="60% - Accent1 2" xfId="62" xr:uid="{00000000-0005-0000-0000-000030000000}"/>
    <cellStyle name="60% - Accent2 2" xfId="63" xr:uid="{00000000-0005-0000-0000-000031000000}"/>
    <cellStyle name="60% - Accent3 2" xfId="64" xr:uid="{00000000-0005-0000-0000-000032000000}"/>
    <cellStyle name="60% - Accent4 2" xfId="65" xr:uid="{00000000-0005-0000-0000-000033000000}"/>
    <cellStyle name="60% - Accent5 2" xfId="66" xr:uid="{00000000-0005-0000-0000-000034000000}"/>
    <cellStyle name="60% - Accent6 2" xfId="67" xr:uid="{00000000-0005-0000-0000-000035000000}"/>
    <cellStyle name="60% – rõhk1" xfId="68" xr:uid="{00000000-0005-0000-0000-000036000000}"/>
    <cellStyle name="60% – rõhk2" xfId="69" xr:uid="{00000000-0005-0000-0000-000037000000}"/>
    <cellStyle name="60% – rõhk3" xfId="70" xr:uid="{00000000-0005-0000-0000-000038000000}"/>
    <cellStyle name="60% – rõhk4" xfId="71" xr:uid="{00000000-0005-0000-0000-000039000000}"/>
    <cellStyle name="60% – rõhk5" xfId="72" xr:uid="{00000000-0005-0000-0000-00003A000000}"/>
    <cellStyle name="60% – rõhk6" xfId="73" xr:uid="{00000000-0005-0000-0000-00003B000000}"/>
    <cellStyle name="Accent1 2" xfId="74" xr:uid="{00000000-0005-0000-0000-00003C000000}"/>
    <cellStyle name="Accent2 2" xfId="75" xr:uid="{00000000-0005-0000-0000-00003D000000}"/>
    <cellStyle name="Accent3 2" xfId="76" xr:uid="{00000000-0005-0000-0000-00003E000000}"/>
    <cellStyle name="Accent4 2" xfId="77" xr:uid="{00000000-0005-0000-0000-00003F000000}"/>
    <cellStyle name="Accent5 2" xfId="78" xr:uid="{00000000-0005-0000-0000-000040000000}"/>
    <cellStyle name="Accent6 2" xfId="79" xr:uid="{00000000-0005-0000-0000-000041000000}"/>
    <cellStyle name="Arvutus" xfId="80" xr:uid="{00000000-0005-0000-0000-000042000000}"/>
    <cellStyle name="Arvutus 2" xfId="81" xr:uid="{00000000-0005-0000-0000-000043000000}"/>
    <cellStyle name="Bad 2" xfId="82" xr:uid="{00000000-0005-0000-0000-000044000000}"/>
    <cellStyle name="Calculation 2" xfId="83" xr:uid="{00000000-0005-0000-0000-000045000000}"/>
    <cellStyle name="Check Cell 2" xfId="84" xr:uid="{00000000-0005-0000-0000-000046000000}"/>
    <cellStyle name="ColTitles" xfId="85" xr:uid="{00000000-0005-0000-0000-000047000000}"/>
    <cellStyle name="Comma 2" xfId="86" xr:uid="{00000000-0005-0000-0000-000048000000}"/>
    <cellStyle name="Comma 3" xfId="87" xr:uid="{00000000-0005-0000-0000-000049000000}"/>
    <cellStyle name="Comma0" xfId="88" xr:uid="{00000000-0005-0000-0000-00004A000000}"/>
    <cellStyle name="Currency0" xfId="89" xr:uid="{00000000-0005-0000-0000-00004B000000}"/>
    <cellStyle name="Date" xfId="90" xr:uid="{00000000-0005-0000-0000-00004C000000}"/>
    <cellStyle name="Excel Built-in Normal" xfId="91" xr:uid="{00000000-0005-0000-0000-00004D000000}"/>
    <cellStyle name="Excel Built-in Normal 1" xfId="92" xr:uid="{00000000-0005-0000-0000-00004E000000}"/>
    <cellStyle name="Excel_BuiltIn_Comma 1" xfId="93" xr:uid="{00000000-0005-0000-0000-00004F000000}"/>
    <cellStyle name="Explanatory Text 2" xfId="94" xr:uid="{00000000-0005-0000-0000-000050000000}"/>
    <cellStyle name="Fixed" xfId="95" xr:uid="{00000000-0005-0000-0000-000051000000}"/>
    <cellStyle name="Good 2" xfId="96" xr:uid="{00000000-0005-0000-0000-000052000000}"/>
    <cellStyle name="Halb" xfId="97" xr:uid="{00000000-0005-0000-0000-000053000000}"/>
    <cellStyle name="Hea" xfId="98" xr:uid="{00000000-0005-0000-0000-000054000000}"/>
    <cellStyle name="Heading 1 2" xfId="99" xr:uid="{00000000-0005-0000-0000-000055000000}"/>
    <cellStyle name="Heading 2 2" xfId="100" xr:uid="{00000000-0005-0000-0000-000056000000}"/>
    <cellStyle name="Heading 3 2" xfId="101" xr:uid="{00000000-0005-0000-0000-000057000000}"/>
    <cellStyle name="Heading 4 2" xfId="102" xr:uid="{00000000-0005-0000-0000-000058000000}"/>
    <cellStyle name="Hoiatustekst" xfId="103" xr:uid="{00000000-0005-0000-0000-000059000000}"/>
    <cellStyle name="Hyperlink 2" xfId="104" xr:uid="{00000000-0005-0000-0000-00005A000000}"/>
    <cellStyle name="Input 2" xfId="105" xr:uid="{00000000-0005-0000-0000-00005B000000}"/>
    <cellStyle name="Kokku" xfId="106" xr:uid="{00000000-0005-0000-0000-00005C000000}"/>
    <cellStyle name="Kokku 2" xfId="107" xr:uid="{00000000-0005-0000-0000-00005D000000}"/>
    <cellStyle name="Koma 2" xfId="108" xr:uid="{00000000-0005-0000-0000-00005E000000}"/>
    <cellStyle name="Koma 2 2" xfId="109" xr:uid="{00000000-0005-0000-0000-00005F000000}"/>
    <cellStyle name="Koma 2 2 2" xfId="110" xr:uid="{00000000-0005-0000-0000-000060000000}"/>
    <cellStyle name="Koma 2 2 3" xfId="111" xr:uid="{00000000-0005-0000-0000-000061000000}"/>
    <cellStyle name="Koma 2 3" xfId="112" xr:uid="{00000000-0005-0000-0000-000062000000}"/>
    <cellStyle name="Koma 2 4" xfId="113" xr:uid="{00000000-0005-0000-0000-000063000000}"/>
    <cellStyle name="Koma 2 5" xfId="114" xr:uid="{00000000-0005-0000-0000-000064000000}"/>
    <cellStyle name="Koma 3" xfId="115" xr:uid="{00000000-0005-0000-0000-000065000000}"/>
    <cellStyle name="Koma 4" xfId="116" xr:uid="{00000000-0005-0000-0000-000066000000}"/>
    <cellStyle name="Kontrolli lahtrit" xfId="117" xr:uid="{00000000-0005-0000-0000-000067000000}"/>
    <cellStyle name="Laad 1" xfId="118" xr:uid="{00000000-0005-0000-0000-000068000000}"/>
    <cellStyle name="Lingitud lahter" xfId="119" xr:uid="{00000000-0005-0000-0000-000069000000}"/>
    <cellStyle name="Lingitud lahter 2" xfId="120" xr:uid="{00000000-0005-0000-0000-00006A000000}"/>
    <cellStyle name="Linked Cell 2" xfId="121" xr:uid="{00000000-0005-0000-0000-00006B000000}"/>
    <cellStyle name="Milliers [0]_budgetcalend 2002 02" xfId="122" xr:uid="{00000000-0005-0000-0000-00006C000000}"/>
    <cellStyle name="Milliers_budgetcalend 2002 02" xfId="123" xr:uid="{00000000-0005-0000-0000-00006D000000}"/>
    <cellStyle name="Minu" xfId="124" xr:uid="{00000000-0005-0000-0000-00006E000000}"/>
    <cellStyle name="Monétaire [0]_budgetcalend 2002 02" xfId="125" xr:uid="{00000000-0005-0000-0000-00006F000000}"/>
    <cellStyle name="Monétaire_budgetcalend 2002 02" xfId="126" xr:uid="{00000000-0005-0000-0000-000070000000}"/>
    <cellStyle name="Märkus" xfId="127" xr:uid="{00000000-0005-0000-0000-000071000000}"/>
    <cellStyle name="Märkus 2" xfId="128" xr:uid="{00000000-0005-0000-0000-000072000000}"/>
    <cellStyle name="Neutraalne" xfId="129" xr:uid="{00000000-0005-0000-0000-000073000000}"/>
    <cellStyle name="Neutraalne 2" xfId="130" xr:uid="{00000000-0005-0000-0000-000074000000}"/>
    <cellStyle name="Neutral 2" xfId="131" xr:uid="{00000000-0005-0000-0000-000075000000}"/>
    <cellStyle name="Normaallaad 10" xfId="132" xr:uid="{00000000-0005-0000-0000-000076000000}"/>
    <cellStyle name="Normaallaad 10 2" xfId="133" xr:uid="{00000000-0005-0000-0000-000077000000}"/>
    <cellStyle name="Normaallaad 10 3" xfId="134" xr:uid="{00000000-0005-0000-0000-000078000000}"/>
    <cellStyle name="Normaallaad 10 4" xfId="135" xr:uid="{00000000-0005-0000-0000-000079000000}"/>
    <cellStyle name="Normaallaad 10 5" xfId="136" xr:uid="{00000000-0005-0000-0000-00007A000000}"/>
    <cellStyle name="Normaallaad 10 6" xfId="137" xr:uid="{00000000-0005-0000-0000-00007B000000}"/>
    <cellStyle name="Normaallaad 10 7" xfId="138" xr:uid="{00000000-0005-0000-0000-00007C000000}"/>
    <cellStyle name="Normaallaad 10 7 2" xfId="139" xr:uid="{00000000-0005-0000-0000-00007D000000}"/>
    <cellStyle name="Normaallaad 11" xfId="140" xr:uid="{00000000-0005-0000-0000-00007E000000}"/>
    <cellStyle name="Normaallaad 11 2" xfId="141" xr:uid="{00000000-0005-0000-0000-00007F000000}"/>
    <cellStyle name="Normaallaad 11 3" xfId="142" xr:uid="{00000000-0005-0000-0000-000080000000}"/>
    <cellStyle name="Normaallaad 11 4" xfId="143" xr:uid="{00000000-0005-0000-0000-000081000000}"/>
    <cellStyle name="Normaallaad 11 5" xfId="144" xr:uid="{00000000-0005-0000-0000-000082000000}"/>
    <cellStyle name="Normaallaad 11 6" xfId="145" xr:uid="{00000000-0005-0000-0000-000083000000}"/>
    <cellStyle name="Normaallaad 12" xfId="146" xr:uid="{00000000-0005-0000-0000-000084000000}"/>
    <cellStyle name="Normaallaad 12 2" xfId="147" xr:uid="{00000000-0005-0000-0000-000085000000}"/>
    <cellStyle name="Normaallaad 12 3" xfId="148" xr:uid="{00000000-0005-0000-0000-000086000000}"/>
    <cellStyle name="Normaallaad 12 4" xfId="149" xr:uid="{00000000-0005-0000-0000-000087000000}"/>
    <cellStyle name="Normaallaad 12 5" xfId="150" xr:uid="{00000000-0005-0000-0000-000088000000}"/>
    <cellStyle name="Normaallaad 12 6" xfId="151" xr:uid="{00000000-0005-0000-0000-000089000000}"/>
    <cellStyle name="Normaallaad 13" xfId="152" xr:uid="{00000000-0005-0000-0000-00008A000000}"/>
    <cellStyle name="Normaallaad 13 2" xfId="153" xr:uid="{00000000-0005-0000-0000-00008B000000}"/>
    <cellStyle name="Normaallaad 14" xfId="154" xr:uid="{00000000-0005-0000-0000-00008C000000}"/>
    <cellStyle name="Normaallaad 14 2" xfId="155" xr:uid="{00000000-0005-0000-0000-00008D000000}"/>
    <cellStyle name="Normaallaad 14 3" xfId="156" xr:uid="{00000000-0005-0000-0000-00008E000000}"/>
    <cellStyle name="Normaallaad 14 4" xfId="157" xr:uid="{00000000-0005-0000-0000-00008F000000}"/>
    <cellStyle name="Normaallaad 14 5" xfId="158" xr:uid="{00000000-0005-0000-0000-000090000000}"/>
    <cellStyle name="Normaallaad 14 6" xfId="159" xr:uid="{00000000-0005-0000-0000-000091000000}"/>
    <cellStyle name="Normaallaad 15" xfId="160" xr:uid="{00000000-0005-0000-0000-000092000000}"/>
    <cellStyle name="Normaallaad 15 2" xfId="161" xr:uid="{00000000-0005-0000-0000-000093000000}"/>
    <cellStyle name="Normaallaad 15 3" xfId="162" xr:uid="{00000000-0005-0000-0000-000094000000}"/>
    <cellStyle name="Normaallaad 15 4" xfId="163" xr:uid="{00000000-0005-0000-0000-000095000000}"/>
    <cellStyle name="Normaallaad 15 5" xfId="164" xr:uid="{00000000-0005-0000-0000-000096000000}"/>
    <cellStyle name="Normaallaad 15 6" xfId="165" xr:uid="{00000000-0005-0000-0000-000097000000}"/>
    <cellStyle name="Normaallaad 16" xfId="166" xr:uid="{00000000-0005-0000-0000-000098000000}"/>
    <cellStyle name="Normaallaad 16 2" xfId="167" xr:uid="{00000000-0005-0000-0000-000099000000}"/>
    <cellStyle name="Normaallaad 16 3" xfId="168" xr:uid="{00000000-0005-0000-0000-00009A000000}"/>
    <cellStyle name="Normaallaad 17" xfId="169" xr:uid="{00000000-0005-0000-0000-00009B000000}"/>
    <cellStyle name="Normaallaad 17 2" xfId="170" xr:uid="{00000000-0005-0000-0000-00009C000000}"/>
    <cellStyle name="Normaallaad 18" xfId="171" xr:uid="{00000000-0005-0000-0000-00009D000000}"/>
    <cellStyle name="Normaallaad 18 2" xfId="172" xr:uid="{00000000-0005-0000-0000-00009E000000}"/>
    <cellStyle name="Normaallaad 19" xfId="173" xr:uid="{00000000-0005-0000-0000-00009F000000}"/>
    <cellStyle name="Normaallaad 19 2" xfId="174" xr:uid="{00000000-0005-0000-0000-0000A0000000}"/>
    <cellStyle name="Normaallaad 2" xfId="1" xr:uid="{00000000-0005-0000-0000-0000A1000000}"/>
    <cellStyle name="Normaallaad 2 10" xfId="176" xr:uid="{00000000-0005-0000-0000-0000A2000000}"/>
    <cellStyle name="Normaallaad 2 10 2" xfId="177" xr:uid="{00000000-0005-0000-0000-0000A3000000}"/>
    <cellStyle name="Normaallaad 2 11" xfId="178" xr:uid="{00000000-0005-0000-0000-0000A4000000}"/>
    <cellStyle name="Normaallaad 2 11 2" xfId="179" xr:uid="{00000000-0005-0000-0000-0000A5000000}"/>
    <cellStyle name="Normaallaad 2 12" xfId="180" xr:uid="{00000000-0005-0000-0000-0000A6000000}"/>
    <cellStyle name="Normaallaad 2 12 2" xfId="181" xr:uid="{00000000-0005-0000-0000-0000A7000000}"/>
    <cellStyle name="Normaallaad 2 13" xfId="182" xr:uid="{00000000-0005-0000-0000-0000A8000000}"/>
    <cellStyle name="Normaallaad 2 13 2" xfId="183" xr:uid="{00000000-0005-0000-0000-0000A9000000}"/>
    <cellStyle name="Normaallaad 2 14" xfId="184" xr:uid="{00000000-0005-0000-0000-0000AA000000}"/>
    <cellStyle name="Normaallaad 2 14 2" xfId="185" xr:uid="{00000000-0005-0000-0000-0000AB000000}"/>
    <cellStyle name="Normaallaad 2 15" xfId="186" xr:uid="{00000000-0005-0000-0000-0000AC000000}"/>
    <cellStyle name="Normaallaad 2 15 2" xfId="187" xr:uid="{00000000-0005-0000-0000-0000AD000000}"/>
    <cellStyle name="Normaallaad 2 16" xfId="188" xr:uid="{00000000-0005-0000-0000-0000AE000000}"/>
    <cellStyle name="Normaallaad 2 16 2" xfId="189" xr:uid="{00000000-0005-0000-0000-0000AF000000}"/>
    <cellStyle name="Normaallaad 2 17" xfId="190" xr:uid="{00000000-0005-0000-0000-0000B0000000}"/>
    <cellStyle name="Normaallaad 2 17 2" xfId="191" xr:uid="{00000000-0005-0000-0000-0000B1000000}"/>
    <cellStyle name="Normaallaad 2 18" xfId="192" xr:uid="{00000000-0005-0000-0000-0000B2000000}"/>
    <cellStyle name="Normaallaad 2 18 2" xfId="193" xr:uid="{00000000-0005-0000-0000-0000B3000000}"/>
    <cellStyle name="Normaallaad 2 19" xfId="194" xr:uid="{00000000-0005-0000-0000-0000B4000000}"/>
    <cellStyle name="Normaallaad 2 19 2" xfId="195" xr:uid="{00000000-0005-0000-0000-0000B5000000}"/>
    <cellStyle name="Normaallaad 2 2" xfId="12" xr:uid="{00000000-0005-0000-0000-0000B6000000}"/>
    <cellStyle name="Normaallaad 2 2 2" xfId="197" xr:uid="{00000000-0005-0000-0000-0000B7000000}"/>
    <cellStyle name="Normaallaad 2 2 2 2" xfId="198" xr:uid="{00000000-0005-0000-0000-0000B8000000}"/>
    <cellStyle name="Normaallaad 2 2 2 3" xfId="199" xr:uid="{00000000-0005-0000-0000-0000B9000000}"/>
    <cellStyle name="Normaallaad 2 2 3" xfId="200" xr:uid="{00000000-0005-0000-0000-0000BA000000}"/>
    <cellStyle name="Normaallaad 2 2 4" xfId="196" xr:uid="{00000000-0005-0000-0000-0000BB000000}"/>
    <cellStyle name="Normaallaad 2 20" xfId="201" xr:uid="{00000000-0005-0000-0000-0000BC000000}"/>
    <cellStyle name="Normaallaad 2 20 2" xfId="202" xr:uid="{00000000-0005-0000-0000-0000BD000000}"/>
    <cellStyle name="Normaallaad 2 21" xfId="203" xr:uid="{00000000-0005-0000-0000-0000BE000000}"/>
    <cellStyle name="Normaallaad 2 21 2" xfId="204" xr:uid="{00000000-0005-0000-0000-0000BF000000}"/>
    <cellStyle name="Normaallaad 2 22" xfId="205" xr:uid="{00000000-0005-0000-0000-0000C0000000}"/>
    <cellStyle name="Normaallaad 2 22 2" xfId="206" xr:uid="{00000000-0005-0000-0000-0000C1000000}"/>
    <cellStyle name="Normaallaad 2 23" xfId="207" xr:uid="{00000000-0005-0000-0000-0000C2000000}"/>
    <cellStyle name="Normaallaad 2 23 2" xfId="208" xr:uid="{00000000-0005-0000-0000-0000C3000000}"/>
    <cellStyle name="Normaallaad 2 24" xfId="209" xr:uid="{00000000-0005-0000-0000-0000C4000000}"/>
    <cellStyle name="Normaallaad 2 24 2" xfId="210" xr:uid="{00000000-0005-0000-0000-0000C5000000}"/>
    <cellStyle name="Normaallaad 2 25" xfId="211" xr:uid="{00000000-0005-0000-0000-0000C6000000}"/>
    <cellStyle name="Normaallaad 2 25 2" xfId="212" xr:uid="{00000000-0005-0000-0000-0000C7000000}"/>
    <cellStyle name="Normaallaad 2 26" xfId="213" xr:uid="{00000000-0005-0000-0000-0000C8000000}"/>
    <cellStyle name="Normaallaad 2 26 2" xfId="214" xr:uid="{00000000-0005-0000-0000-0000C9000000}"/>
    <cellStyle name="Normaallaad 2 27" xfId="215" xr:uid="{00000000-0005-0000-0000-0000CA000000}"/>
    <cellStyle name="Normaallaad 2 27 2" xfId="216" xr:uid="{00000000-0005-0000-0000-0000CB000000}"/>
    <cellStyle name="Normaallaad 2 28" xfId="217" xr:uid="{00000000-0005-0000-0000-0000CC000000}"/>
    <cellStyle name="Normaallaad 2 28 2" xfId="218" xr:uid="{00000000-0005-0000-0000-0000CD000000}"/>
    <cellStyle name="Normaallaad 2 29" xfId="219" xr:uid="{00000000-0005-0000-0000-0000CE000000}"/>
    <cellStyle name="Normaallaad 2 29 2" xfId="220" xr:uid="{00000000-0005-0000-0000-0000CF000000}"/>
    <cellStyle name="Normaallaad 2 3" xfId="5" xr:uid="{00000000-0005-0000-0000-0000D0000000}"/>
    <cellStyle name="Normaallaad 2 3 2" xfId="222" xr:uid="{00000000-0005-0000-0000-0000D1000000}"/>
    <cellStyle name="Normaallaad 2 3 3" xfId="221" xr:uid="{00000000-0005-0000-0000-0000D2000000}"/>
    <cellStyle name="Normaallaad 2 30" xfId="223" xr:uid="{00000000-0005-0000-0000-0000D3000000}"/>
    <cellStyle name="Normaallaad 2 30 2" xfId="224" xr:uid="{00000000-0005-0000-0000-0000D4000000}"/>
    <cellStyle name="Normaallaad 2 31" xfId="225" xr:uid="{00000000-0005-0000-0000-0000D5000000}"/>
    <cellStyle name="Normaallaad 2 31 2" xfId="226" xr:uid="{00000000-0005-0000-0000-0000D6000000}"/>
    <cellStyle name="Normaallaad 2 32" xfId="227" xr:uid="{00000000-0005-0000-0000-0000D7000000}"/>
    <cellStyle name="Normaallaad 2 32 2" xfId="228" xr:uid="{00000000-0005-0000-0000-0000D8000000}"/>
    <cellStyle name="Normaallaad 2 33" xfId="229" xr:uid="{00000000-0005-0000-0000-0000D9000000}"/>
    <cellStyle name="Normaallaad 2 34" xfId="230" xr:uid="{00000000-0005-0000-0000-0000DA000000}"/>
    <cellStyle name="Normaallaad 2 35" xfId="231" xr:uid="{00000000-0005-0000-0000-0000DB000000}"/>
    <cellStyle name="Normaallaad 2 36" xfId="232" xr:uid="{00000000-0005-0000-0000-0000DC000000}"/>
    <cellStyle name="Normaallaad 2 37" xfId="233" xr:uid="{00000000-0005-0000-0000-0000DD000000}"/>
    <cellStyle name="Normaallaad 2 38" xfId="234" xr:uid="{00000000-0005-0000-0000-0000DE000000}"/>
    <cellStyle name="Normaallaad 2 39" xfId="175" xr:uid="{00000000-0005-0000-0000-0000DF000000}"/>
    <cellStyle name="Normaallaad 2 4" xfId="235" xr:uid="{00000000-0005-0000-0000-0000E0000000}"/>
    <cellStyle name="Normaallaad 2 4 2" xfId="236" xr:uid="{00000000-0005-0000-0000-0000E1000000}"/>
    <cellStyle name="Normaallaad 2 5" xfId="237" xr:uid="{00000000-0005-0000-0000-0000E2000000}"/>
    <cellStyle name="Normaallaad 2 5 2" xfId="238" xr:uid="{00000000-0005-0000-0000-0000E3000000}"/>
    <cellStyle name="Normaallaad 2 6" xfId="239" xr:uid="{00000000-0005-0000-0000-0000E4000000}"/>
    <cellStyle name="Normaallaad 2 6 2" xfId="240" xr:uid="{00000000-0005-0000-0000-0000E5000000}"/>
    <cellStyle name="Normaallaad 2 7" xfId="241" xr:uid="{00000000-0005-0000-0000-0000E6000000}"/>
    <cellStyle name="Normaallaad 2 7 2" xfId="242" xr:uid="{00000000-0005-0000-0000-0000E7000000}"/>
    <cellStyle name="Normaallaad 2 8" xfId="243" xr:uid="{00000000-0005-0000-0000-0000E8000000}"/>
    <cellStyle name="Normaallaad 2 8 2" xfId="244" xr:uid="{00000000-0005-0000-0000-0000E9000000}"/>
    <cellStyle name="Normaallaad 2 9" xfId="245" xr:uid="{00000000-0005-0000-0000-0000EA000000}"/>
    <cellStyle name="Normaallaad 2 9 2" xfId="246" xr:uid="{00000000-0005-0000-0000-0000EB000000}"/>
    <cellStyle name="Normaallaad 2_RM yyrid (20 juuli 2010)" xfId="247" xr:uid="{00000000-0005-0000-0000-0000EC000000}"/>
    <cellStyle name="Normaallaad 20" xfId="248" xr:uid="{00000000-0005-0000-0000-0000ED000000}"/>
    <cellStyle name="Normaallaad 21" xfId="249" xr:uid="{00000000-0005-0000-0000-0000EE000000}"/>
    <cellStyle name="Normaallaad 25" xfId="250" xr:uid="{00000000-0005-0000-0000-0000EF000000}"/>
    <cellStyle name="Normaallaad 25 2" xfId="251" xr:uid="{00000000-0005-0000-0000-0000F0000000}"/>
    <cellStyle name="Normaallaad 26" xfId="252" xr:uid="{00000000-0005-0000-0000-0000F1000000}"/>
    <cellStyle name="Normaallaad 26 2" xfId="253" xr:uid="{00000000-0005-0000-0000-0000F2000000}"/>
    <cellStyle name="Normaallaad 26 3" xfId="254" xr:uid="{00000000-0005-0000-0000-0000F3000000}"/>
    <cellStyle name="Normaallaad 26 4" xfId="255" xr:uid="{00000000-0005-0000-0000-0000F4000000}"/>
    <cellStyle name="Normaallaad 26 5" xfId="256" xr:uid="{00000000-0005-0000-0000-0000F5000000}"/>
    <cellStyle name="Normaallaad 26 6" xfId="257" xr:uid="{00000000-0005-0000-0000-0000F6000000}"/>
    <cellStyle name="Normaallaad 26 7" xfId="258" xr:uid="{00000000-0005-0000-0000-0000F7000000}"/>
    <cellStyle name="Normaallaad 26_RM yyrid (20 juuli 2010)" xfId="259" xr:uid="{00000000-0005-0000-0000-0000F8000000}"/>
    <cellStyle name="Normaallaad 29" xfId="260" xr:uid="{00000000-0005-0000-0000-0000F9000000}"/>
    <cellStyle name="Normaallaad 29 2" xfId="261" xr:uid="{00000000-0005-0000-0000-0000FA000000}"/>
    <cellStyle name="Normaallaad 29 3" xfId="262" xr:uid="{00000000-0005-0000-0000-0000FB000000}"/>
    <cellStyle name="Normaallaad 29 4" xfId="263" xr:uid="{00000000-0005-0000-0000-0000FC000000}"/>
    <cellStyle name="Normaallaad 29 5" xfId="264" xr:uid="{00000000-0005-0000-0000-0000FD000000}"/>
    <cellStyle name="Normaallaad 29 6" xfId="265" xr:uid="{00000000-0005-0000-0000-0000FE000000}"/>
    <cellStyle name="Normaallaad 29 7" xfId="266" xr:uid="{00000000-0005-0000-0000-0000FF000000}"/>
    <cellStyle name="Normaallaad 3" xfId="267" xr:uid="{00000000-0005-0000-0000-000000010000}"/>
    <cellStyle name="Normaallaad 3 2" xfId="268" xr:uid="{00000000-0005-0000-0000-000001010000}"/>
    <cellStyle name="Normaallaad 3 2 2" xfId="269" xr:uid="{00000000-0005-0000-0000-000002010000}"/>
    <cellStyle name="Normaallaad 3 3" xfId="270" xr:uid="{00000000-0005-0000-0000-000003010000}"/>
    <cellStyle name="Normaallaad 31" xfId="271" xr:uid="{00000000-0005-0000-0000-000004010000}"/>
    <cellStyle name="Normaallaad 31 2" xfId="272" xr:uid="{00000000-0005-0000-0000-000005010000}"/>
    <cellStyle name="Normaallaad 31 3" xfId="273" xr:uid="{00000000-0005-0000-0000-000006010000}"/>
    <cellStyle name="Normaallaad 31 4" xfId="274" xr:uid="{00000000-0005-0000-0000-000007010000}"/>
    <cellStyle name="Normaallaad 31 5" xfId="275" xr:uid="{00000000-0005-0000-0000-000008010000}"/>
    <cellStyle name="Normaallaad 31 6" xfId="276" xr:uid="{00000000-0005-0000-0000-000009010000}"/>
    <cellStyle name="Normaallaad 32" xfId="277" xr:uid="{00000000-0005-0000-0000-00000A010000}"/>
    <cellStyle name="Normaallaad 32 2" xfId="278" xr:uid="{00000000-0005-0000-0000-00000B010000}"/>
    <cellStyle name="Normaallaad 32 3" xfId="279" xr:uid="{00000000-0005-0000-0000-00000C010000}"/>
    <cellStyle name="Normaallaad 32 4" xfId="280" xr:uid="{00000000-0005-0000-0000-00000D010000}"/>
    <cellStyle name="Normaallaad 32 5" xfId="281" xr:uid="{00000000-0005-0000-0000-00000E010000}"/>
    <cellStyle name="Normaallaad 32 6" xfId="282" xr:uid="{00000000-0005-0000-0000-00000F010000}"/>
    <cellStyle name="Normaallaad 32 7" xfId="283" xr:uid="{00000000-0005-0000-0000-000010010000}"/>
    <cellStyle name="Normaallaad 33" xfId="284" xr:uid="{00000000-0005-0000-0000-000011010000}"/>
    <cellStyle name="Normaallaad 33 2" xfId="285" xr:uid="{00000000-0005-0000-0000-000012010000}"/>
    <cellStyle name="Normaallaad 33 3" xfId="286" xr:uid="{00000000-0005-0000-0000-000013010000}"/>
    <cellStyle name="Normaallaad 33 4" xfId="287" xr:uid="{00000000-0005-0000-0000-000014010000}"/>
    <cellStyle name="Normaallaad 33 5" xfId="288" xr:uid="{00000000-0005-0000-0000-000015010000}"/>
    <cellStyle name="Normaallaad 33 6" xfId="289" xr:uid="{00000000-0005-0000-0000-000016010000}"/>
    <cellStyle name="Normaallaad 33 7" xfId="290" xr:uid="{00000000-0005-0000-0000-000017010000}"/>
    <cellStyle name="Normaallaad 34" xfId="291" xr:uid="{00000000-0005-0000-0000-000018010000}"/>
    <cellStyle name="Normaallaad 34 2" xfId="292" xr:uid="{00000000-0005-0000-0000-000019010000}"/>
    <cellStyle name="Normaallaad 34 3" xfId="293" xr:uid="{00000000-0005-0000-0000-00001A010000}"/>
    <cellStyle name="Normaallaad 34 4" xfId="294" xr:uid="{00000000-0005-0000-0000-00001B010000}"/>
    <cellStyle name="Normaallaad 34 5" xfId="295" xr:uid="{00000000-0005-0000-0000-00001C010000}"/>
    <cellStyle name="Normaallaad 34 6" xfId="296" xr:uid="{00000000-0005-0000-0000-00001D010000}"/>
    <cellStyle name="Normaallaad 34 7" xfId="297" xr:uid="{00000000-0005-0000-0000-00001E010000}"/>
    <cellStyle name="Normaallaad 35" xfId="298" xr:uid="{00000000-0005-0000-0000-00001F010000}"/>
    <cellStyle name="Normaallaad 35 2" xfId="299" xr:uid="{00000000-0005-0000-0000-000020010000}"/>
    <cellStyle name="Normaallaad 35 3" xfId="300" xr:uid="{00000000-0005-0000-0000-000021010000}"/>
    <cellStyle name="Normaallaad 35 4" xfId="301" xr:uid="{00000000-0005-0000-0000-000022010000}"/>
    <cellStyle name="Normaallaad 35 5" xfId="302" xr:uid="{00000000-0005-0000-0000-000023010000}"/>
    <cellStyle name="Normaallaad 35 6" xfId="303" xr:uid="{00000000-0005-0000-0000-000024010000}"/>
    <cellStyle name="Normaallaad 35 7" xfId="304" xr:uid="{00000000-0005-0000-0000-000025010000}"/>
    <cellStyle name="Normaallaad 36" xfId="305" xr:uid="{00000000-0005-0000-0000-000026010000}"/>
    <cellStyle name="Normaallaad 36 2" xfId="306" xr:uid="{00000000-0005-0000-0000-000027010000}"/>
    <cellStyle name="Normaallaad 36 3" xfId="307" xr:uid="{00000000-0005-0000-0000-000028010000}"/>
    <cellStyle name="Normaallaad 36 4" xfId="308" xr:uid="{00000000-0005-0000-0000-000029010000}"/>
    <cellStyle name="Normaallaad 36 5" xfId="309" xr:uid="{00000000-0005-0000-0000-00002A010000}"/>
    <cellStyle name="Normaallaad 36 6" xfId="310" xr:uid="{00000000-0005-0000-0000-00002B010000}"/>
    <cellStyle name="Normaallaad 36 7" xfId="311" xr:uid="{00000000-0005-0000-0000-00002C010000}"/>
    <cellStyle name="Normaallaad 39" xfId="312" xr:uid="{00000000-0005-0000-0000-00002D010000}"/>
    <cellStyle name="Normaallaad 39 2" xfId="313" xr:uid="{00000000-0005-0000-0000-00002E010000}"/>
    <cellStyle name="Normaallaad 39 3" xfId="314" xr:uid="{00000000-0005-0000-0000-00002F010000}"/>
    <cellStyle name="Normaallaad 39 4" xfId="315" xr:uid="{00000000-0005-0000-0000-000030010000}"/>
    <cellStyle name="Normaallaad 39 5" xfId="316" xr:uid="{00000000-0005-0000-0000-000031010000}"/>
    <cellStyle name="Normaallaad 39 6" xfId="317" xr:uid="{00000000-0005-0000-0000-000032010000}"/>
    <cellStyle name="Normaallaad 4" xfId="318" xr:uid="{00000000-0005-0000-0000-000033010000}"/>
    <cellStyle name="Normaallaad 4 2" xfId="319" xr:uid="{00000000-0005-0000-0000-000034010000}"/>
    <cellStyle name="Normaallaad 4 3" xfId="320" xr:uid="{00000000-0005-0000-0000-000035010000}"/>
    <cellStyle name="Normaallaad 4 4" xfId="321" xr:uid="{00000000-0005-0000-0000-000036010000}"/>
    <cellStyle name="Normaallaad 4 5" xfId="322" xr:uid="{00000000-0005-0000-0000-000037010000}"/>
    <cellStyle name="Normaallaad 4 6" xfId="323" xr:uid="{00000000-0005-0000-0000-000038010000}"/>
    <cellStyle name="Normaallaad 4 7" xfId="324" xr:uid="{00000000-0005-0000-0000-000039010000}"/>
    <cellStyle name="Normaallaad 4 7 2" xfId="325" xr:uid="{00000000-0005-0000-0000-00003A010000}"/>
    <cellStyle name="Normaallaad 4 8" xfId="326" xr:uid="{00000000-0005-0000-0000-00003B010000}"/>
    <cellStyle name="Normaallaad 40" xfId="327" xr:uid="{00000000-0005-0000-0000-00003C010000}"/>
    <cellStyle name="Normaallaad 40 2" xfId="328" xr:uid="{00000000-0005-0000-0000-00003D010000}"/>
    <cellStyle name="Normaallaad 40 3" xfId="329" xr:uid="{00000000-0005-0000-0000-00003E010000}"/>
    <cellStyle name="Normaallaad 40 4" xfId="330" xr:uid="{00000000-0005-0000-0000-00003F010000}"/>
    <cellStyle name="Normaallaad 40 5" xfId="331" xr:uid="{00000000-0005-0000-0000-000040010000}"/>
    <cellStyle name="Normaallaad 40 6" xfId="332" xr:uid="{00000000-0005-0000-0000-000041010000}"/>
    <cellStyle name="Normaallaad 42" xfId="333" xr:uid="{00000000-0005-0000-0000-000042010000}"/>
    <cellStyle name="Normaallaad 42 2" xfId="334" xr:uid="{00000000-0005-0000-0000-000043010000}"/>
    <cellStyle name="Normaallaad 42 3" xfId="335" xr:uid="{00000000-0005-0000-0000-000044010000}"/>
    <cellStyle name="Normaallaad 42 4" xfId="336" xr:uid="{00000000-0005-0000-0000-000045010000}"/>
    <cellStyle name="Normaallaad 42 5" xfId="337" xr:uid="{00000000-0005-0000-0000-000046010000}"/>
    <cellStyle name="Normaallaad 42 6" xfId="338" xr:uid="{00000000-0005-0000-0000-000047010000}"/>
    <cellStyle name="Normaallaad 43" xfId="339" xr:uid="{00000000-0005-0000-0000-000048010000}"/>
    <cellStyle name="Normaallaad 43 2" xfId="340" xr:uid="{00000000-0005-0000-0000-000049010000}"/>
    <cellStyle name="Normaallaad 43 3" xfId="341" xr:uid="{00000000-0005-0000-0000-00004A010000}"/>
    <cellStyle name="Normaallaad 43 4" xfId="342" xr:uid="{00000000-0005-0000-0000-00004B010000}"/>
    <cellStyle name="Normaallaad 43 5" xfId="343" xr:uid="{00000000-0005-0000-0000-00004C010000}"/>
    <cellStyle name="Normaallaad 43 6" xfId="344" xr:uid="{00000000-0005-0000-0000-00004D010000}"/>
    <cellStyle name="Normaallaad 44" xfId="345" xr:uid="{00000000-0005-0000-0000-00004E010000}"/>
    <cellStyle name="Normaallaad 44 2" xfId="346" xr:uid="{00000000-0005-0000-0000-00004F010000}"/>
    <cellStyle name="Normaallaad 44 3" xfId="347" xr:uid="{00000000-0005-0000-0000-000050010000}"/>
    <cellStyle name="Normaallaad 44 4" xfId="348" xr:uid="{00000000-0005-0000-0000-000051010000}"/>
    <cellStyle name="Normaallaad 44 5" xfId="349" xr:uid="{00000000-0005-0000-0000-000052010000}"/>
    <cellStyle name="Normaallaad 44 6" xfId="350" xr:uid="{00000000-0005-0000-0000-000053010000}"/>
    <cellStyle name="Normaallaad 45" xfId="351" xr:uid="{00000000-0005-0000-0000-000054010000}"/>
    <cellStyle name="Normaallaad 45 2" xfId="352" xr:uid="{00000000-0005-0000-0000-000055010000}"/>
    <cellStyle name="Normaallaad 45 3" xfId="353" xr:uid="{00000000-0005-0000-0000-000056010000}"/>
    <cellStyle name="Normaallaad 45 4" xfId="354" xr:uid="{00000000-0005-0000-0000-000057010000}"/>
    <cellStyle name="Normaallaad 45 5" xfId="355" xr:uid="{00000000-0005-0000-0000-000058010000}"/>
    <cellStyle name="Normaallaad 45 6" xfId="356" xr:uid="{00000000-0005-0000-0000-000059010000}"/>
    <cellStyle name="Normaallaad 46" xfId="357" xr:uid="{00000000-0005-0000-0000-00005A010000}"/>
    <cellStyle name="Normaallaad 46 2" xfId="358" xr:uid="{00000000-0005-0000-0000-00005B010000}"/>
    <cellStyle name="Normaallaad 46 3" xfId="359" xr:uid="{00000000-0005-0000-0000-00005C010000}"/>
    <cellStyle name="Normaallaad 46 4" xfId="360" xr:uid="{00000000-0005-0000-0000-00005D010000}"/>
    <cellStyle name="Normaallaad 46 5" xfId="361" xr:uid="{00000000-0005-0000-0000-00005E010000}"/>
    <cellStyle name="Normaallaad 46 6" xfId="362" xr:uid="{00000000-0005-0000-0000-00005F010000}"/>
    <cellStyle name="Normaallaad 47" xfId="363" xr:uid="{00000000-0005-0000-0000-000060010000}"/>
    <cellStyle name="Normaallaad 47 2" xfId="364" xr:uid="{00000000-0005-0000-0000-000061010000}"/>
    <cellStyle name="Normaallaad 47 3" xfId="365" xr:uid="{00000000-0005-0000-0000-000062010000}"/>
    <cellStyle name="Normaallaad 47 4" xfId="366" xr:uid="{00000000-0005-0000-0000-000063010000}"/>
    <cellStyle name="Normaallaad 47 5" xfId="367" xr:uid="{00000000-0005-0000-0000-000064010000}"/>
    <cellStyle name="Normaallaad 47 6" xfId="368" xr:uid="{00000000-0005-0000-0000-000065010000}"/>
    <cellStyle name="Normaallaad 48" xfId="369" xr:uid="{00000000-0005-0000-0000-000066010000}"/>
    <cellStyle name="Normaallaad 48 2" xfId="370" xr:uid="{00000000-0005-0000-0000-000067010000}"/>
    <cellStyle name="Normaallaad 48 3" xfId="371" xr:uid="{00000000-0005-0000-0000-000068010000}"/>
    <cellStyle name="Normaallaad 48 4" xfId="372" xr:uid="{00000000-0005-0000-0000-000069010000}"/>
    <cellStyle name="Normaallaad 48 5" xfId="373" xr:uid="{00000000-0005-0000-0000-00006A010000}"/>
    <cellStyle name="Normaallaad 48 6" xfId="374" xr:uid="{00000000-0005-0000-0000-00006B010000}"/>
    <cellStyle name="Normaallaad 49" xfId="375" xr:uid="{00000000-0005-0000-0000-00006C010000}"/>
    <cellStyle name="Normaallaad 49 2" xfId="376" xr:uid="{00000000-0005-0000-0000-00006D010000}"/>
    <cellStyle name="Normaallaad 49 3" xfId="377" xr:uid="{00000000-0005-0000-0000-00006E010000}"/>
    <cellStyle name="Normaallaad 49 4" xfId="378" xr:uid="{00000000-0005-0000-0000-00006F010000}"/>
    <cellStyle name="Normaallaad 49 5" xfId="379" xr:uid="{00000000-0005-0000-0000-000070010000}"/>
    <cellStyle name="Normaallaad 49 6" xfId="380" xr:uid="{00000000-0005-0000-0000-000071010000}"/>
    <cellStyle name="Normaallaad 5" xfId="381" xr:uid="{00000000-0005-0000-0000-000072010000}"/>
    <cellStyle name="Normaallaad 5 2" xfId="382" xr:uid="{00000000-0005-0000-0000-000073010000}"/>
    <cellStyle name="Normaallaad 5 2 2" xfId="383" xr:uid="{00000000-0005-0000-0000-000074010000}"/>
    <cellStyle name="Normaallaad 5 3" xfId="384" xr:uid="{00000000-0005-0000-0000-000075010000}"/>
    <cellStyle name="Normaallaad 5 4" xfId="385" xr:uid="{00000000-0005-0000-0000-000076010000}"/>
    <cellStyle name="Normaallaad 5 5" xfId="386" xr:uid="{00000000-0005-0000-0000-000077010000}"/>
    <cellStyle name="Normaallaad 5 6" xfId="387" xr:uid="{00000000-0005-0000-0000-000078010000}"/>
    <cellStyle name="Normaallaad 5 7" xfId="388" xr:uid="{00000000-0005-0000-0000-000079010000}"/>
    <cellStyle name="Normaallaad 5 7 2" xfId="389" xr:uid="{00000000-0005-0000-0000-00007A010000}"/>
    <cellStyle name="Normaallaad 5 8" xfId="390" xr:uid="{00000000-0005-0000-0000-00007B010000}"/>
    <cellStyle name="Normaallaad 50" xfId="391" xr:uid="{00000000-0005-0000-0000-00007C010000}"/>
    <cellStyle name="Normaallaad 50 2" xfId="392" xr:uid="{00000000-0005-0000-0000-00007D010000}"/>
    <cellStyle name="Normaallaad 50 3" xfId="393" xr:uid="{00000000-0005-0000-0000-00007E010000}"/>
    <cellStyle name="Normaallaad 50 4" xfId="394" xr:uid="{00000000-0005-0000-0000-00007F010000}"/>
    <cellStyle name="Normaallaad 50 5" xfId="395" xr:uid="{00000000-0005-0000-0000-000080010000}"/>
    <cellStyle name="Normaallaad 50 6" xfId="396" xr:uid="{00000000-0005-0000-0000-000081010000}"/>
    <cellStyle name="Normaallaad 51" xfId="397" xr:uid="{00000000-0005-0000-0000-000082010000}"/>
    <cellStyle name="Normaallaad 51 2" xfId="398" xr:uid="{00000000-0005-0000-0000-000083010000}"/>
    <cellStyle name="Normaallaad 51 3" xfId="399" xr:uid="{00000000-0005-0000-0000-000084010000}"/>
    <cellStyle name="Normaallaad 51 4" xfId="400" xr:uid="{00000000-0005-0000-0000-000085010000}"/>
    <cellStyle name="Normaallaad 51 5" xfId="401" xr:uid="{00000000-0005-0000-0000-000086010000}"/>
    <cellStyle name="Normaallaad 51 6" xfId="402" xr:uid="{00000000-0005-0000-0000-000087010000}"/>
    <cellStyle name="Normaallaad 53" xfId="403" xr:uid="{00000000-0005-0000-0000-000088010000}"/>
    <cellStyle name="Normaallaad 53 2" xfId="404" xr:uid="{00000000-0005-0000-0000-000089010000}"/>
    <cellStyle name="Normaallaad 53 3" xfId="405" xr:uid="{00000000-0005-0000-0000-00008A010000}"/>
    <cellStyle name="Normaallaad 53 4" xfId="406" xr:uid="{00000000-0005-0000-0000-00008B010000}"/>
    <cellStyle name="Normaallaad 53 5" xfId="407" xr:uid="{00000000-0005-0000-0000-00008C010000}"/>
    <cellStyle name="Normaallaad 53 6" xfId="408" xr:uid="{00000000-0005-0000-0000-00008D010000}"/>
    <cellStyle name="Normaallaad 54" xfId="409" xr:uid="{00000000-0005-0000-0000-00008E010000}"/>
    <cellStyle name="Normaallaad 54 2" xfId="410" xr:uid="{00000000-0005-0000-0000-00008F010000}"/>
    <cellStyle name="Normaallaad 54 3" xfId="411" xr:uid="{00000000-0005-0000-0000-000090010000}"/>
    <cellStyle name="Normaallaad 54 4" xfId="412" xr:uid="{00000000-0005-0000-0000-000091010000}"/>
    <cellStyle name="Normaallaad 54 5" xfId="413" xr:uid="{00000000-0005-0000-0000-000092010000}"/>
    <cellStyle name="Normaallaad 54 6" xfId="414" xr:uid="{00000000-0005-0000-0000-000093010000}"/>
    <cellStyle name="Normaallaad 55" xfId="415" xr:uid="{00000000-0005-0000-0000-000094010000}"/>
    <cellStyle name="Normaallaad 55 2" xfId="416" xr:uid="{00000000-0005-0000-0000-000095010000}"/>
    <cellStyle name="Normaallaad 56" xfId="417" xr:uid="{00000000-0005-0000-0000-000096010000}"/>
    <cellStyle name="Normaallaad 56 2" xfId="418" xr:uid="{00000000-0005-0000-0000-000097010000}"/>
    <cellStyle name="Normaallaad 56 3" xfId="419" xr:uid="{00000000-0005-0000-0000-000098010000}"/>
    <cellStyle name="Normaallaad 56 4" xfId="420" xr:uid="{00000000-0005-0000-0000-000099010000}"/>
    <cellStyle name="Normaallaad 56 5" xfId="421" xr:uid="{00000000-0005-0000-0000-00009A010000}"/>
    <cellStyle name="Normaallaad 56 6" xfId="422" xr:uid="{00000000-0005-0000-0000-00009B010000}"/>
    <cellStyle name="Normaallaad 57" xfId="423" xr:uid="{00000000-0005-0000-0000-00009C010000}"/>
    <cellStyle name="Normaallaad 57 2" xfId="424" xr:uid="{00000000-0005-0000-0000-00009D010000}"/>
    <cellStyle name="Normaallaad 57 3" xfId="425" xr:uid="{00000000-0005-0000-0000-00009E010000}"/>
    <cellStyle name="Normaallaad 57 4" xfId="426" xr:uid="{00000000-0005-0000-0000-00009F010000}"/>
    <cellStyle name="Normaallaad 57 5" xfId="427" xr:uid="{00000000-0005-0000-0000-0000A0010000}"/>
    <cellStyle name="Normaallaad 57 6" xfId="428" xr:uid="{00000000-0005-0000-0000-0000A1010000}"/>
    <cellStyle name="Normaallaad 58" xfId="429" xr:uid="{00000000-0005-0000-0000-0000A2010000}"/>
    <cellStyle name="Normaallaad 58 2" xfId="430" xr:uid="{00000000-0005-0000-0000-0000A3010000}"/>
    <cellStyle name="Normaallaad 58 3" xfId="431" xr:uid="{00000000-0005-0000-0000-0000A4010000}"/>
    <cellStyle name="Normaallaad 58 4" xfId="432" xr:uid="{00000000-0005-0000-0000-0000A5010000}"/>
    <cellStyle name="Normaallaad 58 5" xfId="433" xr:uid="{00000000-0005-0000-0000-0000A6010000}"/>
    <cellStyle name="Normaallaad 58 6" xfId="434" xr:uid="{00000000-0005-0000-0000-0000A7010000}"/>
    <cellStyle name="Normaallaad 59" xfId="435" xr:uid="{00000000-0005-0000-0000-0000A8010000}"/>
    <cellStyle name="Normaallaad 59 2" xfId="436" xr:uid="{00000000-0005-0000-0000-0000A9010000}"/>
    <cellStyle name="Normaallaad 59 3" xfId="437" xr:uid="{00000000-0005-0000-0000-0000AA010000}"/>
    <cellStyle name="Normaallaad 59 4" xfId="438" xr:uid="{00000000-0005-0000-0000-0000AB010000}"/>
    <cellStyle name="Normaallaad 59 5" xfId="439" xr:uid="{00000000-0005-0000-0000-0000AC010000}"/>
    <cellStyle name="Normaallaad 59 6" xfId="440" xr:uid="{00000000-0005-0000-0000-0000AD010000}"/>
    <cellStyle name="Normaallaad 6" xfId="441" xr:uid="{00000000-0005-0000-0000-0000AE010000}"/>
    <cellStyle name="Normaallaad 6 2" xfId="442" xr:uid="{00000000-0005-0000-0000-0000AF010000}"/>
    <cellStyle name="Normaallaad 6 3" xfId="443" xr:uid="{00000000-0005-0000-0000-0000B0010000}"/>
    <cellStyle name="Normaallaad 6 4" xfId="444" xr:uid="{00000000-0005-0000-0000-0000B1010000}"/>
    <cellStyle name="Normaallaad 6 5" xfId="445" xr:uid="{00000000-0005-0000-0000-0000B2010000}"/>
    <cellStyle name="Normaallaad 6 6" xfId="446" xr:uid="{00000000-0005-0000-0000-0000B3010000}"/>
    <cellStyle name="Normaallaad 6 7" xfId="447" xr:uid="{00000000-0005-0000-0000-0000B4010000}"/>
    <cellStyle name="Normaallaad 60" xfId="448" xr:uid="{00000000-0005-0000-0000-0000B5010000}"/>
    <cellStyle name="Normaallaad 60 2" xfId="449" xr:uid="{00000000-0005-0000-0000-0000B6010000}"/>
    <cellStyle name="Normaallaad 60 3" xfId="450" xr:uid="{00000000-0005-0000-0000-0000B7010000}"/>
    <cellStyle name="Normaallaad 60 4" xfId="451" xr:uid="{00000000-0005-0000-0000-0000B8010000}"/>
    <cellStyle name="Normaallaad 60 5" xfId="452" xr:uid="{00000000-0005-0000-0000-0000B9010000}"/>
    <cellStyle name="Normaallaad 60 6" xfId="453" xr:uid="{00000000-0005-0000-0000-0000BA010000}"/>
    <cellStyle name="Normaallaad 61" xfId="454" xr:uid="{00000000-0005-0000-0000-0000BB010000}"/>
    <cellStyle name="Normaallaad 61 2" xfId="455" xr:uid="{00000000-0005-0000-0000-0000BC010000}"/>
    <cellStyle name="Normaallaad 61 3" xfId="456" xr:uid="{00000000-0005-0000-0000-0000BD010000}"/>
    <cellStyle name="Normaallaad 61 4" xfId="457" xr:uid="{00000000-0005-0000-0000-0000BE010000}"/>
    <cellStyle name="Normaallaad 61 5" xfId="458" xr:uid="{00000000-0005-0000-0000-0000BF010000}"/>
    <cellStyle name="Normaallaad 61 6" xfId="459" xr:uid="{00000000-0005-0000-0000-0000C0010000}"/>
    <cellStyle name="Normaallaad 62" xfId="460" xr:uid="{00000000-0005-0000-0000-0000C1010000}"/>
    <cellStyle name="Normaallaad 62 2" xfId="461" xr:uid="{00000000-0005-0000-0000-0000C2010000}"/>
    <cellStyle name="Normaallaad 62 3" xfId="462" xr:uid="{00000000-0005-0000-0000-0000C3010000}"/>
    <cellStyle name="Normaallaad 62 4" xfId="463" xr:uid="{00000000-0005-0000-0000-0000C4010000}"/>
    <cellStyle name="Normaallaad 62 5" xfId="464" xr:uid="{00000000-0005-0000-0000-0000C5010000}"/>
    <cellStyle name="Normaallaad 62 6" xfId="465" xr:uid="{00000000-0005-0000-0000-0000C6010000}"/>
    <cellStyle name="Normaallaad 63" xfId="466" xr:uid="{00000000-0005-0000-0000-0000C7010000}"/>
    <cellStyle name="Normaallaad 63 2" xfId="467" xr:uid="{00000000-0005-0000-0000-0000C8010000}"/>
    <cellStyle name="Normaallaad 63 3" xfId="468" xr:uid="{00000000-0005-0000-0000-0000C9010000}"/>
    <cellStyle name="Normaallaad 63 4" xfId="469" xr:uid="{00000000-0005-0000-0000-0000CA010000}"/>
    <cellStyle name="Normaallaad 63 5" xfId="470" xr:uid="{00000000-0005-0000-0000-0000CB010000}"/>
    <cellStyle name="Normaallaad 63 6" xfId="471" xr:uid="{00000000-0005-0000-0000-0000CC010000}"/>
    <cellStyle name="Normaallaad 64" xfId="472" xr:uid="{00000000-0005-0000-0000-0000CD010000}"/>
    <cellStyle name="Normaallaad 64 2" xfId="473" xr:uid="{00000000-0005-0000-0000-0000CE010000}"/>
    <cellStyle name="Normaallaad 64 3" xfId="474" xr:uid="{00000000-0005-0000-0000-0000CF010000}"/>
    <cellStyle name="Normaallaad 64 4" xfId="475" xr:uid="{00000000-0005-0000-0000-0000D0010000}"/>
    <cellStyle name="Normaallaad 64 5" xfId="476" xr:uid="{00000000-0005-0000-0000-0000D1010000}"/>
    <cellStyle name="Normaallaad 64 6" xfId="477" xr:uid="{00000000-0005-0000-0000-0000D2010000}"/>
    <cellStyle name="Normaallaad 65" xfId="478" xr:uid="{00000000-0005-0000-0000-0000D3010000}"/>
    <cellStyle name="Normaallaad 65 2" xfId="479" xr:uid="{00000000-0005-0000-0000-0000D4010000}"/>
    <cellStyle name="Normaallaad 65 3" xfId="480" xr:uid="{00000000-0005-0000-0000-0000D5010000}"/>
    <cellStyle name="Normaallaad 65 4" xfId="481" xr:uid="{00000000-0005-0000-0000-0000D6010000}"/>
    <cellStyle name="Normaallaad 65 5" xfId="482" xr:uid="{00000000-0005-0000-0000-0000D7010000}"/>
    <cellStyle name="Normaallaad 65 6" xfId="483" xr:uid="{00000000-0005-0000-0000-0000D8010000}"/>
    <cellStyle name="Normaallaad 66" xfId="484" xr:uid="{00000000-0005-0000-0000-0000D9010000}"/>
    <cellStyle name="Normaallaad 66 2" xfId="485" xr:uid="{00000000-0005-0000-0000-0000DA010000}"/>
    <cellStyle name="Normaallaad 66 3" xfId="486" xr:uid="{00000000-0005-0000-0000-0000DB010000}"/>
    <cellStyle name="Normaallaad 66 4" xfId="487" xr:uid="{00000000-0005-0000-0000-0000DC010000}"/>
    <cellStyle name="Normaallaad 66 5" xfId="488" xr:uid="{00000000-0005-0000-0000-0000DD010000}"/>
    <cellStyle name="Normaallaad 66 6" xfId="489" xr:uid="{00000000-0005-0000-0000-0000DE010000}"/>
    <cellStyle name="Normaallaad 7" xfId="490" xr:uid="{00000000-0005-0000-0000-0000DF010000}"/>
    <cellStyle name="Normaallaad 7 2" xfId="491" xr:uid="{00000000-0005-0000-0000-0000E0010000}"/>
    <cellStyle name="Normaallaad 8" xfId="492" xr:uid="{00000000-0005-0000-0000-0000E1010000}"/>
    <cellStyle name="Normaallaad 8 2" xfId="493" xr:uid="{00000000-0005-0000-0000-0000E2010000}"/>
    <cellStyle name="Normaallaad 8 3" xfId="494" xr:uid="{00000000-0005-0000-0000-0000E3010000}"/>
    <cellStyle name="Normaallaad 8 4" xfId="495" xr:uid="{00000000-0005-0000-0000-0000E4010000}"/>
    <cellStyle name="Normaallaad 8 5" xfId="496" xr:uid="{00000000-0005-0000-0000-0000E5010000}"/>
    <cellStyle name="Normaallaad 8 6" xfId="497" xr:uid="{00000000-0005-0000-0000-0000E6010000}"/>
    <cellStyle name="Normaallaad 9" xfId="498" xr:uid="{00000000-0005-0000-0000-0000E7010000}"/>
    <cellStyle name="Normaallaad 9 2" xfId="499" xr:uid="{00000000-0005-0000-0000-0000E8010000}"/>
    <cellStyle name="Normaallaad 9 3" xfId="500" xr:uid="{00000000-0005-0000-0000-0000E9010000}"/>
    <cellStyle name="Normaallaad 9 4" xfId="501" xr:uid="{00000000-0005-0000-0000-0000EA010000}"/>
    <cellStyle name="Normaallaad 9 5" xfId="502" xr:uid="{00000000-0005-0000-0000-0000EB010000}"/>
    <cellStyle name="Normaallaad 9 6" xfId="503" xr:uid="{00000000-0005-0000-0000-0000EC010000}"/>
    <cellStyle name="Normal" xfId="0" builtinId="0"/>
    <cellStyle name="Normal 10" xfId="504" xr:uid="{00000000-0005-0000-0000-0000EE010000}"/>
    <cellStyle name="Normal 11" xfId="505" xr:uid="{00000000-0005-0000-0000-0000EF010000}"/>
    <cellStyle name="Normal 12" xfId="506" xr:uid="{00000000-0005-0000-0000-0000F0010000}"/>
    <cellStyle name="Normal 12 2" xfId="507" xr:uid="{00000000-0005-0000-0000-0000F1010000}"/>
    <cellStyle name="Normal 13" xfId="508" xr:uid="{00000000-0005-0000-0000-0000F2010000}"/>
    <cellStyle name="Normal 14" xfId="509" xr:uid="{00000000-0005-0000-0000-0000F3010000}"/>
    <cellStyle name="Normal 15" xfId="510" xr:uid="{00000000-0005-0000-0000-0000F4010000}"/>
    <cellStyle name="Normal 16" xfId="511" xr:uid="{00000000-0005-0000-0000-0000F5010000}"/>
    <cellStyle name="Normal 17" xfId="512" xr:uid="{00000000-0005-0000-0000-0000F6010000}"/>
    <cellStyle name="Normal 18" xfId="513" xr:uid="{00000000-0005-0000-0000-0000F7010000}"/>
    <cellStyle name="Normal 19" xfId="514" xr:uid="{00000000-0005-0000-0000-0000F8010000}"/>
    <cellStyle name="Normal 2" xfId="2" xr:uid="{00000000-0005-0000-0000-0000F9010000}"/>
    <cellStyle name="Normal 2 2" xfId="516" xr:uid="{00000000-0005-0000-0000-0000FA010000}"/>
    <cellStyle name="Normal 2 2 2" xfId="517" xr:uid="{00000000-0005-0000-0000-0000FB010000}"/>
    <cellStyle name="Normal 2 3" xfId="518" xr:uid="{00000000-0005-0000-0000-0000FC010000}"/>
    <cellStyle name="Normal 2 4" xfId="519" xr:uid="{00000000-0005-0000-0000-0000FD010000}"/>
    <cellStyle name="Normal 2 5" xfId="515" xr:uid="{00000000-0005-0000-0000-0000FE010000}"/>
    <cellStyle name="Normal 20" xfId="520" xr:uid="{00000000-0005-0000-0000-0000FF010000}"/>
    <cellStyle name="Normal 20 2" xfId="521" xr:uid="{00000000-0005-0000-0000-000000020000}"/>
    <cellStyle name="Normal 21" xfId="731" xr:uid="{00000000-0005-0000-0000-000001020000}"/>
    <cellStyle name="Normal 21 2" xfId="732" xr:uid="{00000000-0005-0000-0000-000002020000}"/>
    <cellStyle name="Normal 29" xfId="522" xr:uid="{00000000-0005-0000-0000-000003020000}"/>
    <cellStyle name="Normal 3" xfId="3" xr:uid="{00000000-0005-0000-0000-000004020000}"/>
    <cellStyle name="Normal 3 10" xfId="523" xr:uid="{00000000-0005-0000-0000-000005020000}"/>
    <cellStyle name="Normal 3 2" xfId="13" xr:uid="{00000000-0005-0000-0000-000006020000}"/>
    <cellStyle name="Normal 3 2 2" xfId="524" xr:uid="{00000000-0005-0000-0000-000007020000}"/>
    <cellStyle name="Normal 3 3" xfId="525" xr:uid="{00000000-0005-0000-0000-000008020000}"/>
    <cellStyle name="Normal 3 4" xfId="526" xr:uid="{00000000-0005-0000-0000-000009020000}"/>
    <cellStyle name="Normal 3 5" xfId="527" xr:uid="{00000000-0005-0000-0000-00000A020000}"/>
    <cellStyle name="Normal 3 6" xfId="528" xr:uid="{00000000-0005-0000-0000-00000B020000}"/>
    <cellStyle name="Normal 3 7" xfId="529" xr:uid="{00000000-0005-0000-0000-00000C020000}"/>
    <cellStyle name="Normal 3 8" xfId="530" xr:uid="{00000000-0005-0000-0000-00000D020000}"/>
    <cellStyle name="Normal 3 9" xfId="531" xr:uid="{00000000-0005-0000-0000-00000E020000}"/>
    <cellStyle name="Normal 3 9 2" xfId="532" xr:uid="{00000000-0005-0000-0000-00000F020000}"/>
    <cellStyle name="Normal 30" xfId="533" xr:uid="{00000000-0005-0000-0000-000010020000}"/>
    <cellStyle name="Normal 31" xfId="534" xr:uid="{00000000-0005-0000-0000-000011020000}"/>
    <cellStyle name="Normal 33" xfId="535" xr:uid="{00000000-0005-0000-0000-000012020000}"/>
    <cellStyle name="Normal 34" xfId="536" xr:uid="{00000000-0005-0000-0000-000013020000}"/>
    <cellStyle name="Normal 4" xfId="7" xr:uid="{00000000-0005-0000-0000-000014020000}"/>
    <cellStyle name="Normal 4 2" xfId="538" xr:uid="{00000000-0005-0000-0000-000015020000}"/>
    <cellStyle name="Normal 4 2 2" xfId="539" xr:uid="{00000000-0005-0000-0000-000016020000}"/>
    <cellStyle name="Normal 4 3" xfId="537" xr:uid="{00000000-0005-0000-0000-000017020000}"/>
    <cellStyle name="Normal 41" xfId="540" xr:uid="{00000000-0005-0000-0000-000018020000}"/>
    <cellStyle name="Normal 42" xfId="541" xr:uid="{00000000-0005-0000-0000-000019020000}"/>
    <cellStyle name="Normal 49" xfId="542" xr:uid="{00000000-0005-0000-0000-00001A020000}"/>
    <cellStyle name="Normal 5" xfId="9" xr:uid="{00000000-0005-0000-0000-00001B020000}"/>
    <cellStyle name="Normal 5 2" xfId="544" xr:uid="{00000000-0005-0000-0000-00001C020000}"/>
    <cellStyle name="Normal 5 2 2" xfId="545" xr:uid="{00000000-0005-0000-0000-00001D020000}"/>
    <cellStyle name="Normal 5 3" xfId="546" xr:uid="{00000000-0005-0000-0000-00001E020000}"/>
    <cellStyle name="Normal 5 4" xfId="543" xr:uid="{00000000-0005-0000-0000-00001F020000}"/>
    <cellStyle name="Normal 6" xfId="11" xr:uid="{00000000-0005-0000-0000-000020020000}"/>
    <cellStyle name="Normal 6 2" xfId="548" xr:uid="{00000000-0005-0000-0000-000021020000}"/>
    <cellStyle name="Normal 6 3" xfId="549" xr:uid="{00000000-0005-0000-0000-000022020000}"/>
    <cellStyle name="Normal 6 4" xfId="550" xr:uid="{00000000-0005-0000-0000-000023020000}"/>
    <cellStyle name="Normal 6 5" xfId="551" xr:uid="{00000000-0005-0000-0000-000024020000}"/>
    <cellStyle name="Normal 6 6" xfId="552" xr:uid="{00000000-0005-0000-0000-000025020000}"/>
    <cellStyle name="Normal 6 7" xfId="547" xr:uid="{00000000-0005-0000-0000-000026020000}"/>
    <cellStyle name="Normal 7" xfId="553" xr:uid="{00000000-0005-0000-0000-000027020000}"/>
    <cellStyle name="Normal 7 2" xfId="554" xr:uid="{00000000-0005-0000-0000-000028020000}"/>
    <cellStyle name="Normal 7 3" xfId="555" xr:uid="{00000000-0005-0000-0000-000029020000}"/>
    <cellStyle name="Normal 7 4" xfId="556" xr:uid="{00000000-0005-0000-0000-00002A020000}"/>
    <cellStyle name="Normal 7 5" xfId="557" xr:uid="{00000000-0005-0000-0000-00002B020000}"/>
    <cellStyle name="Normal 7 6" xfId="558" xr:uid="{00000000-0005-0000-0000-00002C020000}"/>
    <cellStyle name="Normal 73" xfId="559" xr:uid="{00000000-0005-0000-0000-00002D020000}"/>
    <cellStyle name="Normal 74" xfId="560" xr:uid="{00000000-0005-0000-0000-00002E020000}"/>
    <cellStyle name="Normal 75" xfId="561" xr:uid="{00000000-0005-0000-0000-00002F020000}"/>
    <cellStyle name="Normal 76" xfId="562" xr:uid="{00000000-0005-0000-0000-000030020000}"/>
    <cellStyle name="Normal 79" xfId="563" xr:uid="{00000000-0005-0000-0000-000031020000}"/>
    <cellStyle name="Normal 8" xfId="564" xr:uid="{00000000-0005-0000-0000-000032020000}"/>
    <cellStyle name="Normal 8 2" xfId="565" xr:uid="{00000000-0005-0000-0000-000033020000}"/>
    <cellStyle name="Normal 8 3" xfId="566" xr:uid="{00000000-0005-0000-0000-000034020000}"/>
    <cellStyle name="Normal 8 4" xfId="567" xr:uid="{00000000-0005-0000-0000-000035020000}"/>
    <cellStyle name="Normal 8 5" xfId="568" xr:uid="{00000000-0005-0000-0000-000036020000}"/>
    <cellStyle name="Normal 8 6" xfId="569" xr:uid="{00000000-0005-0000-0000-000037020000}"/>
    <cellStyle name="Normal 80" xfId="570" xr:uid="{00000000-0005-0000-0000-000038020000}"/>
    <cellStyle name="Normal 81" xfId="571" xr:uid="{00000000-0005-0000-0000-000039020000}"/>
    <cellStyle name="Normal 82" xfId="572" xr:uid="{00000000-0005-0000-0000-00003A020000}"/>
    <cellStyle name="Normal 85" xfId="573" xr:uid="{00000000-0005-0000-0000-00003B020000}"/>
    <cellStyle name="Normal 9" xfId="574" xr:uid="{00000000-0005-0000-0000-00003C020000}"/>
    <cellStyle name="Note 2" xfId="575" xr:uid="{00000000-0005-0000-0000-00003D020000}"/>
    <cellStyle name="Output 2" xfId="576" xr:uid="{00000000-0005-0000-0000-00003E020000}"/>
    <cellStyle name="Pealkiri" xfId="577" xr:uid="{00000000-0005-0000-0000-00003F020000}"/>
    <cellStyle name="Pealkiri 1" xfId="578" xr:uid="{00000000-0005-0000-0000-000040020000}"/>
    <cellStyle name="Pealkiri 2" xfId="579" xr:uid="{00000000-0005-0000-0000-000041020000}"/>
    <cellStyle name="Pealkiri 3" xfId="580" xr:uid="{00000000-0005-0000-0000-000042020000}"/>
    <cellStyle name="Pealkiri 4" xfId="581" xr:uid="{00000000-0005-0000-0000-000043020000}"/>
    <cellStyle name="Pealkiri 5" xfId="582" xr:uid="{00000000-0005-0000-0000-000044020000}"/>
    <cellStyle name="Percent 2" xfId="6" xr:uid="{00000000-0005-0000-0000-000045020000}"/>
    <cellStyle name="Percent 2 2" xfId="584" xr:uid="{00000000-0005-0000-0000-000046020000}"/>
    <cellStyle name="Percent 2 3" xfId="583" xr:uid="{00000000-0005-0000-0000-000047020000}"/>
    <cellStyle name="Percent 3" xfId="8" xr:uid="{00000000-0005-0000-0000-000048020000}"/>
    <cellStyle name="Percent 3 2" xfId="585" xr:uid="{00000000-0005-0000-0000-000049020000}"/>
    <cellStyle name="Percent 4" xfId="10" xr:uid="{00000000-0005-0000-0000-00004A020000}"/>
    <cellStyle name="Percent 4 2" xfId="586" xr:uid="{00000000-0005-0000-0000-00004B020000}"/>
    <cellStyle name="Percent 5" xfId="4" xr:uid="{00000000-0005-0000-0000-00004C020000}"/>
    <cellStyle name="Percent 5 2" xfId="587" xr:uid="{00000000-0005-0000-0000-00004D020000}"/>
    <cellStyle name="Protsent 2" xfId="588" xr:uid="{00000000-0005-0000-0000-00004E020000}"/>
    <cellStyle name="Protsent 2 10" xfId="589" xr:uid="{00000000-0005-0000-0000-00004F020000}"/>
    <cellStyle name="Protsent 2 10 2" xfId="590" xr:uid="{00000000-0005-0000-0000-000050020000}"/>
    <cellStyle name="Protsent 2 11" xfId="591" xr:uid="{00000000-0005-0000-0000-000051020000}"/>
    <cellStyle name="Protsent 2 11 2" xfId="592" xr:uid="{00000000-0005-0000-0000-000052020000}"/>
    <cellStyle name="Protsent 2 12" xfId="593" xr:uid="{00000000-0005-0000-0000-000053020000}"/>
    <cellStyle name="Protsent 2 12 2" xfId="594" xr:uid="{00000000-0005-0000-0000-000054020000}"/>
    <cellStyle name="Protsent 2 13" xfId="595" xr:uid="{00000000-0005-0000-0000-000055020000}"/>
    <cellStyle name="Protsent 2 13 2" xfId="596" xr:uid="{00000000-0005-0000-0000-000056020000}"/>
    <cellStyle name="Protsent 2 14" xfId="597" xr:uid="{00000000-0005-0000-0000-000057020000}"/>
    <cellStyle name="Protsent 2 14 2" xfId="598" xr:uid="{00000000-0005-0000-0000-000058020000}"/>
    <cellStyle name="Protsent 2 15" xfId="599" xr:uid="{00000000-0005-0000-0000-000059020000}"/>
    <cellStyle name="Protsent 2 15 2" xfId="600" xr:uid="{00000000-0005-0000-0000-00005A020000}"/>
    <cellStyle name="Protsent 2 16" xfId="601" xr:uid="{00000000-0005-0000-0000-00005B020000}"/>
    <cellStyle name="Protsent 2 16 2" xfId="602" xr:uid="{00000000-0005-0000-0000-00005C020000}"/>
    <cellStyle name="Protsent 2 17" xfId="603" xr:uid="{00000000-0005-0000-0000-00005D020000}"/>
    <cellStyle name="Protsent 2 17 2" xfId="604" xr:uid="{00000000-0005-0000-0000-00005E020000}"/>
    <cellStyle name="Protsent 2 18" xfId="605" xr:uid="{00000000-0005-0000-0000-00005F020000}"/>
    <cellStyle name="Protsent 2 18 2" xfId="606" xr:uid="{00000000-0005-0000-0000-000060020000}"/>
    <cellStyle name="Protsent 2 19" xfId="607" xr:uid="{00000000-0005-0000-0000-000061020000}"/>
    <cellStyle name="Protsent 2 19 2" xfId="608" xr:uid="{00000000-0005-0000-0000-000062020000}"/>
    <cellStyle name="Protsent 2 2" xfId="609" xr:uid="{00000000-0005-0000-0000-000063020000}"/>
    <cellStyle name="Protsent 2 2 2" xfId="610" xr:uid="{00000000-0005-0000-0000-000064020000}"/>
    <cellStyle name="Protsent 2 20" xfId="611" xr:uid="{00000000-0005-0000-0000-000065020000}"/>
    <cellStyle name="Protsent 2 20 2" xfId="612" xr:uid="{00000000-0005-0000-0000-000066020000}"/>
    <cellStyle name="Protsent 2 21" xfId="613" xr:uid="{00000000-0005-0000-0000-000067020000}"/>
    <cellStyle name="Protsent 2 21 2" xfId="614" xr:uid="{00000000-0005-0000-0000-000068020000}"/>
    <cellStyle name="Protsent 2 22" xfId="615" xr:uid="{00000000-0005-0000-0000-000069020000}"/>
    <cellStyle name="Protsent 2 22 2" xfId="616" xr:uid="{00000000-0005-0000-0000-00006A020000}"/>
    <cellStyle name="Protsent 2 23" xfId="617" xr:uid="{00000000-0005-0000-0000-00006B020000}"/>
    <cellStyle name="Protsent 2 23 2" xfId="618" xr:uid="{00000000-0005-0000-0000-00006C020000}"/>
    <cellStyle name="Protsent 2 24" xfId="619" xr:uid="{00000000-0005-0000-0000-00006D020000}"/>
    <cellStyle name="Protsent 2 24 2" xfId="620" xr:uid="{00000000-0005-0000-0000-00006E020000}"/>
    <cellStyle name="Protsent 2 25" xfId="621" xr:uid="{00000000-0005-0000-0000-00006F020000}"/>
    <cellStyle name="Protsent 2 25 2" xfId="622" xr:uid="{00000000-0005-0000-0000-000070020000}"/>
    <cellStyle name="Protsent 2 26" xfId="623" xr:uid="{00000000-0005-0000-0000-000071020000}"/>
    <cellStyle name="Protsent 2 26 2" xfId="624" xr:uid="{00000000-0005-0000-0000-000072020000}"/>
    <cellStyle name="Protsent 2 27" xfId="625" xr:uid="{00000000-0005-0000-0000-000073020000}"/>
    <cellStyle name="Protsent 2 27 2" xfId="626" xr:uid="{00000000-0005-0000-0000-000074020000}"/>
    <cellStyle name="Protsent 2 28" xfId="627" xr:uid="{00000000-0005-0000-0000-000075020000}"/>
    <cellStyle name="Protsent 2 28 2" xfId="628" xr:uid="{00000000-0005-0000-0000-000076020000}"/>
    <cellStyle name="Protsent 2 29" xfId="629" xr:uid="{00000000-0005-0000-0000-000077020000}"/>
    <cellStyle name="Protsent 2 29 2" xfId="630" xr:uid="{00000000-0005-0000-0000-000078020000}"/>
    <cellStyle name="Protsent 2 3" xfId="631" xr:uid="{00000000-0005-0000-0000-000079020000}"/>
    <cellStyle name="Protsent 2 3 2" xfId="632" xr:uid="{00000000-0005-0000-0000-00007A020000}"/>
    <cellStyle name="Protsent 2 30" xfId="633" xr:uid="{00000000-0005-0000-0000-00007B020000}"/>
    <cellStyle name="Protsent 2 30 2" xfId="634" xr:uid="{00000000-0005-0000-0000-00007C020000}"/>
    <cellStyle name="Protsent 2 31" xfId="635" xr:uid="{00000000-0005-0000-0000-00007D020000}"/>
    <cellStyle name="Protsent 2 31 2" xfId="636" xr:uid="{00000000-0005-0000-0000-00007E020000}"/>
    <cellStyle name="Protsent 2 32" xfId="637" xr:uid="{00000000-0005-0000-0000-00007F020000}"/>
    <cellStyle name="Protsent 2 32 2" xfId="638" xr:uid="{00000000-0005-0000-0000-000080020000}"/>
    <cellStyle name="Protsent 2 33" xfId="639" xr:uid="{00000000-0005-0000-0000-000081020000}"/>
    <cellStyle name="Protsent 2 33 2" xfId="640" xr:uid="{00000000-0005-0000-0000-000082020000}"/>
    <cellStyle name="Protsent 2 33 2 2" xfId="641" xr:uid="{00000000-0005-0000-0000-000083020000}"/>
    <cellStyle name="Protsent 2 34" xfId="642" xr:uid="{00000000-0005-0000-0000-000084020000}"/>
    <cellStyle name="Protsent 2 4" xfId="643" xr:uid="{00000000-0005-0000-0000-000085020000}"/>
    <cellStyle name="Protsent 2 4 2" xfId="644" xr:uid="{00000000-0005-0000-0000-000086020000}"/>
    <cellStyle name="Protsent 2 5" xfId="645" xr:uid="{00000000-0005-0000-0000-000087020000}"/>
    <cellStyle name="Protsent 2 5 2" xfId="646" xr:uid="{00000000-0005-0000-0000-000088020000}"/>
    <cellStyle name="Protsent 2 6" xfId="647" xr:uid="{00000000-0005-0000-0000-000089020000}"/>
    <cellStyle name="Protsent 2 6 2" xfId="648" xr:uid="{00000000-0005-0000-0000-00008A020000}"/>
    <cellStyle name="Protsent 2 7" xfId="649" xr:uid="{00000000-0005-0000-0000-00008B020000}"/>
    <cellStyle name="Protsent 2 7 2" xfId="650" xr:uid="{00000000-0005-0000-0000-00008C020000}"/>
    <cellStyle name="Protsent 2 8" xfId="651" xr:uid="{00000000-0005-0000-0000-00008D020000}"/>
    <cellStyle name="Protsent 2 8 2" xfId="652" xr:uid="{00000000-0005-0000-0000-00008E020000}"/>
    <cellStyle name="Protsent 2 9" xfId="653" xr:uid="{00000000-0005-0000-0000-00008F020000}"/>
    <cellStyle name="Protsent 2 9 2" xfId="654" xr:uid="{00000000-0005-0000-0000-000090020000}"/>
    <cellStyle name="Protsent 3" xfId="655" xr:uid="{00000000-0005-0000-0000-000091020000}"/>
    <cellStyle name="Protsent 3 2" xfId="656" xr:uid="{00000000-0005-0000-0000-000092020000}"/>
    <cellStyle name="Protsent 4" xfId="657" xr:uid="{00000000-0005-0000-0000-000093020000}"/>
    <cellStyle name="Protsent 4 2" xfId="658" xr:uid="{00000000-0005-0000-0000-000094020000}"/>
    <cellStyle name="Protsent 5" xfId="659" xr:uid="{00000000-0005-0000-0000-000095020000}"/>
    <cellStyle name="Protsent 6" xfId="660" xr:uid="{00000000-0005-0000-0000-000096020000}"/>
    <cellStyle name="RowCodes" xfId="661" xr:uid="{00000000-0005-0000-0000-000097020000}"/>
    <cellStyle name="RowTitles" xfId="662" xr:uid="{00000000-0005-0000-0000-000098020000}"/>
    <cellStyle name="RowTitles 2" xfId="663" xr:uid="{00000000-0005-0000-0000-000099020000}"/>
    <cellStyle name="RowTitles-Col2" xfId="664" xr:uid="{00000000-0005-0000-0000-00009A020000}"/>
    <cellStyle name="RowTitles-Detail" xfId="665" xr:uid="{00000000-0005-0000-0000-00009B020000}"/>
    <cellStyle name="Rõhk1" xfId="666" xr:uid="{00000000-0005-0000-0000-00009C020000}"/>
    <cellStyle name="Rõhk2" xfId="667" xr:uid="{00000000-0005-0000-0000-00009D020000}"/>
    <cellStyle name="Rõhk3" xfId="668" xr:uid="{00000000-0005-0000-0000-00009E020000}"/>
    <cellStyle name="Rõhk4" xfId="669" xr:uid="{00000000-0005-0000-0000-00009F020000}"/>
    <cellStyle name="Rõhk5" xfId="670" xr:uid="{00000000-0005-0000-0000-0000A0020000}"/>
    <cellStyle name="Rõhk6" xfId="671" xr:uid="{00000000-0005-0000-0000-0000A1020000}"/>
    <cellStyle name="SAPBEXaggData" xfId="672" xr:uid="{00000000-0005-0000-0000-0000A2020000}"/>
    <cellStyle name="SAPBEXaggDataEmph" xfId="673" xr:uid="{00000000-0005-0000-0000-0000A3020000}"/>
    <cellStyle name="SAPBEXaggItem" xfId="674" xr:uid="{00000000-0005-0000-0000-0000A4020000}"/>
    <cellStyle name="SAPBEXaggItemX" xfId="675" xr:uid="{00000000-0005-0000-0000-0000A5020000}"/>
    <cellStyle name="SAPBEXchaText" xfId="676" xr:uid="{00000000-0005-0000-0000-0000A6020000}"/>
    <cellStyle name="SAPBEXchaText 2" xfId="677" xr:uid="{00000000-0005-0000-0000-0000A7020000}"/>
    <cellStyle name="SAPBEXexcBad7" xfId="678" xr:uid="{00000000-0005-0000-0000-0000A8020000}"/>
    <cellStyle name="SAPBEXexcBad8" xfId="679" xr:uid="{00000000-0005-0000-0000-0000A9020000}"/>
    <cellStyle name="SAPBEXexcBad9" xfId="680" xr:uid="{00000000-0005-0000-0000-0000AA020000}"/>
    <cellStyle name="SAPBEXexcCritical4" xfId="681" xr:uid="{00000000-0005-0000-0000-0000AB020000}"/>
    <cellStyle name="SAPBEXexcCritical5" xfId="682" xr:uid="{00000000-0005-0000-0000-0000AC020000}"/>
    <cellStyle name="SAPBEXexcCritical6" xfId="683" xr:uid="{00000000-0005-0000-0000-0000AD020000}"/>
    <cellStyle name="SAPBEXexcGood1" xfId="684" xr:uid="{00000000-0005-0000-0000-0000AE020000}"/>
    <cellStyle name="SAPBEXexcGood2" xfId="685" xr:uid="{00000000-0005-0000-0000-0000AF020000}"/>
    <cellStyle name="SAPBEXexcGood3" xfId="686" xr:uid="{00000000-0005-0000-0000-0000B0020000}"/>
    <cellStyle name="SAPBEXfilterDrill" xfId="687" xr:uid="{00000000-0005-0000-0000-0000B1020000}"/>
    <cellStyle name="SAPBEXfilterDrill 2" xfId="688" xr:uid="{00000000-0005-0000-0000-0000B2020000}"/>
    <cellStyle name="SAPBEXfilterItem" xfId="689" xr:uid="{00000000-0005-0000-0000-0000B3020000}"/>
    <cellStyle name="SAPBEXfilterText" xfId="690" xr:uid="{00000000-0005-0000-0000-0000B4020000}"/>
    <cellStyle name="SAPBEXformats" xfId="691" xr:uid="{00000000-0005-0000-0000-0000B5020000}"/>
    <cellStyle name="SAPBEXformats 2" xfId="692" xr:uid="{00000000-0005-0000-0000-0000B6020000}"/>
    <cellStyle name="SAPBEXheaderItem" xfId="693" xr:uid="{00000000-0005-0000-0000-0000B7020000}"/>
    <cellStyle name="SAPBEXheaderText" xfId="694" xr:uid="{00000000-0005-0000-0000-0000B8020000}"/>
    <cellStyle name="SAPBEXHLevel0" xfId="695" xr:uid="{00000000-0005-0000-0000-0000B9020000}"/>
    <cellStyle name="SAPBEXHLevel0X" xfId="696" xr:uid="{00000000-0005-0000-0000-0000BA020000}"/>
    <cellStyle name="SAPBEXHLevel1" xfId="697" xr:uid="{00000000-0005-0000-0000-0000BB020000}"/>
    <cellStyle name="SAPBEXHLevel1X" xfId="698" xr:uid="{00000000-0005-0000-0000-0000BC020000}"/>
    <cellStyle name="SAPBEXHLevel2" xfId="699" xr:uid="{00000000-0005-0000-0000-0000BD020000}"/>
    <cellStyle name="SAPBEXHLevel2X" xfId="700" xr:uid="{00000000-0005-0000-0000-0000BE020000}"/>
    <cellStyle name="SAPBEXHLevel3" xfId="701" xr:uid="{00000000-0005-0000-0000-0000BF020000}"/>
    <cellStyle name="SAPBEXHLevel3X" xfId="702" xr:uid="{00000000-0005-0000-0000-0000C0020000}"/>
    <cellStyle name="SAPBEXresData" xfId="703" xr:uid="{00000000-0005-0000-0000-0000C1020000}"/>
    <cellStyle name="SAPBEXresDataEmph" xfId="704" xr:uid="{00000000-0005-0000-0000-0000C2020000}"/>
    <cellStyle name="SAPBEXresItem" xfId="705" xr:uid="{00000000-0005-0000-0000-0000C3020000}"/>
    <cellStyle name="SAPBEXresItemX" xfId="706" xr:uid="{00000000-0005-0000-0000-0000C4020000}"/>
    <cellStyle name="SAPBEXstdData" xfId="707" xr:uid="{00000000-0005-0000-0000-0000C5020000}"/>
    <cellStyle name="SAPBEXstdData 2" xfId="708" xr:uid="{00000000-0005-0000-0000-0000C6020000}"/>
    <cellStyle name="SAPBEXstdDataEmph" xfId="709" xr:uid="{00000000-0005-0000-0000-0000C7020000}"/>
    <cellStyle name="SAPBEXstdItem" xfId="710" xr:uid="{00000000-0005-0000-0000-0000C8020000}"/>
    <cellStyle name="SAPBEXstdItemX" xfId="711" xr:uid="{00000000-0005-0000-0000-0000C9020000}"/>
    <cellStyle name="SAPBEXstdItemX 2" xfId="712" xr:uid="{00000000-0005-0000-0000-0000CA020000}"/>
    <cellStyle name="SAPBEXtitle" xfId="713" xr:uid="{00000000-0005-0000-0000-0000CB020000}"/>
    <cellStyle name="SAPBEXundefined" xfId="714" xr:uid="{00000000-0005-0000-0000-0000CC020000}"/>
    <cellStyle name="Selgitav tekst" xfId="715" xr:uid="{00000000-0005-0000-0000-0000CD020000}"/>
    <cellStyle name="Sisestus" xfId="716" xr:uid="{00000000-0005-0000-0000-0000CE020000}"/>
    <cellStyle name="Style 1" xfId="717" xr:uid="{00000000-0005-0000-0000-0000CF020000}"/>
    <cellStyle name="Style 1 2" xfId="718" xr:uid="{00000000-0005-0000-0000-0000D0020000}"/>
    <cellStyle name="Zelle" xfId="719" xr:uid="{00000000-0005-0000-0000-0000D1020000}"/>
    <cellStyle name="TABLE" xfId="720" xr:uid="{00000000-0005-0000-0000-0000D2020000}"/>
    <cellStyle name="TableStyleLight1" xfId="721" xr:uid="{00000000-0005-0000-0000-0000D3020000}"/>
    <cellStyle name="Title 2" xfId="722" xr:uid="{00000000-0005-0000-0000-0000D4020000}"/>
    <cellStyle name="Total 2" xfId="723" xr:uid="{00000000-0005-0000-0000-0000D5020000}"/>
    <cellStyle name="Valuuta 2" xfId="724" xr:uid="{00000000-0005-0000-0000-0000D6020000}"/>
    <cellStyle name="Valuuta 2 2" xfId="725" xr:uid="{00000000-0005-0000-0000-0000D7020000}"/>
    <cellStyle name="Valuuta 2 2 2" xfId="726" xr:uid="{00000000-0005-0000-0000-0000D8020000}"/>
    <cellStyle name="Valuuta 2 3" xfId="727" xr:uid="{00000000-0005-0000-0000-0000D9020000}"/>
    <cellStyle name="Valuuta 3" xfId="728" xr:uid="{00000000-0005-0000-0000-0000DA020000}"/>
    <cellStyle name="Warning Text 2" xfId="729" xr:uid="{00000000-0005-0000-0000-0000DB020000}"/>
    <cellStyle name="Väljund" xfId="730" xr:uid="{00000000-0005-0000-0000-0000D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20"/>
  <sheetViews>
    <sheetView tabSelected="1" view="pageLayout" zoomScaleNormal="100" workbookViewId="0"/>
  </sheetViews>
  <sheetFormatPr defaultColWidth="9.08984375" defaultRowHeight="13"/>
  <cols>
    <col min="1" max="1" width="24.08984375" style="3" customWidth="1"/>
    <col min="2" max="2" width="7.1796875" style="3" customWidth="1"/>
    <col min="3" max="3" width="10.54296875" style="3" customWidth="1"/>
    <col min="4" max="4" width="22.6328125" style="3" customWidth="1"/>
    <col min="5" max="5" width="9.54296875" style="3" customWidth="1"/>
    <col min="6" max="6" width="11.36328125" style="3" customWidth="1"/>
    <col min="7" max="7" width="8.1796875" style="3" customWidth="1"/>
    <col min="8" max="8" width="60.453125" style="3" customWidth="1"/>
    <col min="9" max="16384" width="9.08984375" style="3"/>
  </cols>
  <sheetData>
    <row r="1" spans="1:8" ht="45.75" customHeight="1" thickBot="1">
      <c r="A1" s="81" t="s">
        <v>0</v>
      </c>
      <c r="B1" s="82" t="s">
        <v>93</v>
      </c>
      <c r="C1" s="82" t="s">
        <v>92</v>
      </c>
      <c r="D1" s="82" t="s">
        <v>10</v>
      </c>
      <c r="E1" s="82" t="s">
        <v>79</v>
      </c>
      <c r="F1" s="82" t="s">
        <v>43</v>
      </c>
      <c r="G1" s="104" t="s">
        <v>170</v>
      </c>
      <c r="H1" s="83" t="s">
        <v>16</v>
      </c>
    </row>
    <row r="2" spans="1:8">
      <c r="A2" s="4" t="s">
        <v>4</v>
      </c>
      <c r="B2" s="53">
        <v>505</v>
      </c>
      <c r="C2" s="53">
        <v>20</v>
      </c>
      <c r="D2" s="84"/>
      <c r="E2" s="85" t="s">
        <v>81</v>
      </c>
      <c r="F2" s="7" t="s">
        <v>12</v>
      </c>
      <c r="G2" s="77">
        <v>510</v>
      </c>
      <c r="H2" s="176" t="s">
        <v>50</v>
      </c>
    </row>
    <row r="3" spans="1:8" ht="13.5" thickBot="1">
      <c r="A3" s="8" t="s">
        <v>5</v>
      </c>
      <c r="B3" s="56">
        <v>55</v>
      </c>
      <c r="C3" s="56">
        <v>20</v>
      </c>
      <c r="D3" s="86"/>
      <c r="E3" s="40" t="s">
        <v>81</v>
      </c>
      <c r="F3" s="11" t="s">
        <v>12</v>
      </c>
      <c r="G3" s="131">
        <v>1197</v>
      </c>
      <c r="H3" s="177" t="s">
        <v>115</v>
      </c>
    </row>
    <row r="4" spans="1:8" ht="26">
      <c r="A4" s="21" t="s">
        <v>4</v>
      </c>
      <c r="B4" s="87">
        <v>505</v>
      </c>
      <c r="C4" s="87">
        <v>20</v>
      </c>
      <c r="D4" s="88"/>
      <c r="E4" s="89" t="s">
        <v>81</v>
      </c>
      <c r="F4" s="80" t="s">
        <v>14</v>
      </c>
      <c r="G4" s="219">
        <v>2106</v>
      </c>
      <c r="H4" s="218" t="s">
        <v>207</v>
      </c>
    </row>
    <row r="5" spans="1:8" ht="19.5" customHeight="1" thickBot="1">
      <c r="A5" s="8" t="s">
        <v>5</v>
      </c>
      <c r="B5" s="56">
        <v>55</v>
      </c>
      <c r="C5" s="56">
        <v>20</v>
      </c>
      <c r="D5" s="86"/>
      <c r="E5" s="40" t="s">
        <v>81</v>
      </c>
      <c r="F5" s="11" t="s">
        <v>14</v>
      </c>
      <c r="G5" s="131">
        <v>134389</v>
      </c>
      <c r="H5" s="178" t="s">
        <v>127</v>
      </c>
    </row>
    <row r="6" spans="1:8" ht="26">
      <c r="A6" s="13" t="s">
        <v>5</v>
      </c>
      <c r="B6" s="54">
        <v>55</v>
      </c>
      <c r="C6" s="54">
        <v>20</v>
      </c>
      <c r="D6" s="90" t="s">
        <v>90</v>
      </c>
      <c r="E6" s="29" t="s">
        <v>81</v>
      </c>
      <c r="F6" s="16" t="s">
        <v>23</v>
      </c>
      <c r="G6" s="132">
        <v>5000</v>
      </c>
      <c r="H6" s="179" t="s">
        <v>151</v>
      </c>
    </row>
    <row r="7" spans="1:8" ht="39">
      <c r="A7" s="13" t="s">
        <v>5</v>
      </c>
      <c r="B7" s="54">
        <v>55</v>
      </c>
      <c r="C7" s="54">
        <v>20</v>
      </c>
      <c r="D7" s="90" t="s">
        <v>150</v>
      </c>
      <c r="E7" s="29" t="s">
        <v>81</v>
      </c>
      <c r="F7" s="16" t="s">
        <v>23</v>
      </c>
      <c r="G7" s="132">
        <v>15000</v>
      </c>
      <c r="H7" s="179" t="s">
        <v>205</v>
      </c>
    </row>
    <row r="8" spans="1:8" ht="12" customHeight="1">
      <c r="A8" s="13" t="s">
        <v>5</v>
      </c>
      <c r="B8" s="54">
        <v>55</v>
      </c>
      <c r="C8" s="54">
        <v>20</v>
      </c>
      <c r="D8" s="91" t="s">
        <v>49</v>
      </c>
      <c r="E8" s="29" t="s">
        <v>81</v>
      </c>
      <c r="F8" s="16" t="s">
        <v>23</v>
      </c>
      <c r="G8" s="220">
        <v>9970</v>
      </c>
      <c r="H8" s="180" t="s">
        <v>101</v>
      </c>
    </row>
    <row r="9" spans="1:8">
      <c r="A9" s="13" t="s">
        <v>5</v>
      </c>
      <c r="B9" s="54">
        <v>55</v>
      </c>
      <c r="C9" s="54">
        <v>20</v>
      </c>
      <c r="D9" s="91" t="s">
        <v>85</v>
      </c>
      <c r="E9" s="29" t="s">
        <v>81</v>
      </c>
      <c r="F9" s="16" t="s">
        <v>23</v>
      </c>
      <c r="G9" s="220">
        <v>4805</v>
      </c>
      <c r="H9" s="181" t="s">
        <v>132</v>
      </c>
    </row>
    <row r="10" spans="1:8">
      <c r="A10" s="13" t="s">
        <v>5</v>
      </c>
      <c r="B10" s="54">
        <v>55</v>
      </c>
      <c r="C10" s="54">
        <v>20</v>
      </c>
      <c r="D10" s="91"/>
      <c r="E10" s="29"/>
      <c r="F10" s="16"/>
      <c r="G10" s="220">
        <v>100000</v>
      </c>
      <c r="H10" s="181" t="s">
        <v>206</v>
      </c>
    </row>
    <row r="11" spans="1:8">
      <c r="A11" s="13" t="s">
        <v>106</v>
      </c>
      <c r="B11" s="54">
        <v>45</v>
      </c>
      <c r="C11" s="54" t="s">
        <v>116</v>
      </c>
      <c r="D11" s="91"/>
      <c r="E11" s="29" t="s">
        <v>81</v>
      </c>
      <c r="F11" s="16" t="s">
        <v>23</v>
      </c>
      <c r="G11" s="220">
        <v>50000</v>
      </c>
      <c r="H11" s="181" t="s">
        <v>126</v>
      </c>
    </row>
    <row r="12" spans="1:8">
      <c r="F12" s="18" t="s">
        <v>3</v>
      </c>
      <c r="G12" s="19">
        <f t="shared" ref="G12" si="0">SUM(G2:G11)</f>
        <v>322977</v>
      </c>
    </row>
    <row r="14" spans="1:8">
      <c r="G14" s="64"/>
      <c r="H14" s="64"/>
    </row>
    <row r="15" spans="1:8">
      <c r="G15" s="73"/>
      <c r="H15" s="64"/>
    </row>
    <row r="20" spans="1:1">
      <c r="A20" s="20"/>
    </row>
  </sheetData>
  <pageMargins left="0.3125" right="0.1875" top="0.75" bottom="0.75" header="0.3" footer="0.3"/>
  <pageSetup paperSize="8" orientation="landscape" r:id="rId1"/>
  <headerFooter>
    <oddHeader>&amp;LEuroopa Liidu ja välissuhete osakond&amp;RLisa 1</oddHead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H5"/>
  <sheetViews>
    <sheetView view="pageLayout" zoomScaleNormal="100" workbookViewId="0"/>
  </sheetViews>
  <sheetFormatPr defaultColWidth="9.08984375" defaultRowHeight="13"/>
  <cols>
    <col min="1" max="1" width="18.6328125" style="3" customWidth="1"/>
    <col min="2" max="2" width="6.6328125" style="3" customWidth="1"/>
    <col min="3" max="3" width="7" style="3" customWidth="1"/>
    <col min="4" max="4" width="20.36328125" style="3" customWidth="1"/>
    <col min="5" max="5" width="9.453125" style="3" customWidth="1"/>
    <col min="6" max="6" width="10.6328125" style="3" customWidth="1"/>
    <col min="7" max="7" width="9.08984375" style="94"/>
    <col min="8" max="8" width="50.90625" style="3" customWidth="1"/>
    <col min="9" max="16384" width="9.08984375" style="3"/>
  </cols>
  <sheetData>
    <row r="1" spans="1:8" ht="39">
      <c r="A1" s="32" t="s">
        <v>0</v>
      </c>
      <c r="B1" s="32" t="s">
        <v>93</v>
      </c>
      <c r="C1" s="32" t="s">
        <v>92</v>
      </c>
      <c r="D1" s="32" t="s">
        <v>10</v>
      </c>
      <c r="E1" s="32" t="s">
        <v>79</v>
      </c>
      <c r="F1" s="32" t="s">
        <v>43</v>
      </c>
      <c r="G1" s="104" t="s">
        <v>170</v>
      </c>
      <c r="H1" s="32" t="s">
        <v>16</v>
      </c>
    </row>
    <row r="2" spans="1:8">
      <c r="A2" s="14" t="s">
        <v>4</v>
      </c>
      <c r="B2" s="15">
        <v>505</v>
      </c>
      <c r="C2" s="26">
        <v>20</v>
      </c>
      <c r="D2" s="26"/>
      <c r="E2" s="61" t="s">
        <v>81</v>
      </c>
      <c r="F2" s="14" t="s">
        <v>26</v>
      </c>
      <c r="G2" s="72">
        <v>1022</v>
      </c>
      <c r="H2" s="127" t="s">
        <v>154</v>
      </c>
    </row>
    <row r="3" spans="1:8">
      <c r="A3" s="14" t="s">
        <v>1</v>
      </c>
      <c r="B3" s="15">
        <v>55</v>
      </c>
      <c r="C3" s="26">
        <v>20</v>
      </c>
      <c r="D3" s="26"/>
      <c r="E3" s="61" t="s">
        <v>81</v>
      </c>
      <c r="F3" s="14" t="s">
        <v>26</v>
      </c>
      <c r="G3" s="72">
        <v>902</v>
      </c>
      <c r="H3" s="127" t="s">
        <v>131</v>
      </c>
    </row>
    <row r="4" spans="1:8">
      <c r="A4" s="138" t="s">
        <v>89</v>
      </c>
      <c r="B4" s="15">
        <v>5</v>
      </c>
      <c r="C4" s="26">
        <v>20</v>
      </c>
      <c r="D4" s="26" t="s">
        <v>55</v>
      </c>
      <c r="E4" s="61" t="s">
        <v>81</v>
      </c>
      <c r="F4" s="14" t="s">
        <v>26</v>
      </c>
      <c r="G4" s="72">
        <v>8500</v>
      </c>
      <c r="H4" s="31" t="s">
        <v>64</v>
      </c>
    </row>
    <row r="5" spans="1:8">
      <c r="E5" s="19"/>
      <c r="F5" s="18" t="s">
        <v>3</v>
      </c>
      <c r="G5" s="74">
        <f t="shared" ref="G5" si="0">SUM(G2:G4)</f>
        <v>10424</v>
      </c>
    </row>
  </sheetData>
  <pageMargins left="0.7" right="0.7" top="0.75" bottom="0.75" header="0.3" footer="0.3"/>
  <pageSetup paperSize="8" orientation="landscape" r:id="rId1"/>
  <headerFooter>
    <oddHeader xml:space="preserve">&amp;L&amp;K000000Pääste-ja kriisivalmiduse asekantsler&amp;RLisa 9
</oddHeader>
  </headerFooter>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19"/>
  <sheetViews>
    <sheetView view="pageLayout" topLeftCell="D13" zoomScale="92" zoomScaleNormal="100" zoomScalePageLayoutView="92" workbookViewId="0">
      <selection activeCell="J13" sqref="J13"/>
    </sheetView>
  </sheetViews>
  <sheetFormatPr defaultColWidth="9.08984375" defaultRowHeight="13"/>
  <cols>
    <col min="1" max="1" width="22.6328125" style="3" customWidth="1"/>
    <col min="2" max="2" width="9.36328125" style="3" bestFit="1" customWidth="1"/>
    <col min="3" max="3" width="10.54296875" style="3" customWidth="1"/>
    <col min="4" max="4" width="22.1796875" style="3" customWidth="1"/>
    <col min="5" max="5" width="9.90625" style="3" customWidth="1"/>
    <col min="6" max="6" width="12.08984375" style="3" customWidth="1"/>
    <col min="7" max="9" width="11" style="94" customWidth="1"/>
    <col min="10" max="10" width="75.90625" style="3" customWidth="1"/>
    <col min="11" max="16384" width="9.08984375" style="3"/>
  </cols>
  <sheetData>
    <row r="1" spans="1:10" ht="26">
      <c r="A1" s="32" t="s">
        <v>0</v>
      </c>
      <c r="B1" s="32" t="s">
        <v>93</v>
      </c>
      <c r="C1" s="32" t="s">
        <v>92</v>
      </c>
      <c r="D1" s="32" t="s">
        <v>10</v>
      </c>
      <c r="E1" s="32" t="s">
        <v>79</v>
      </c>
      <c r="F1" s="32" t="s">
        <v>43</v>
      </c>
      <c r="G1" s="104" t="s">
        <v>170</v>
      </c>
      <c r="H1" s="104" t="s">
        <v>235</v>
      </c>
      <c r="I1" s="104" t="s">
        <v>170</v>
      </c>
      <c r="J1" s="32" t="s">
        <v>16</v>
      </c>
    </row>
    <row r="2" spans="1:10">
      <c r="A2" s="14" t="s">
        <v>7</v>
      </c>
      <c r="B2" s="15">
        <v>450</v>
      </c>
      <c r="C2" s="14" t="s">
        <v>30</v>
      </c>
      <c r="D2" s="14"/>
      <c r="E2" s="69" t="s">
        <v>81</v>
      </c>
      <c r="F2" s="14" t="s">
        <v>29</v>
      </c>
      <c r="G2" s="48">
        <v>5187150</v>
      </c>
      <c r="H2" s="48"/>
      <c r="I2" s="48">
        <f>G2+H2</f>
        <v>5187150</v>
      </c>
      <c r="J2" s="14" t="s">
        <v>225</v>
      </c>
    </row>
    <row r="3" spans="1:10">
      <c r="A3" s="14" t="s">
        <v>8</v>
      </c>
      <c r="B3" s="15">
        <v>505</v>
      </c>
      <c r="C3" s="15">
        <v>20</v>
      </c>
      <c r="D3" s="15"/>
      <c r="E3" s="69" t="s">
        <v>81</v>
      </c>
      <c r="F3" s="14" t="s">
        <v>29</v>
      </c>
      <c r="G3" s="48">
        <v>684</v>
      </c>
      <c r="H3" s="48"/>
      <c r="I3" s="48">
        <f t="shared" ref="I3:I14" si="0">G3+H3</f>
        <v>684</v>
      </c>
      <c r="J3" s="16" t="s">
        <v>50</v>
      </c>
    </row>
    <row r="4" spans="1:10">
      <c r="A4" s="14" t="s">
        <v>5</v>
      </c>
      <c r="B4" s="15">
        <v>55</v>
      </c>
      <c r="C4" s="15">
        <v>20</v>
      </c>
      <c r="D4" s="15"/>
      <c r="E4" s="69" t="s">
        <v>81</v>
      </c>
      <c r="F4" s="14" t="s">
        <v>29</v>
      </c>
      <c r="G4" s="48">
        <v>1048</v>
      </c>
      <c r="H4" s="48"/>
      <c r="I4" s="48">
        <f t="shared" si="0"/>
        <v>1048</v>
      </c>
      <c r="J4" s="129" t="s">
        <v>50</v>
      </c>
    </row>
    <row r="5" spans="1:10">
      <c r="A5" s="14" t="s">
        <v>5</v>
      </c>
      <c r="B5" s="15">
        <v>55</v>
      </c>
      <c r="C5" s="15">
        <v>20</v>
      </c>
      <c r="D5" s="15"/>
      <c r="E5" s="69" t="s">
        <v>81</v>
      </c>
      <c r="F5" s="14" t="s">
        <v>23</v>
      </c>
      <c r="G5" s="48">
        <v>5000</v>
      </c>
      <c r="H5" s="48"/>
      <c r="I5" s="48">
        <f t="shared" si="0"/>
        <v>5000</v>
      </c>
      <c r="J5" s="129" t="s">
        <v>219</v>
      </c>
    </row>
    <row r="6" spans="1:10" ht="26">
      <c r="A6" s="14" t="s">
        <v>89</v>
      </c>
      <c r="B6" s="15">
        <v>55</v>
      </c>
      <c r="C6" s="15">
        <v>20</v>
      </c>
      <c r="D6" s="15" t="s">
        <v>220</v>
      </c>
      <c r="E6" s="69" t="s">
        <v>81</v>
      </c>
      <c r="F6" s="14" t="s">
        <v>23</v>
      </c>
      <c r="G6" s="48">
        <v>37252</v>
      </c>
      <c r="H6" s="48">
        <v>25180</v>
      </c>
      <c r="I6" s="48">
        <f t="shared" si="0"/>
        <v>62432</v>
      </c>
      <c r="J6" s="129" t="s">
        <v>268</v>
      </c>
    </row>
    <row r="7" spans="1:10" ht="17.5" customHeight="1">
      <c r="A7" s="14" t="s">
        <v>89</v>
      </c>
      <c r="B7" s="15">
        <v>45</v>
      </c>
      <c r="C7" s="15">
        <v>20</v>
      </c>
      <c r="D7" s="15" t="s">
        <v>221</v>
      </c>
      <c r="E7" s="69" t="s">
        <v>81</v>
      </c>
      <c r="F7" s="14" t="s">
        <v>23</v>
      </c>
      <c r="G7" s="48">
        <v>62311</v>
      </c>
      <c r="H7" s="48"/>
      <c r="I7" s="48">
        <f t="shared" si="0"/>
        <v>62311</v>
      </c>
      <c r="J7" s="287" t="s">
        <v>271</v>
      </c>
    </row>
    <row r="8" spans="1:10">
      <c r="A8" s="14" t="s">
        <v>17</v>
      </c>
      <c r="B8" s="15">
        <v>15</v>
      </c>
      <c r="C8" s="15" t="s">
        <v>119</v>
      </c>
      <c r="D8" s="15" t="s">
        <v>221</v>
      </c>
      <c r="E8" s="69" t="s">
        <v>81</v>
      </c>
      <c r="F8" s="14" t="s">
        <v>23</v>
      </c>
      <c r="G8" s="48"/>
      <c r="H8" s="48">
        <v>1529370</v>
      </c>
      <c r="I8" s="48">
        <f t="shared" si="0"/>
        <v>1529370</v>
      </c>
      <c r="J8" s="288"/>
    </row>
    <row r="9" spans="1:10">
      <c r="A9" s="14" t="s">
        <v>17</v>
      </c>
      <c r="B9" s="15">
        <v>15</v>
      </c>
      <c r="C9" s="15" t="s">
        <v>119</v>
      </c>
      <c r="D9" s="15" t="s">
        <v>267</v>
      </c>
      <c r="E9" s="69" t="s">
        <v>81</v>
      </c>
      <c r="F9" s="14" t="s">
        <v>23</v>
      </c>
      <c r="G9" s="48"/>
      <c r="H9" s="48">
        <v>113534</v>
      </c>
      <c r="I9" s="48">
        <f t="shared" ref="I9:I12" si="1">G9+H9</f>
        <v>113534</v>
      </c>
      <c r="J9" s="283" t="s">
        <v>274</v>
      </c>
    </row>
    <row r="10" spans="1:10">
      <c r="A10" s="14" t="s">
        <v>17</v>
      </c>
      <c r="B10" s="15">
        <v>15</v>
      </c>
      <c r="C10" s="15" t="s">
        <v>119</v>
      </c>
      <c r="D10" s="15" t="s">
        <v>270</v>
      </c>
      <c r="E10" s="69" t="s">
        <v>81</v>
      </c>
      <c r="F10" s="14" t="s">
        <v>23</v>
      </c>
      <c r="G10" s="48"/>
      <c r="H10" s="48">
        <v>55000</v>
      </c>
      <c r="I10" s="48">
        <f t="shared" si="1"/>
        <v>55000</v>
      </c>
      <c r="J10" s="129" t="s">
        <v>273</v>
      </c>
    </row>
    <row r="11" spans="1:10">
      <c r="A11" s="14" t="s">
        <v>17</v>
      </c>
      <c r="B11" s="15">
        <v>15</v>
      </c>
      <c r="C11" s="15" t="s">
        <v>119</v>
      </c>
      <c r="D11" s="15" t="s">
        <v>272</v>
      </c>
      <c r="E11" s="69" t="s">
        <v>81</v>
      </c>
      <c r="F11" s="14" t="s">
        <v>23</v>
      </c>
      <c r="G11" s="48"/>
      <c r="H11" s="48">
        <v>808198</v>
      </c>
      <c r="I11" s="48">
        <f t="shared" si="1"/>
        <v>808198</v>
      </c>
      <c r="J11" s="289" t="s">
        <v>275</v>
      </c>
    </row>
    <row r="12" spans="1:10">
      <c r="A12" s="14" t="s">
        <v>5</v>
      </c>
      <c r="B12" s="15">
        <v>55</v>
      </c>
      <c r="C12" s="15">
        <v>20</v>
      </c>
      <c r="D12" s="15" t="s">
        <v>269</v>
      </c>
      <c r="E12" s="69" t="s">
        <v>81</v>
      </c>
      <c r="F12" s="14" t="s">
        <v>23</v>
      </c>
      <c r="G12" s="48"/>
      <c r="H12" s="48">
        <v>1200000</v>
      </c>
      <c r="I12" s="48">
        <f t="shared" si="1"/>
        <v>1200000</v>
      </c>
      <c r="J12" s="290"/>
    </row>
    <row r="13" spans="1:10" ht="312" customHeight="1">
      <c r="A13" s="14" t="s">
        <v>89</v>
      </c>
      <c r="B13" s="15">
        <v>55</v>
      </c>
      <c r="C13" s="15">
        <v>20</v>
      </c>
      <c r="D13" s="15" t="s">
        <v>222</v>
      </c>
      <c r="E13" s="69" t="s">
        <v>81</v>
      </c>
      <c r="F13" s="14" t="s">
        <v>23</v>
      </c>
      <c r="G13" s="48">
        <v>6782751</v>
      </c>
      <c r="H13" s="48">
        <f>-10000-13162.54-8754.54-14000-25000-33827-10000-400000-(1135631-12000)-130000-1053187-3000-56196-14000-834+781204-1200000</f>
        <v>-3314388.08</v>
      </c>
      <c r="I13" s="48">
        <f t="shared" si="0"/>
        <v>3468362.92</v>
      </c>
      <c r="J13" s="280" t="s">
        <v>265</v>
      </c>
    </row>
    <row r="14" spans="1:10" ht="91">
      <c r="A14" s="14" t="s">
        <v>17</v>
      </c>
      <c r="B14" s="15">
        <v>15</v>
      </c>
      <c r="C14" s="15" t="s">
        <v>224</v>
      </c>
      <c r="D14" s="15" t="s">
        <v>223</v>
      </c>
      <c r="E14" s="69" t="s">
        <v>81</v>
      </c>
      <c r="F14" s="14" t="s">
        <v>23</v>
      </c>
      <c r="G14" s="48">
        <v>1915643</v>
      </c>
      <c r="H14" s="48">
        <f>-500000-45000-150000-986167-200000+32719</f>
        <v>-1848448</v>
      </c>
      <c r="I14" s="48">
        <f t="shared" si="0"/>
        <v>67195</v>
      </c>
      <c r="J14" s="282" t="s">
        <v>266</v>
      </c>
    </row>
    <row r="15" spans="1:10">
      <c r="E15" s="19"/>
      <c r="F15" s="18" t="s">
        <v>3</v>
      </c>
      <c r="G15" s="65">
        <f>SUM(G2:G14)</f>
        <v>13991839</v>
      </c>
      <c r="H15" s="65">
        <f t="shared" ref="H15:I15" si="2">SUM(H2:H14)</f>
        <v>-1431554.08</v>
      </c>
      <c r="I15" s="65">
        <f t="shared" si="2"/>
        <v>12560284.92</v>
      </c>
    </row>
    <row r="19" spans="9:9">
      <c r="I19" s="281"/>
    </row>
  </sheetData>
  <mergeCells count="2">
    <mergeCell ref="J7:J8"/>
    <mergeCell ref="J11:J12"/>
  </mergeCells>
  <pageMargins left="0.7" right="0.41666666666666669" top="0.75" bottom="0.75" header="0.3" footer="0.3"/>
  <pageSetup paperSize="8" orientation="landscape" r:id="rId1"/>
  <headerFooter>
    <oddHeader xml:space="preserve">&amp;LRahandusosakond&amp;RLisa 11
</oddHead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H4"/>
  <sheetViews>
    <sheetView view="pageLayout" zoomScaleNormal="100" workbookViewId="0"/>
  </sheetViews>
  <sheetFormatPr defaultColWidth="9.08984375" defaultRowHeight="13"/>
  <cols>
    <col min="1" max="1" width="18.6328125" style="3" customWidth="1"/>
    <col min="2" max="2" width="6.6328125" style="3" customWidth="1"/>
    <col min="3" max="3" width="7.54296875" style="3" customWidth="1"/>
    <col min="4" max="4" width="16.36328125" style="3" customWidth="1"/>
    <col min="5" max="5" width="9.453125" style="3" customWidth="1"/>
    <col min="6" max="6" width="10.6328125" style="3" customWidth="1"/>
    <col min="7" max="7" width="9.08984375" style="94"/>
    <col min="8" max="8" width="50.90625" style="3" customWidth="1"/>
    <col min="9" max="16384" width="9.08984375" style="3"/>
  </cols>
  <sheetData>
    <row r="1" spans="1:8" ht="39">
      <c r="A1" s="32" t="s">
        <v>0</v>
      </c>
      <c r="B1" s="32" t="s">
        <v>93</v>
      </c>
      <c r="C1" s="32" t="s">
        <v>92</v>
      </c>
      <c r="D1" s="32" t="s">
        <v>10</v>
      </c>
      <c r="E1" s="32" t="s">
        <v>79</v>
      </c>
      <c r="F1" s="32" t="s">
        <v>43</v>
      </c>
      <c r="G1" s="104" t="s">
        <v>170</v>
      </c>
      <c r="H1" s="32" t="s">
        <v>16</v>
      </c>
    </row>
    <row r="2" spans="1:8">
      <c r="A2" s="14" t="s">
        <v>4</v>
      </c>
      <c r="B2" s="15">
        <v>505</v>
      </c>
      <c r="C2" s="33">
        <v>20</v>
      </c>
      <c r="D2" s="26"/>
      <c r="E2" s="61" t="s">
        <v>83</v>
      </c>
      <c r="F2" s="14" t="s">
        <v>102</v>
      </c>
      <c r="G2" s="72">
        <v>1022</v>
      </c>
      <c r="H2" s="127" t="s">
        <v>154</v>
      </c>
    </row>
    <row r="3" spans="1:8">
      <c r="A3" s="14" t="s">
        <v>1</v>
      </c>
      <c r="B3" s="15">
        <v>55</v>
      </c>
      <c r="C3" s="33">
        <v>20</v>
      </c>
      <c r="D3" s="26"/>
      <c r="E3" s="61" t="s">
        <v>83</v>
      </c>
      <c r="F3" s="14" t="s">
        <v>102</v>
      </c>
      <c r="G3" s="72">
        <v>902</v>
      </c>
      <c r="H3" s="170" t="s">
        <v>131</v>
      </c>
    </row>
    <row r="4" spans="1:8">
      <c r="E4" s="19"/>
      <c r="F4" s="18" t="s">
        <v>3</v>
      </c>
      <c r="G4" s="74">
        <f t="shared" ref="G4" si="0">SUM(G2:G3)</f>
        <v>1924</v>
      </c>
    </row>
  </sheetData>
  <pageMargins left="0.7" right="0.7" top="0.75" bottom="0.75" header="0.3" footer="0.3"/>
  <pageSetup paperSize="8" orientation="landscape" r:id="rId1"/>
  <headerFooter>
    <oddHeader>&amp;L&amp;K000000 Rahvastiku ja kodanikuühiskonna asekantsler &amp;RLisa 12</oddHead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15"/>
  <sheetViews>
    <sheetView view="pageLayout" topLeftCell="B1" zoomScaleNormal="100" workbookViewId="0">
      <selection activeCell="I2" sqref="I2:I6"/>
    </sheetView>
  </sheetViews>
  <sheetFormatPr defaultColWidth="9.08984375" defaultRowHeight="13"/>
  <cols>
    <col min="1" max="1" width="15.453125" style="3" customWidth="1"/>
    <col min="2" max="2" width="7.36328125" style="3" customWidth="1"/>
    <col min="3" max="3" width="10.54296875" style="3" customWidth="1"/>
    <col min="4" max="4" width="23.90625" style="3" customWidth="1"/>
    <col min="5" max="5" width="6.90625" style="3" customWidth="1"/>
    <col min="6" max="6" width="12" style="3" customWidth="1"/>
    <col min="7" max="9" width="9.08984375" style="109"/>
    <col min="10" max="10" width="66.90625" style="3" customWidth="1"/>
    <col min="11" max="16384" width="9.08984375" style="3"/>
  </cols>
  <sheetData>
    <row r="1" spans="1:10" ht="26.5" thickBot="1">
      <c r="A1" s="2" t="s">
        <v>0</v>
      </c>
      <c r="B1" s="2" t="s">
        <v>93</v>
      </c>
      <c r="C1" s="2" t="s">
        <v>92</v>
      </c>
      <c r="D1" s="2" t="s">
        <v>157</v>
      </c>
      <c r="E1" s="2" t="s">
        <v>91</v>
      </c>
      <c r="F1" s="2" t="s">
        <v>43</v>
      </c>
      <c r="G1" s="104" t="s">
        <v>170</v>
      </c>
      <c r="H1" s="226" t="s">
        <v>235</v>
      </c>
      <c r="I1" s="226" t="s">
        <v>170</v>
      </c>
      <c r="J1" s="2" t="s">
        <v>16</v>
      </c>
    </row>
    <row r="2" spans="1:10">
      <c r="A2" s="50" t="s">
        <v>4</v>
      </c>
      <c r="B2" s="6">
        <v>505</v>
      </c>
      <c r="C2" s="46">
        <v>20</v>
      </c>
      <c r="D2" s="6"/>
      <c r="E2" s="68" t="s">
        <v>83</v>
      </c>
      <c r="F2" s="5" t="s">
        <v>31</v>
      </c>
      <c r="G2" s="140">
        <v>2639</v>
      </c>
      <c r="H2" s="236"/>
      <c r="I2" s="236">
        <f>G2+H2</f>
        <v>2639</v>
      </c>
      <c r="J2" s="172" t="s">
        <v>50</v>
      </c>
    </row>
    <row r="3" spans="1:10">
      <c r="A3" s="145" t="s">
        <v>1</v>
      </c>
      <c r="B3" s="15">
        <v>55</v>
      </c>
      <c r="C3" s="163">
        <v>20</v>
      </c>
      <c r="D3" s="15"/>
      <c r="E3" s="26" t="s">
        <v>83</v>
      </c>
      <c r="F3" s="14" t="s">
        <v>31</v>
      </c>
      <c r="G3" s="164">
        <v>4041</v>
      </c>
      <c r="H3" s="238"/>
      <c r="I3" s="238">
        <f t="shared" ref="I3:I7" si="0">G3+H3</f>
        <v>4041</v>
      </c>
      <c r="J3" s="192" t="s">
        <v>50</v>
      </c>
    </row>
    <row r="4" spans="1:10">
      <c r="A4" s="171" t="s">
        <v>5</v>
      </c>
      <c r="B4" s="162">
        <v>55</v>
      </c>
      <c r="C4" s="161">
        <v>20</v>
      </c>
      <c r="D4" s="162" t="s">
        <v>140</v>
      </c>
      <c r="E4" s="34" t="s">
        <v>83</v>
      </c>
      <c r="F4" s="127" t="s">
        <v>31</v>
      </c>
      <c r="G4" s="164">
        <v>90000</v>
      </c>
      <c r="H4" s="238"/>
      <c r="I4" s="238">
        <f t="shared" si="0"/>
        <v>90000</v>
      </c>
      <c r="J4" s="187" t="s">
        <v>259</v>
      </c>
    </row>
    <row r="5" spans="1:10">
      <c r="A5" s="119" t="s">
        <v>5</v>
      </c>
      <c r="B5" s="105">
        <v>55</v>
      </c>
      <c r="C5" s="106">
        <v>20</v>
      </c>
      <c r="D5" s="47" t="s">
        <v>32</v>
      </c>
      <c r="E5" s="190" t="s">
        <v>83</v>
      </c>
      <c r="F5" s="47" t="s">
        <v>31</v>
      </c>
      <c r="G5" s="191">
        <v>10000</v>
      </c>
      <c r="H5" s="72"/>
      <c r="I5" s="247">
        <f t="shared" si="0"/>
        <v>10000</v>
      </c>
      <c r="J5" s="193" t="s">
        <v>258</v>
      </c>
    </row>
    <row r="6" spans="1:10" ht="26">
      <c r="A6" s="119" t="s">
        <v>17</v>
      </c>
      <c r="B6" s="105">
        <v>15</v>
      </c>
      <c r="C6" s="106" t="s">
        <v>119</v>
      </c>
      <c r="D6" s="47" t="s">
        <v>276</v>
      </c>
      <c r="E6" s="190" t="s">
        <v>83</v>
      </c>
      <c r="F6" s="47" t="s">
        <v>31</v>
      </c>
      <c r="G6" s="191"/>
      <c r="H6" s="247">
        <v>103237</v>
      </c>
      <c r="I6" s="72">
        <f t="shared" si="0"/>
        <v>103237</v>
      </c>
      <c r="J6" s="165" t="s">
        <v>277</v>
      </c>
    </row>
    <row r="7" spans="1:10" ht="26">
      <c r="A7" s="171" t="s">
        <v>89</v>
      </c>
      <c r="B7" s="162">
        <v>5</v>
      </c>
      <c r="C7" s="161">
        <v>40</v>
      </c>
      <c r="D7" s="162" t="s">
        <v>133</v>
      </c>
      <c r="E7" s="34" t="s">
        <v>83</v>
      </c>
      <c r="F7" s="127" t="s">
        <v>31</v>
      </c>
      <c r="G7" s="164">
        <v>564456</v>
      </c>
      <c r="H7" s="238">
        <v>-500000</v>
      </c>
      <c r="I7" s="238">
        <f t="shared" si="0"/>
        <v>64456</v>
      </c>
      <c r="J7" s="187" t="s">
        <v>290</v>
      </c>
    </row>
    <row r="8" spans="1:10">
      <c r="B8" s="67"/>
      <c r="C8" s="67"/>
      <c r="E8" s="19"/>
      <c r="F8" s="18" t="s">
        <v>3</v>
      </c>
      <c r="G8" s="65">
        <f>SUM(G2:G7)</f>
        <v>671136</v>
      </c>
      <c r="H8" s="65">
        <f t="shared" ref="H8:I8" si="1">SUM(H2:H7)</f>
        <v>-396763</v>
      </c>
      <c r="I8" s="65">
        <f t="shared" si="1"/>
        <v>274373</v>
      </c>
    </row>
    <row r="15" spans="1:10">
      <c r="D15" s="248"/>
    </row>
  </sheetData>
  <pageMargins left="0.7" right="0.7" top="0.75" bottom="0.75" header="0.3" footer="0.3"/>
  <pageSetup paperSize="8" orientation="landscape" r:id="rId1"/>
  <headerFooter>
    <oddHeader xml:space="preserve">&amp;LRahvastiku toimingute osakond&amp;RLisa 13
</oddHeader>
  </headerFooter>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K7"/>
  <sheetViews>
    <sheetView view="pageLayout" zoomScaleNormal="100" workbookViewId="0">
      <selection activeCell="K6" sqref="K6"/>
    </sheetView>
  </sheetViews>
  <sheetFormatPr defaultColWidth="9.08984375" defaultRowHeight="13"/>
  <cols>
    <col min="1" max="1" width="16.54296875" style="3" customWidth="1"/>
    <col min="2" max="2" width="6.90625" style="3" customWidth="1"/>
    <col min="3" max="3" width="10.54296875" style="3" customWidth="1"/>
    <col min="4" max="5" width="16.36328125" style="3" customWidth="1"/>
    <col min="6" max="6" width="9.54296875" style="3" customWidth="1"/>
    <col min="7" max="7" width="11.453125" style="3" customWidth="1"/>
    <col min="8" max="10" width="9.08984375" style="94"/>
    <col min="11" max="11" width="48.6328125" style="3" customWidth="1"/>
    <col min="12" max="16384" width="9.08984375" style="3"/>
  </cols>
  <sheetData>
    <row r="1" spans="1:11" ht="26">
      <c r="A1" s="32" t="s">
        <v>0</v>
      </c>
      <c r="B1" s="32" t="s">
        <v>93</v>
      </c>
      <c r="C1" s="32" t="s">
        <v>92</v>
      </c>
      <c r="D1" s="32" t="s">
        <v>10</v>
      </c>
      <c r="E1" s="32" t="s">
        <v>13</v>
      </c>
      <c r="F1" s="32" t="s">
        <v>79</v>
      </c>
      <c r="G1" s="32" t="s">
        <v>43</v>
      </c>
      <c r="H1" s="104" t="s">
        <v>170</v>
      </c>
      <c r="I1" s="226" t="s">
        <v>235</v>
      </c>
      <c r="J1" s="226" t="s">
        <v>170</v>
      </c>
      <c r="K1" s="32" t="s">
        <v>16</v>
      </c>
    </row>
    <row r="2" spans="1:11">
      <c r="A2" s="14" t="s">
        <v>2</v>
      </c>
      <c r="B2" s="15">
        <v>505</v>
      </c>
      <c r="C2" s="26">
        <v>20</v>
      </c>
      <c r="D2" s="26"/>
      <c r="E2" s="26"/>
      <c r="F2" s="48" t="s">
        <v>81</v>
      </c>
      <c r="G2" s="14" t="s">
        <v>33</v>
      </c>
      <c r="H2" s="48">
        <v>587</v>
      </c>
      <c r="I2" s="48"/>
      <c r="J2" s="48">
        <f>H2+I2</f>
        <v>587</v>
      </c>
      <c r="K2" s="128" t="s">
        <v>50</v>
      </c>
    </row>
    <row r="3" spans="1:11">
      <c r="A3" s="14" t="s">
        <v>1</v>
      </c>
      <c r="B3" s="15">
        <v>55</v>
      </c>
      <c r="C3" s="26">
        <v>20</v>
      </c>
      <c r="D3" s="26"/>
      <c r="E3" s="26"/>
      <c r="F3" s="48" t="s">
        <v>81</v>
      </c>
      <c r="G3" s="14" t="s">
        <v>33</v>
      </c>
      <c r="H3" s="48">
        <v>2013</v>
      </c>
      <c r="I3" s="48"/>
      <c r="J3" s="48">
        <f t="shared" ref="J3:J6" si="0">H3+I3</f>
        <v>2013</v>
      </c>
      <c r="K3" s="128" t="s">
        <v>115</v>
      </c>
    </row>
    <row r="4" spans="1:11">
      <c r="A4" s="14" t="s">
        <v>89</v>
      </c>
      <c r="B4" s="15">
        <v>5</v>
      </c>
      <c r="C4" s="26">
        <v>40</v>
      </c>
      <c r="D4" s="26"/>
      <c r="E4" s="26" t="s">
        <v>171</v>
      </c>
      <c r="F4" s="48" t="s">
        <v>81</v>
      </c>
      <c r="G4" s="14" t="s">
        <v>33</v>
      </c>
      <c r="H4" s="48">
        <v>64842</v>
      </c>
      <c r="I4" s="48"/>
      <c r="J4" s="48">
        <f t="shared" si="0"/>
        <v>64842</v>
      </c>
      <c r="K4" s="128" t="s">
        <v>174</v>
      </c>
    </row>
    <row r="5" spans="1:11" ht="26">
      <c r="A5" s="14" t="s">
        <v>89</v>
      </c>
      <c r="B5" s="15">
        <v>5</v>
      </c>
      <c r="C5" s="26">
        <v>40</v>
      </c>
      <c r="D5" s="26"/>
      <c r="E5" s="26" t="s">
        <v>172</v>
      </c>
      <c r="F5" s="48" t="s">
        <v>81</v>
      </c>
      <c r="G5" s="14" t="s">
        <v>33</v>
      </c>
      <c r="H5" s="48">
        <v>75743</v>
      </c>
      <c r="I5" s="48">
        <v>-10000</v>
      </c>
      <c r="J5" s="48">
        <f t="shared" si="0"/>
        <v>65743</v>
      </c>
      <c r="K5" s="128" t="s">
        <v>278</v>
      </c>
    </row>
    <row r="6" spans="1:11" ht="26">
      <c r="A6" s="14" t="s">
        <v>89</v>
      </c>
      <c r="B6" s="15">
        <v>5</v>
      </c>
      <c r="C6" s="26">
        <v>40</v>
      </c>
      <c r="D6" s="26"/>
      <c r="E6" s="26" t="s">
        <v>173</v>
      </c>
      <c r="F6" s="48" t="s">
        <v>81</v>
      </c>
      <c r="G6" s="14" t="s">
        <v>33</v>
      </c>
      <c r="H6" s="48">
        <v>75743</v>
      </c>
      <c r="I6" s="48">
        <v>-25000</v>
      </c>
      <c r="J6" s="48">
        <f t="shared" si="0"/>
        <v>50743</v>
      </c>
      <c r="K6" s="128" t="s">
        <v>279</v>
      </c>
    </row>
    <row r="7" spans="1:11">
      <c r="F7" s="19"/>
      <c r="G7" s="18" t="s">
        <v>3</v>
      </c>
      <c r="H7" s="65">
        <f t="shared" ref="H7:J7" si="1">SUBTOTAL(9,H2:H6)</f>
        <v>218928</v>
      </c>
      <c r="I7" s="65">
        <f t="shared" si="1"/>
        <v>-35000</v>
      </c>
      <c r="J7" s="65">
        <f t="shared" si="1"/>
        <v>183928</v>
      </c>
    </row>
  </sheetData>
  <pageMargins left="0.7" right="0.7" top="0.75" bottom="0.75" header="0.3" footer="0.3"/>
  <pageSetup paperSize="8" orientation="landscape" r:id="rId1"/>
  <headerFooter>
    <oddHeader xml:space="preserve">&amp;LSiseauditi osakond&amp;RLisa 14
</oddHeader>
  </headerFooter>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5"/>
  <sheetViews>
    <sheetView view="pageLayout" zoomScaleNormal="100" workbookViewId="0"/>
  </sheetViews>
  <sheetFormatPr defaultColWidth="9.08984375" defaultRowHeight="13"/>
  <cols>
    <col min="1" max="1" width="18.453125" style="3" customWidth="1"/>
    <col min="2" max="2" width="7.54296875" style="3" customWidth="1"/>
    <col min="3" max="3" width="6.6328125" style="3" customWidth="1"/>
    <col min="4" max="4" width="17.54296875" style="3" customWidth="1"/>
    <col min="5" max="5" width="12.36328125" style="3" customWidth="1"/>
    <col min="6" max="6" width="11.453125" style="3" customWidth="1"/>
    <col min="7" max="7" width="9.08984375" style="94"/>
    <col min="8" max="8" width="49.6328125" style="3" customWidth="1"/>
    <col min="9" max="16384" width="9.08984375" style="3"/>
  </cols>
  <sheetData>
    <row r="1" spans="1:9" s="1" customFormat="1" ht="45" customHeight="1">
      <c r="A1" s="32" t="s">
        <v>0</v>
      </c>
      <c r="B1" s="32" t="s">
        <v>93</v>
      </c>
      <c r="C1" s="32" t="s">
        <v>92</v>
      </c>
      <c r="D1" s="32" t="s">
        <v>10</v>
      </c>
      <c r="E1" s="32" t="s">
        <v>79</v>
      </c>
      <c r="F1" s="32" t="s">
        <v>43</v>
      </c>
      <c r="G1" s="104" t="s">
        <v>170</v>
      </c>
      <c r="H1" s="32" t="s">
        <v>16</v>
      </c>
    </row>
    <row r="2" spans="1:9">
      <c r="A2" s="14" t="s">
        <v>4</v>
      </c>
      <c r="B2" s="15">
        <v>505</v>
      </c>
      <c r="C2" s="26">
        <v>20</v>
      </c>
      <c r="D2" s="26"/>
      <c r="E2" s="30" t="s">
        <v>81</v>
      </c>
      <c r="F2" s="14" t="s">
        <v>20</v>
      </c>
      <c r="G2" s="139">
        <v>684</v>
      </c>
      <c r="H2" s="128" t="s">
        <v>50</v>
      </c>
    </row>
    <row r="3" spans="1:9" ht="39">
      <c r="A3" s="14" t="s">
        <v>89</v>
      </c>
      <c r="B3" s="15">
        <v>5</v>
      </c>
      <c r="C3" s="26">
        <v>20</v>
      </c>
      <c r="D3" s="26" t="s">
        <v>159</v>
      </c>
      <c r="E3" s="30" t="s">
        <v>81</v>
      </c>
      <c r="F3" s="14" t="s">
        <v>20</v>
      </c>
      <c r="G3" s="139">
        <v>6555</v>
      </c>
      <c r="H3" s="128" t="s">
        <v>158</v>
      </c>
    </row>
    <row r="4" spans="1:9">
      <c r="A4" s="14" t="s">
        <v>5</v>
      </c>
      <c r="B4" s="15">
        <v>55</v>
      </c>
      <c r="C4" s="26">
        <v>20</v>
      </c>
      <c r="D4" s="26"/>
      <c r="E4" s="30" t="s">
        <v>81</v>
      </c>
      <c r="F4" s="14" t="s">
        <v>20</v>
      </c>
      <c r="G4" s="139">
        <v>1048</v>
      </c>
      <c r="H4" s="128" t="s">
        <v>115</v>
      </c>
      <c r="I4" s="94"/>
    </row>
    <row r="5" spans="1:9">
      <c r="E5" s="19"/>
      <c r="F5" s="18" t="s">
        <v>3</v>
      </c>
      <c r="G5" s="65">
        <f t="shared" ref="G5" si="0">SUM(G2:G4)</f>
        <v>8287</v>
      </c>
    </row>
  </sheetData>
  <pageMargins left="0.7" right="0.7" top="0.75" bottom="0.75" header="0.3" footer="0.3"/>
  <pageSetup paperSize="8" orientation="landscape" r:id="rId1"/>
  <headerFooter>
    <oddHeader xml:space="preserve">&amp;LSisejulgeolekupoliitika osakond
&amp;RLisa 15
</oddHeader>
  </headerFooter>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J6"/>
  <sheetViews>
    <sheetView view="pageLayout" zoomScaleNormal="100" workbookViewId="0"/>
  </sheetViews>
  <sheetFormatPr defaultColWidth="9.08984375" defaultRowHeight="13"/>
  <cols>
    <col min="1" max="1" width="17.90625" style="3" customWidth="1"/>
    <col min="2" max="2" width="7" style="3" customWidth="1"/>
    <col min="3" max="3" width="8.90625" style="3" customWidth="1"/>
    <col min="4" max="4" width="13" style="3" customWidth="1"/>
    <col min="5" max="5" width="11.08984375" style="3" customWidth="1"/>
    <col min="6" max="6" width="12.90625" style="3" customWidth="1"/>
    <col min="7" max="9" width="9.08984375" style="94"/>
    <col min="10" max="10" width="55.54296875" style="3" customWidth="1"/>
    <col min="11" max="16384" width="9.08984375" style="3"/>
  </cols>
  <sheetData>
    <row r="1" spans="1:10" ht="39">
      <c r="A1" s="32" t="s">
        <v>0</v>
      </c>
      <c r="B1" s="32" t="s">
        <v>93</v>
      </c>
      <c r="C1" s="32" t="s">
        <v>92</v>
      </c>
      <c r="D1" s="32" t="s">
        <v>10</v>
      </c>
      <c r="E1" s="32" t="s">
        <v>79</v>
      </c>
      <c r="F1" s="32" t="s">
        <v>43</v>
      </c>
      <c r="G1" s="104" t="s">
        <v>170</v>
      </c>
      <c r="H1" s="226" t="s">
        <v>235</v>
      </c>
      <c r="I1" s="226" t="s">
        <v>170</v>
      </c>
      <c r="J1" s="32" t="s">
        <v>16</v>
      </c>
    </row>
    <row r="2" spans="1:10">
      <c r="A2" s="29" t="s">
        <v>2</v>
      </c>
      <c r="B2" s="54">
        <v>505</v>
      </c>
      <c r="C2" s="54">
        <v>20</v>
      </c>
      <c r="D2" s="54"/>
      <c r="E2" s="71" t="s">
        <v>81</v>
      </c>
      <c r="F2" s="29" t="s">
        <v>114</v>
      </c>
      <c r="G2" s="16">
        <v>880</v>
      </c>
      <c r="H2" s="16"/>
      <c r="I2" s="16">
        <f>G2+H2</f>
        <v>880</v>
      </c>
      <c r="J2" s="90" t="s">
        <v>50</v>
      </c>
    </row>
    <row r="3" spans="1:10">
      <c r="A3" s="29" t="s">
        <v>5</v>
      </c>
      <c r="B3" s="54">
        <v>55</v>
      </c>
      <c r="C3" s="78">
        <v>20</v>
      </c>
      <c r="D3" s="54"/>
      <c r="E3" s="79" t="s">
        <v>81</v>
      </c>
      <c r="F3" s="29" t="s">
        <v>114</v>
      </c>
      <c r="G3" s="17">
        <v>1347</v>
      </c>
      <c r="H3" s="17"/>
      <c r="I3" s="16">
        <f t="shared" ref="I3:I4" si="0">G3+H3</f>
        <v>1347</v>
      </c>
      <c r="J3" s="90" t="s">
        <v>115</v>
      </c>
    </row>
    <row r="4" spans="1:10" ht="26">
      <c r="A4" s="29" t="s">
        <v>5</v>
      </c>
      <c r="B4" s="54">
        <v>55</v>
      </c>
      <c r="C4" s="78">
        <v>20</v>
      </c>
      <c r="D4" s="295" t="s">
        <v>280</v>
      </c>
      <c r="E4" s="79" t="s">
        <v>81</v>
      </c>
      <c r="F4" s="29" t="s">
        <v>114</v>
      </c>
      <c r="G4" s="17"/>
      <c r="H4" s="17">
        <v>3000</v>
      </c>
      <c r="I4" s="16">
        <f t="shared" si="0"/>
        <v>3000</v>
      </c>
      <c r="J4" s="90" t="s">
        <v>264</v>
      </c>
    </row>
    <row r="5" spans="1:10">
      <c r="E5" s="19"/>
      <c r="F5" s="18" t="s">
        <v>3</v>
      </c>
      <c r="G5" s="65">
        <f>SUM(G2:G4)</f>
        <v>2227</v>
      </c>
      <c r="H5" s="65">
        <f t="shared" ref="H5:I5" si="1">SUM(H2:H4)</f>
        <v>3000</v>
      </c>
      <c r="I5" s="65">
        <f t="shared" si="1"/>
        <v>5227</v>
      </c>
    </row>
    <row r="6" spans="1:10">
      <c r="G6" s="109"/>
      <c r="H6" s="109"/>
      <c r="I6" s="109"/>
    </row>
  </sheetData>
  <pageMargins left="0.7" right="0.7" top="0.75" bottom="0.75" header="0.3" footer="0.3"/>
  <pageSetup paperSize="8" orientation="landscape" r:id="rId1"/>
  <headerFooter>
    <oddHeader>&amp;LSisekaitse ja kriisivalmiduse osakond&amp;RLisa 16</oddHeader>
  </headerFooter>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H5"/>
  <sheetViews>
    <sheetView view="pageLayout" zoomScaleNormal="100" workbookViewId="0"/>
  </sheetViews>
  <sheetFormatPr defaultColWidth="9.08984375" defaultRowHeight="13"/>
  <cols>
    <col min="1" max="1" width="13.90625" style="3" customWidth="1"/>
    <col min="2" max="2" width="9.54296875" style="3" customWidth="1"/>
    <col min="3" max="3" width="11.36328125" style="3" customWidth="1"/>
    <col min="4" max="4" width="18.90625" style="3" customWidth="1"/>
    <col min="5" max="6" width="10.6328125" style="3" customWidth="1"/>
    <col min="7" max="7" width="12.54296875" style="94" customWidth="1"/>
    <col min="8" max="8" width="78.6328125" style="3" customWidth="1"/>
    <col min="9" max="16384" width="9.08984375" style="3"/>
  </cols>
  <sheetData>
    <row r="1" spans="1:8" ht="26">
      <c r="A1" s="42" t="s">
        <v>0</v>
      </c>
      <c r="B1" s="43" t="s">
        <v>93</v>
      </c>
      <c r="C1" s="43" t="s">
        <v>92</v>
      </c>
      <c r="D1" s="43" t="s">
        <v>10</v>
      </c>
      <c r="E1" s="43" t="s">
        <v>79</v>
      </c>
      <c r="F1" s="43" t="s">
        <v>43</v>
      </c>
      <c r="G1" s="104" t="s">
        <v>170</v>
      </c>
      <c r="H1" s="44" t="s">
        <v>16</v>
      </c>
    </row>
    <row r="2" spans="1:8">
      <c r="A2" s="29" t="s">
        <v>4</v>
      </c>
      <c r="B2" s="26">
        <v>505</v>
      </c>
      <c r="C2" s="26">
        <v>20</v>
      </c>
      <c r="D2" s="26"/>
      <c r="E2" s="96" t="s">
        <v>81</v>
      </c>
      <c r="F2" s="14" t="s">
        <v>18</v>
      </c>
      <c r="G2" s="48">
        <v>12247</v>
      </c>
      <c r="H2" s="16" t="s">
        <v>108</v>
      </c>
    </row>
    <row r="3" spans="1:8">
      <c r="A3" s="29" t="s">
        <v>1</v>
      </c>
      <c r="B3" s="27">
        <v>55</v>
      </c>
      <c r="C3" s="27">
        <v>20</v>
      </c>
      <c r="D3" s="27"/>
      <c r="E3" s="97" t="s">
        <v>81</v>
      </c>
      <c r="F3" s="29" t="s">
        <v>18</v>
      </c>
      <c r="G3" s="17">
        <v>14000</v>
      </c>
      <c r="H3" s="16" t="s">
        <v>108</v>
      </c>
    </row>
    <row r="4" spans="1:8">
      <c r="A4" s="29" t="s">
        <v>1</v>
      </c>
      <c r="B4" s="27">
        <v>55</v>
      </c>
      <c r="C4" s="27">
        <v>20</v>
      </c>
      <c r="D4" s="27" t="s">
        <v>107</v>
      </c>
      <c r="E4" s="98" t="s">
        <v>81</v>
      </c>
      <c r="F4" s="29" t="s">
        <v>18</v>
      </c>
      <c r="G4" s="17">
        <v>13000</v>
      </c>
      <c r="H4" s="130" t="s">
        <v>160</v>
      </c>
    </row>
    <row r="5" spans="1:8">
      <c r="E5" s="19"/>
      <c r="F5" s="18" t="s">
        <v>3</v>
      </c>
      <c r="G5" s="65">
        <f>SUM(G2:G4)</f>
        <v>39247</v>
      </c>
    </row>
  </sheetData>
  <pageMargins left="0.7" right="0.19791666666666666" top="0.75" bottom="0.75" header="0.3" footer="0.3"/>
  <pageSetup paperSize="8" orientation="landscape" r:id="rId1"/>
  <headerFooter>
    <oddHeader>&amp;LSiseminister&amp;RLisa 17</oddHeader>
  </headerFooter>
  <customProperties>
    <customPr name="EpmWorksheetKeyString_GU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K10"/>
  <sheetViews>
    <sheetView view="pageLayout" zoomScaleNormal="100" workbookViewId="0"/>
  </sheetViews>
  <sheetFormatPr defaultColWidth="9.08984375" defaultRowHeight="13"/>
  <cols>
    <col min="1" max="1" width="15.08984375" style="3" customWidth="1"/>
    <col min="2" max="2" width="6.453125" style="3" customWidth="1"/>
    <col min="3" max="3" width="11.6328125" style="3" customWidth="1"/>
    <col min="4" max="4" width="18.453125" style="3" customWidth="1"/>
    <col min="5" max="5" width="17.6328125" style="3" customWidth="1"/>
    <col min="6" max="6" width="11.6328125" style="3" customWidth="1"/>
    <col min="7" max="7" width="12.08984375" style="3" customWidth="1"/>
    <col min="8" max="10" width="9.08984375" style="94"/>
    <col min="11" max="11" width="68.6328125" style="3" customWidth="1"/>
    <col min="12" max="16384" width="9.08984375" style="3"/>
  </cols>
  <sheetData>
    <row r="1" spans="1:11" ht="26.5" thickBot="1">
      <c r="A1" s="2" t="s">
        <v>0</v>
      </c>
      <c r="B1" s="43" t="s">
        <v>93</v>
      </c>
      <c r="C1" s="43" t="s">
        <v>92</v>
      </c>
      <c r="D1" s="43" t="s">
        <v>10</v>
      </c>
      <c r="E1" s="2" t="s">
        <v>13</v>
      </c>
      <c r="F1" s="2" t="s">
        <v>79</v>
      </c>
      <c r="G1" s="2" t="s">
        <v>43</v>
      </c>
      <c r="H1" s="226" t="s">
        <v>170</v>
      </c>
      <c r="I1" s="226" t="s">
        <v>235</v>
      </c>
      <c r="J1" s="226" t="s">
        <v>170</v>
      </c>
      <c r="K1" s="2" t="s">
        <v>16</v>
      </c>
    </row>
    <row r="2" spans="1:11">
      <c r="A2" s="50" t="s">
        <v>4</v>
      </c>
      <c r="B2" s="6">
        <v>505</v>
      </c>
      <c r="C2" s="46">
        <v>20</v>
      </c>
      <c r="D2" s="6"/>
      <c r="E2" s="6"/>
      <c r="F2" s="68" t="s">
        <v>81</v>
      </c>
      <c r="G2" s="5" t="s">
        <v>34</v>
      </c>
      <c r="H2" s="140">
        <v>1173</v>
      </c>
      <c r="I2" s="236"/>
      <c r="J2" s="236">
        <f>H2+I2</f>
        <v>1173</v>
      </c>
      <c r="K2" s="121" t="s">
        <v>115</v>
      </c>
    </row>
    <row r="3" spans="1:11" ht="13.5" thickBot="1">
      <c r="A3" s="51" t="s">
        <v>1</v>
      </c>
      <c r="B3" s="10">
        <v>55</v>
      </c>
      <c r="C3" s="52">
        <v>20</v>
      </c>
      <c r="D3" s="10"/>
      <c r="E3" s="10"/>
      <c r="F3" s="25" t="s">
        <v>81</v>
      </c>
      <c r="G3" s="9" t="s">
        <v>34</v>
      </c>
      <c r="H3" s="232">
        <v>1796</v>
      </c>
      <c r="I3" s="237"/>
      <c r="J3" s="237">
        <f t="shared" ref="J3:J9" si="0">H3+I3</f>
        <v>1796</v>
      </c>
      <c r="K3" s="169" t="s">
        <v>129</v>
      </c>
    </row>
    <row r="4" spans="1:11">
      <c r="A4" s="50" t="s">
        <v>226</v>
      </c>
      <c r="B4" s="6">
        <v>41</v>
      </c>
      <c r="C4" s="46">
        <v>20</v>
      </c>
      <c r="D4" s="6" t="s">
        <v>227</v>
      </c>
      <c r="E4" s="6"/>
      <c r="F4" s="22" t="s">
        <v>81</v>
      </c>
      <c r="G4" s="5" t="s">
        <v>23</v>
      </c>
      <c r="H4" s="140">
        <v>10250</v>
      </c>
      <c r="I4" s="236"/>
      <c r="J4" s="236">
        <f t="shared" si="0"/>
        <v>10250</v>
      </c>
      <c r="K4" s="183"/>
    </row>
    <row r="5" spans="1:11">
      <c r="A5" s="145" t="s">
        <v>1</v>
      </c>
      <c r="B5" s="15">
        <v>5</v>
      </c>
      <c r="C5" s="163">
        <v>20</v>
      </c>
      <c r="D5" s="15" t="s">
        <v>228</v>
      </c>
      <c r="E5" s="15"/>
      <c r="F5" s="26" t="s">
        <v>81</v>
      </c>
      <c r="G5" s="14" t="s">
        <v>34</v>
      </c>
      <c r="H5" s="164">
        <v>25139</v>
      </c>
      <c r="I5" s="238"/>
      <c r="J5" s="238">
        <f t="shared" si="0"/>
        <v>25139</v>
      </c>
      <c r="K5" s="187"/>
    </row>
    <row r="6" spans="1:11">
      <c r="A6" s="145" t="s">
        <v>1</v>
      </c>
      <c r="B6" s="15">
        <v>5</v>
      </c>
      <c r="C6" s="15">
        <v>20</v>
      </c>
      <c r="D6" s="29" t="s">
        <v>48</v>
      </c>
      <c r="E6" s="29"/>
      <c r="F6" s="144" t="s">
        <v>81</v>
      </c>
      <c r="G6" s="29" t="s">
        <v>34</v>
      </c>
      <c r="H6" s="17">
        <v>2794</v>
      </c>
      <c r="I6" s="233"/>
      <c r="J6" s="233">
        <f t="shared" si="0"/>
        <v>2794</v>
      </c>
      <c r="K6" s="55" t="s">
        <v>75</v>
      </c>
    </row>
    <row r="7" spans="1:11" ht="52">
      <c r="A7" s="145" t="s">
        <v>1</v>
      </c>
      <c r="B7" s="15">
        <v>5</v>
      </c>
      <c r="C7" s="15">
        <v>20</v>
      </c>
      <c r="D7" s="29" t="s">
        <v>121</v>
      </c>
      <c r="E7" s="29"/>
      <c r="F7" s="144" t="s">
        <v>81</v>
      </c>
      <c r="G7" s="29" t="s">
        <v>23</v>
      </c>
      <c r="H7" s="17">
        <v>877025</v>
      </c>
      <c r="I7" s="296">
        <f>-50050-33345+89587-300000</f>
        <v>-293808</v>
      </c>
      <c r="J7" s="233">
        <f t="shared" si="0"/>
        <v>583217</v>
      </c>
      <c r="K7" s="146" t="s">
        <v>281</v>
      </c>
    </row>
    <row r="8" spans="1:11" ht="13.5" thickBot="1">
      <c r="A8" s="51" t="s">
        <v>1</v>
      </c>
      <c r="B8" s="10">
        <v>55</v>
      </c>
      <c r="C8" s="10">
        <v>20</v>
      </c>
      <c r="D8" s="40"/>
      <c r="E8" s="40"/>
      <c r="F8" s="257" t="s">
        <v>81</v>
      </c>
      <c r="G8" s="40" t="s">
        <v>23</v>
      </c>
      <c r="H8" s="12">
        <v>29500</v>
      </c>
      <c r="I8" s="297"/>
      <c r="J8" s="239">
        <v>29500</v>
      </c>
      <c r="K8" s="149" t="s">
        <v>144</v>
      </c>
    </row>
    <row r="9" spans="1:11" ht="18.649999999999999" customHeight="1" thickBot="1">
      <c r="A9" s="249" t="s">
        <v>9</v>
      </c>
      <c r="B9" s="250">
        <v>50</v>
      </c>
      <c r="C9" s="250">
        <v>40</v>
      </c>
      <c r="D9" s="251"/>
      <c r="E9" s="252" t="s">
        <v>238</v>
      </c>
      <c r="F9" s="253" t="s">
        <v>81</v>
      </c>
      <c r="G9" s="254" t="s">
        <v>23</v>
      </c>
      <c r="H9" s="253"/>
      <c r="I9" s="298">
        <v>42897</v>
      </c>
      <c r="J9" s="255">
        <f t="shared" si="0"/>
        <v>42897</v>
      </c>
      <c r="K9" s="256" t="s">
        <v>282</v>
      </c>
    </row>
    <row r="10" spans="1:11">
      <c r="E10" s="57"/>
      <c r="F10" s="74"/>
      <c r="G10" s="75" t="s">
        <v>3</v>
      </c>
      <c r="H10" s="74">
        <f>SUM(H2:H9)</f>
        <v>947677</v>
      </c>
      <c r="I10" s="74">
        <f t="shared" ref="I10:J10" si="1">SUM(I2:I9)</f>
        <v>-250911</v>
      </c>
      <c r="J10" s="74">
        <f t="shared" si="1"/>
        <v>696766</v>
      </c>
    </row>
  </sheetData>
  <pageMargins left="0.7" right="0.375" top="0.75" bottom="0.75" header="0.3" footer="0.3"/>
  <pageSetup paperSize="8" orientation="landscape" r:id="rId1"/>
  <headerFooter>
    <oddHeader>&amp;L&amp;K000000Strateegia- ja arendusosakond&amp;RLisa 18</oddHeader>
  </headerFooter>
  <customProperties>
    <customPr name="EpmWorksheetKeyString_GU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J10"/>
  <sheetViews>
    <sheetView view="pageLayout" zoomScaleNormal="100" workbookViewId="0"/>
  </sheetViews>
  <sheetFormatPr defaultColWidth="9.08984375" defaultRowHeight="13"/>
  <cols>
    <col min="1" max="1" width="16.54296875" style="3" customWidth="1"/>
    <col min="2" max="2" width="6.6328125" style="3" customWidth="1"/>
    <col min="3" max="3" width="10.08984375" style="3" customWidth="1"/>
    <col min="4" max="4" width="17.90625" style="3" customWidth="1"/>
    <col min="5" max="5" width="9.6328125" style="3" hidden="1" customWidth="1"/>
    <col min="6" max="6" width="11.08984375" style="3" hidden="1" customWidth="1"/>
    <col min="7" max="9" width="9.08984375" style="94"/>
    <col min="10" max="10" width="80.90625" style="3" customWidth="1"/>
    <col min="11" max="16384" width="9.08984375" style="3"/>
  </cols>
  <sheetData>
    <row r="1" spans="1:10" ht="26.5" thickBot="1">
      <c r="A1" s="32" t="s">
        <v>0</v>
      </c>
      <c r="B1" s="76" t="s">
        <v>93</v>
      </c>
      <c r="C1" s="76" t="s">
        <v>92</v>
      </c>
      <c r="D1" s="76" t="s">
        <v>10</v>
      </c>
      <c r="E1" s="32" t="s">
        <v>79</v>
      </c>
      <c r="F1" s="32" t="s">
        <v>43</v>
      </c>
      <c r="G1" s="104" t="s">
        <v>170</v>
      </c>
      <c r="H1" s="104" t="s">
        <v>235</v>
      </c>
      <c r="I1" s="104" t="s">
        <v>170</v>
      </c>
      <c r="J1" s="32" t="s">
        <v>16</v>
      </c>
    </row>
    <row r="2" spans="1:10">
      <c r="A2" s="4" t="s">
        <v>4</v>
      </c>
      <c r="B2" s="53">
        <v>505</v>
      </c>
      <c r="C2" s="99">
        <v>20</v>
      </c>
      <c r="D2" s="53"/>
      <c r="E2" s="60" t="s">
        <v>82</v>
      </c>
      <c r="F2" s="41" t="s">
        <v>35</v>
      </c>
      <c r="G2" s="141">
        <v>196</v>
      </c>
      <c r="H2" s="141"/>
      <c r="I2" s="141">
        <f>G2+H2</f>
        <v>196</v>
      </c>
      <c r="J2" s="172" t="s">
        <v>50</v>
      </c>
    </row>
    <row r="3" spans="1:10">
      <c r="A3" s="119" t="s">
        <v>1</v>
      </c>
      <c r="B3" s="105">
        <v>55</v>
      </c>
      <c r="C3" s="120">
        <v>20</v>
      </c>
      <c r="D3" s="105"/>
      <c r="E3" s="106" t="s">
        <v>82</v>
      </c>
      <c r="F3" s="47" t="s">
        <v>35</v>
      </c>
      <c r="G3" s="142">
        <v>2688</v>
      </c>
      <c r="H3" s="142"/>
      <c r="I3" s="142">
        <f t="shared" ref="I3:I9" si="0">G3+H3</f>
        <v>2688</v>
      </c>
      <c r="J3" s="173" t="s">
        <v>50</v>
      </c>
    </row>
    <row r="4" spans="1:10">
      <c r="A4" s="28" t="s">
        <v>6</v>
      </c>
      <c r="B4" s="27">
        <v>45</v>
      </c>
      <c r="C4" s="27">
        <v>20</v>
      </c>
      <c r="D4" s="27" t="s">
        <v>36</v>
      </c>
      <c r="E4" s="100" t="s">
        <v>82</v>
      </c>
      <c r="F4" s="27" t="s">
        <v>35</v>
      </c>
      <c r="G4" s="17">
        <v>92600</v>
      </c>
      <c r="H4" s="233"/>
      <c r="I4" s="233">
        <f t="shared" si="0"/>
        <v>92600</v>
      </c>
      <c r="J4" s="181" t="s">
        <v>162</v>
      </c>
    </row>
    <row r="5" spans="1:10" ht="26">
      <c r="A5" s="28" t="s">
        <v>6</v>
      </c>
      <c r="B5" s="27">
        <v>45</v>
      </c>
      <c r="C5" s="27">
        <v>20</v>
      </c>
      <c r="D5" s="27" t="s">
        <v>36</v>
      </c>
      <c r="E5" s="100"/>
      <c r="F5" s="27"/>
      <c r="G5" s="17"/>
      <c r="H5" s="233">
        <v>8754.5400000000009</v>
      </c>
      <c r="I5" s="233">
        <f t="shared" si="0"/>
        <v>8754.5400000000009</v>
      </c>
      <c r="J5" s="181" t="s">
        <v>232</v>
      </c>
    </row>
    <row r="6" spans="1:10" ht="26">
      <c r="A6" s="28" t="s">
        <v>6</v>
      </c>
      <c r="B6" s="27">
        <v>45</v>
      </c>
      <c r="C6" s="27">
        <v>20</v>
      </c>
      <c r="D6" s="27" t="s">
        <v>36</v>
      </c>
      <c r="E6" s="100"/>
      <c r="F6" s="27"/>
      <c r="G6" s="17"/>
      <c r="H6" s="233">
        <v>14000</v>
      </c>
      <c r="I6" s="233">
        <f t="shared" si="0"/>
        <v>14000</v>
      </c>
      <c r="J6" s="181" t="s">
        <v>233</v>
      </c>
    </row>
    <row r="7" spans="1:10" ht="26">
      <c r="A7" s="28" t="s">
        <v>6</v>
      </c>
      <c r="B7" s="27">
        <v>45</v>
      </c>
      <c r="C7" s="27">
        <v>20</v>
      </c>
      <c r="D7" s="27" t="s">
        <v>36</v>
      </c>
      <c r="E7" s="100"/>
      <c r="F7" s="27"/>
      <c r="G7" s="17"/>
      <c r="H7" s="233">
        <v>25000</v>
      </c>
      <c r="I7" s="233">
        <f t="shared" si="0"/>
        <v>25000</v>
      </c>
      <c r="J7" s="181" t="s">
        <v>234</v>
      </c>
    </row>
    <row r="8" spans="1:10">
      <c r="A8" s="28" t="s">
        <v>6</v>
      </c>
      <c r="B8" s="27">
        <v>45</v>
      </c>
      <c r="C8" s="27">
        <v>20</v>
      </c>
      <c r="D8" s="27" t="s">
        <v>37</v>
      </c>
      <c r="E8" s="100" t="s">
        <v>82</v>
      </c>
      <c r="F8" s="27" t="s">
        <v>35</v>
      </c>
      <c r="G8" s="17">
        <v>530000</v>
      </c>
      <c r="H8" s="233"/>
      <c r="I8" s="233">
        <f t="shared" si="0"/>
        <v>530000</v>
      </c>
      <c r="J8" s="192" t="s">
        <v>145</v>
      </c>
    </row>
    <row r="9" spans="1:10" ht="13.5" thickBot="1">
      <c r="A9" s="23" t="s">
        <v>6</v>
      </c>
      <c r="B9" s="24">
        <v>45</v>
      </c>
      <c r="C9" s="24">
        <v>20</v>
      </c>
      <c r="D9" s="24" t="s">
        <v>38</v>
      </c>
      <c r="E9" s="101" t="s">
        <v>82</v>
      </c>
      <c r="F9" s="24" t="s">
        <v>35</v>
      </c>
      <c r="G9" s="147">
        <v>9313</v>
      </c>
      <c r="H9" s="234"/>
      <c r="I9" s="234">
        <f t="shared" si="0"/>
        <v>9313</v>
      </c>
      <c r="J9" s="194" t="s">
        <v>163</v>
      </c>
    </row>
    <row r="10" spans="1:10">
      <c r="E10" s="19"/>
      <c r="F10" s="18" t="s">
        <v>3</v>
      </c>
      <c r="G10" s="65">
        <f t="shared" ref="G10:I10" si="1">SUM(G2:G9)</f>
        <v>634797</v>
      </c>
      <c r="H10" s="65">
        <f t="shared" si="1"/>
        <v>47754.54</v>
      </c>
      <c r="I10" s="65">
        <f t="shared" si="1"/>
        <v>682551.54</v>
      </c>
    </row>
  </sheetData>
  <pageMargins left="0.7" right="0.7" top="0.75" bottom="0.75" header="0.3" footer="0.3"/>
  <pageSetup paperSize="8" orientation="landscape" r:id="rId1"/>
  <headerFooter>
    <oddHeader xml:space="preserve">&amp;LUsuasjade osakond&amp;RLisa 19
</oddHead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16"/>
  <sheetViews>
    <sheetView view="pageLayout" zoomScaleNormal="100" workbookViewId="0"/>
  </sheetViews>
  <sheetFormatPr defaultColWidth="9.08984375" defaultRowHeight="13"/>
  <cols>
    <col min="1" max="1" width="18.453125" style="3" customWidth="1"/>
    <col min="2" max="2" width="9.54296875" style="3" customWidth="1"/>
    <col min="3" max="3" width="11.36328125" style="3" customWidth="1"/>
    <col min="4" max="4" width="19.6328125" style="3" customWidth="1"/>
    <col min="5" max="6" width="10.6328125" style="3" customWidth="1"/>
    <col min="7" max="9" width="9.08984375" style="109"/>
    <col min="10" max="10" width="72.453125" style="3" customWidth="1"/>
    <col min="11" max="16384" width="9.08984375" style="3"/>
  </cols>
  <sheetData>
    <row r="1" spans="1:10" ht="26">
      <c r="A1" s="32" t="s">
        <v>0</v>
      </c>
      <c r="B1" s="32" t="s">
        <v>93</v>
      </c>
      <c r="C1" s="32" t="s">
        <v>92</v>
      </c>
      <c r="D1" s="32" t="s">
        <v>10</v>
      </c>
      <c r="E1" s="32" t="s">
        <v>79</v>
      </c>
      <c r="F1" s="32" t="s">
        <v>43</v>
      </c>
      <c r="G1" s="104" t="s">
        <v>170</v>
      </c>
      <c r="H1" s="104" t="s">
        <v>235</v>
      </c>
      <c r="I1" s="104" t="s">
        <v>170</v>
      </c>
      <c r="J1" s="152" t="s">
        <v>16</v>
      </c>
    </row>
    <row r="2" spans="1:10">
      <c r="A2" s="91" t="s">
        <v>4</v>
      </c>
      <c r="B2" s="26">
        <v>505</v>
      </c>
      <c r="C2" s="26">
        <v>20</v>
      </c>
      <c r="D2" s="26"/>
      <c r="E2" s="45" t="s">
        <v>81</v>
      </c>
      <c r="F2" s="14" t="s">
        <v>19</v>
      </c>
      <c r="G2" s="17">
        <v>1315</v>
      </c>
      <c r="H2" s="17"/>
      <c r="I2" s="17">
        <f>G2+H2</f>
        <v>1315</v>
      </c>
      <c r="J2" s="16" t="s">
        <v>113</v>
      </c>
    </row>
    <row r="3" spans="1:10">
      <c r="A3" s="91" t="s">
        <v>1</v>
      </c>
      <c r="B3" s="26">
        <v>55</v>
      </c>
      <c r="C3" s="26">
        <v>20</v>
      </c>
      <c r="D3" s="26"/>
      <c r="E3" s="93" t="s">
        <v>81</v>
      </c>
      <c r="F3" s="14" t="s">
        <v>19</v>
      </c>
      <c r="G3" s="17">
        <v>1510</v>
      </c>
      <c r="H3" s="17"/>
      <c r="I3" s="17">
        <f t="shared" ref="I3:I4" si="0">G3+H3</f>
        <v>1510</v>
      </c>
      <c r="J3" s="165" t="s">
        <v>128</v>
      </c>
    </row>
    <row r="4" spans="1:10" ht="273">
      <c r="A4" s="91" t="s">
        <v>1</v>
      </c>
      <c r="B4" s="26">
        <v>55</v>
      </c>
      <c r="C4" s="26">
        <v>20</v>
      </c>
      <c r="D4" s="26" t="s">
        <v>103</v>
      </c>
      <c r="E4" s="93" t="s">
        <v>81</v>
      </c>
      <c r="F4" s="14" t="s">
        <v>19</v>
      </c>
      <c r="G4" s="17">
        <v>242757</v>
      </c>
      <c r="H4" s="48">
        <f>-430-129307-19749+28680+135559</f>
        <v>14753</v>
      </c>
      <c r="I4" s="48">
        <f t="shared" si="0"/>
        <v>257510</v>
      </c>
      <c r="J4" s="279" t="s">
        <v>263</v>
      </c>
    </row>
    <row r="5" spans="1:10">
      <c r="E5" s="19"/>
      <c r="F5" s="18" t="s">
        <v>3</v>
      </c>
      <c r="G5" s="65">
        <f>SUM(G2:G4)</f>
        <v>245582</v>
      </c>
      <c r="H5" s="65">
        <f t="shared" ref="H5:I5" si="1">SUM(H2:H4)</f>
        <v>14753</v>
      </c>
      <c r="I5" s="65">
        <f t="shared" si="1"/>
        <v>260335</v>
      </c>
    </row>
    <row r="16" spans="1:10">
      <c r="H16" s="278"/>
    </row>
  </sheetData>
  <pageMargins left="0.7" right="0.7" top="0.75" bottom="0.75" header="0.3" footer="0.3"/>
  <pageSetup paperSize="8" orientation="landscape" r:id="rId1"/>
  <headerFooter>
    <oddHeader>&amp;LKantsler&amp;RLisa 2</oddHeader>
  </headerFooter>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H11"/>
  <sheetViews>
    <sheetView view="pageLayout" zoomScaleNormal="100" workbookViewId="0"/>
  </sheetViews>
  <sheetFormatPr defaultColWidth="9.08984375" defaultRowHeight="13"/>
  <cols>
    <col min="1" max="1" width="19.36328125" style="3" customWidth="1"/>
    <col min="2" max="2" width="7" style="3" customWidth="1"/>
    <col min="3" max="3" width="10.54296875" style="3" customWidth="1"/>
    <col min="4" max="4" width="16.36328125" style="3" customWidth="1"/>
    <col min="5" max="5" width="9.90625" style="3" customWidth="1"/>
    <col min="6" max="6" width="11.54296875" style="3" customWidth="1"/>
    <col min="7" max="7" width="9.08984375" style="94"/>
    <col min="8" max="8" width="49" style="3" customWidth="1"/>
    <col min="9" max="16384" width="9.08984375" style="3"/>
  </cols>
  <sheetData>
    <row r="1" spans="1:8" ht="26">
      <c r="A1" s="32" t="s">
        <v>0</v>
      </c>
      <c r="B1" s="32" t="s">
        <v>93</v>
      </c>
      <c r="C1" s="32" t="s">
        <v>92</v>
      </c>
      <c r="D1" s="32" t="s">
        <v>10</v>
      </c>
      <c r="E1" s="32" t="s">
        <v>79</v>
      </c>
      <c r="F1" s="2" t="s">
        <v>43</v>
      </c>
      <c r="G1" s="104" t="s">
        <v>170</v>
      </c>
      <c r="H1" s="2" t="s">
        <v>16</v>
      </c>
    </row>
    <row r="2" spans="1:8">
      <c r="A2" s="14" t="s">
        <v>2</v>
      </c>
      <c r="B2" s="15">
        <v>505</v>
      </c>
      <c r="C2" s="15">
        <v>20</v>
      </c>
      <c r="D2" s="15"/>
      <c r="E2" s="61" t="s">
        <v>81</v>
      </c>
      <c r="F2" s="14" t="s">
        <v>39</v>
      </c>
      <c r="G2" s="72">
        <v>1022</v>
      </c>
      <c r="H2" s="127" t="s">
        <v>154</v>
      </c>
    </row>
    <row r="3" spans="1:8">
      <c r="A3" s="29" t="s">
        <v>1</v>
      </c>
      <c r="B3" s="54">
        <v>55</v>
      </c>
      <c r="C3" s="15">
        <v>20</v>
      </c>
      <c r="D3" s="15"/>
      <c r="E3" s="71" t="s">
        <v>81</v>
      </c>
      <c r="F3" s="29" t="s">
        <v>39</v>
      </c>
      <c r="G3" s="72">
        <v>902</v>
      </c>
      <c r="H3" s="127" t="s">
        <v>131</v>
      </c>
    </row>
    <row r="4" spans="1:8">
      <c r="E4" s="19"/>
      <c r="F4" s="18" t="s">
        <v>3</v>
      </c>
      <c r="G4" s="74">
        <f t="shared" ref="G4" si="0">SUM(G2:G3)</f>
        <v>1924</v>
      </c>
    </row>
    <row r="7" spans="1:8">
      <c r="F7" s="70"/>
    </row>
    <row r="8" spans="1:8">
      <c r="F8" s="70"/>
    </row>
    <row r="9" spans="1:8">
      <c r="F9" s="70"/>
    </row>
    <row r="10" spans="1:8">
      <c r="F10" s="70"/>
    </row>
    <row r="11" spans="1:8">
      <c r="F11" s="70"/>
    </row>
  </sheetData>
  <pageMargins left="0.7" right="0.7" top="0.75" bottom="0.75" header="0.3" footer="0.3"/>
  <pageSetup paperSize="8" orientation="landscape" r:id="rId1"/>
  <headerFooter>
    <oddHeader xml:space="preserve">&amp;L&amp;K000000Varade asekantsler &amp;RLisa 20
</oddHeader>
  </headerFooter>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J22"/>
  <sheetViews>
    <sheetView view="pageLayout" zoomScaleNormal="100" workbookViewId="0"/>
  </sheetViews>
  <sheetFormatPr defaultColWidth="9.08984375" defaultRowHeight="13"/>
  <cols>
    <col min="1" max="1" width="15.453125" style="3" customWidth="1"/>
    <col min="2" max="2" width="7.453125" style="3" customWidth="1"/>
    <col min="3" max="3" width="11.90625" style="3" customWidth="1"/>
    <col min="4" max="4" width="17.90625" style="3" customWidth="1"/>
    <col min="5" max="5" width="12.54296875" style="3" customWidth="1"/>
    <col min="6" max="6" width="12.453125" style="3" customWidth="1"/>
    <col min="7" max="9" width="9.08984375" style="94"/>
    <col min="10" max="10" width="54.6328125" style="3" customWidth="1"/>
    <col min="11" max="16384" width="9.08984375" style="3"/>
  </cols>
  <sheetData>
    <row r="1" spans="1:10" ht="26.5" thickBot="1">
      <c r="A1" s="2" t="s">
        <v>0</v>
      </c>
      <c r="B1" s="2" t="s">
        <v>93</v>
      </c>
      <c r="C1" s="2" t="s">
        <v>92</v>
      </c>
      <c r="D1" s="2" t="s">
        <v>10</v>
      </c>
      <c r="E1" s="2" t="s">
        <v>79</v>
      </c>
      <c r="F1" s="2" t="s">
        <v>43</v>
      </c>
      <c r="G1" s="104" t="s">
        <v>170</v>
      </c>
      <c r="H1" s="104" t="s">
        <v>235</v>
      </c>
      <c r="I1" s="104" t="s">
        <v>170</v>
      </c>
      <c r="J1" s="2" t="s">
        <v>16</v>
      </c>
    </row>
    <row r="2" spans="1:10">
      <c r="A2" s="195" t="s">
        <v>4</v>
      </c>
      <c r="B2" s="148">
        <v>505</v>
      </c>
      <c r="C2" s="148">
        <v>20</v>
      </c>
      <c r="D2" s="196"/>
      <c r="E2" s="197" t="s">
        <v>81</v>
      </c>
      <c r="F2" s="198" t="s">
        <v>40</v>
      </c>
      <c r="G2" s="140">
        <v>1662</v>
      </c>
      <c r="H2" s="236"/>
      <c r="I2" s="236">
        <f>G2+H2</f>
        <v>1662</v>
      </c>
      <c r="J2" s="121" t="s">
        <v>50</v>
      </c>
    </row>
    <row r="3" spans="1:10" ht="13.5" thickBot="1">
      <c r="A3" s="199" t="s">
        <v>1</v>
      </c>
      <c r="B3" s="200">
        <v>55</v>
      </c>
      <c r="C3" s="200">
        <v>20</v>
      </c>
      <c r="D3" s="201"/>
      <c r="E3" s="202" t="s">
        <v>81</v>
      </c>
      <c r="F3" s="203" t="s">
        <v>40</v>
      </c>
      <c r="G3" s="232">
        <v>2544</v>
      </c>
      <c r="H3" s="237"/>
      <c r="I3" s="237">
        <f t="shared" ref="I3:I14" si="0">G3+H3</f>
        <v>2544</v>
      </c>
      <c r="J3" s="149" t="s">
        <v>50</v>
      </c>
    </row>
    <row r="4" spans="1:10" ht="14.4" customHeight="1">
      <c r="A4" s="195" t="s">
        <v>4</v>
      </c>
      <c r="B4" s="148">
        <v>505</v>
      </c>
      <c r="C4" s="148">
        <v>20</v>
      </c>
      <c r="D4" s="196"/>
      <c r="E4" s="204" t="s">
        <v>81</v>
      </c>
      <c r="F4" s="41" t="s">
        <v>45</v>
      </c>
      <c r="G4" s="140">
        <v>18510</v>
      </c>
      <c r="H4" s="236"/>
      <c r="I4" s="236">
        <f t="shared" si="0"/>
        <v>18510</v>
      </c>
      <c r="J4" s="291" t="s">
        <v>146</v>
      </c>
    </row>
    <row r="5" spans="1:10" ht="14.4" customHeight="1">
      <c r="A5" s="205" t="s">
        <v>1</v>
      </c>
      <c r="B5" s="31">
        <v>55</v>
      </c>
      <c r="C5" s="31">
        <v>20</v>
      </c>
      <c r="D5" s="32"/>
      <c r="E5" s="36" t="s">
        <v>81</v>
      </c>
      <c r="F5" s="29" t="s">
        <v>45</v>
      </c>
      <c r="G5" s="164">
        <v>145072</v>
      </c>
      <c r="H5" s="238"/>
      <c r="I5" s="238">
        <f t="shared" si="0"/>
        <v>145072</v>
      </c>
      <c r="J5" s="292"/>
    </row>
    <row r="6" spans="1:10" ht="14.4" customHeight="1" thickBot="1">
      <c r="A6" s="199" t="s">
        <v>76</v>
      </c>
      <c r="B6" s="200">
        <v>608</v>
      </c>
      <c r="C6" s="200">
        <v>20</v>
      </c>
      <c r="D6" s="201"/>
      <c r="E6" s="202" t="s">
        <v>81</v>
      </c>
      <c r="F6" s="40" t="s">
        <v>45</v>
      </c>
      <c r="G6" s="232">
        <v>3487</v>
      </c>
      <c r="H6" s="237"/>
      <c r="I6" s="237">
        <f t="shared" si="0"/>
        <v>3487</v>
      </c>
      <c r="J6" s="293"/>
    </row>
    <row r="7" spans="1:10" s="64" customFormat="1">
      <c r="A7" s="13" t="s">
        <v>1</v>
      </c>
      <c r="B7" s="27">
        <v>55</v>
      </c>
      <c r="C7" s="33">
        <v>20</v>
      </c>
      <c r="D7" s="16" t="s">
        <v>95</v>
      </c>
      <c r="E7" s="37" t="s">
        <v>81</v>
      </c>
      <c r="F7" s="16" t="s">
        <v>45</v>
      </c>
      <c r="G7" s="164">
        <v>7730</v>
      </c>
      <c r="H7" s="238"/>
      <c r="I7" s="238">
        <f t="shared" si="0"/>
        <v>7730</v>
      </c>
      <c r="J7" s="181" t="s">
        <v>130</v>
      </c>
    </row>
    <row r="8" spans="1:10" s="64" customFormat="1" ht="39">
      <c r="A8" s="103" t="s">
        <v>1</v>
      </c>
      <c r="B8" s="54">
        <v>55</v>
      </c>
      <c r="C8" s="27">
        <v>20</v>
      </c>
      <c r="D8" s="27" t="s">
        <v>94</v>
      </c>
      <c r="E8" s="37" t="s">
        <v>81</v>
      </c>
      <c r="F8" s="16" t="s">
        <v>45</v>
      </c>
      <c r="G8" s="164">
        <v>45790</v>
      </c>
      <c r="H8" s="238">
        <f>-14880-9515</f>
        <v>-24395</v>
      </c>
      <c r="I8" s="238">
        <f t="shared" si="0"/>
        <v>21395</v>
      </c>
      <c r="J8" s="181" t="s">
        <v>284</v>
      </c>
    </row>
    <row r="9" spans="1:10" s="64" customFormat="1">
      <c r="A9" s="103" t="s">
        <v>1</v>
      </c>
      <c r="B9" s="54">
        <v>55</v>
      </c>
      <c r="C9" s="27" t="s">
        <v>11</v>
      </c>
      <c r="D9" s="27" t="s">
        <v>164</v>
      </c>
      <c r="E9" s="37" t="s">
        <v>81</v>
      </c>
      <c r="F9" s="16" t="s">
        <v>45</v>
      </c>
      <c r="G9" s="164">
        <v>479247</v>
      </c>
      <c r="H9" s="238"/>
      <c r="I9" s="238">
        <f t="shared" si="0"/>
        <v>479247</v>
      </c>
      <c r="J9" s="181" t="s">
        <v>165</v>
      </c>
    </row>
    <row r="10" spans="1:10" s="64" customFormat="1" ht="26">
      <c r="A10" s="103" t="s">
        <v>1</v>
      </c>
      <c r="B10" s="54">
        <v>55</v>
      </c>
      <c r="C10" s="33" t="s">
        <v>237</v>
      </c>
      <c r="D10" s="27" t="s">
        <v>230</v>
      </c>
      <c r="E10" s="37" t="s">
        <v>81</v>
      </c>
      <c r="F10" s="16" t="s">
        <v>45</v>
      </c>
      <c r="G10" s="164">
        <v>45000</v>
      </c>
      <c r="H10" s="238">
        <v>500</v>
      </c>
      <c r="I10" s="238">
        <f t="shared" si="0"/>
        <v>45500</v>
      </c>
      <c r="J10" s="181" t="s">
        <v>283</v>
      </c>
    </row>
    <row r="11" spans="1:10" s="64" customFormat="1">
      <c r="A11" s="103" t="s">
        <v>109</v>
      </c>
      <c r="B11" s="54">
        <v>15</v>
      </c>
      <c r="C11" s="26" t="s">
        <v>119</v>
      </c>
      <c r="D11" s="27" t="s">
        <v>118</v>
      </c>
      <c r="E11" s="37" t="s">
        <v>81</v>
      </c>
      <c r="F11" s="16" t="s">
        <v>45</v>
      </c>
      <c r="G11" s="164">
        <v>85666</v>
      </c>
      <c r="H11" s="238"/>
      <c r="I11" s="238">
        <f t="shared" si="0"/>
        <v>85666</v>
      </c>
      <c r="J11" s="181" t="s">
        <v>260</v>
      </c>
    </row>
    <row r="12" spans="1:10" s="64" customFormat="1">
      <c r="A12" s="145" t="s">
        <v>1</v>
      </c>
      <c r="B12" s="26">
        <v>55</v>
      </c>
      <c r="C12" s="33" t="s">
        <v>11</v>
      </c>
      <c r="D12" s="16" t="s">
        <v>96</v>
      </c>
      <c r="E12" s="37" t="s">
        <v>81</v>
      </c>
      <c r="F12" s="16" t="s">
        <v>45</v>
      </c>
      <c r="G12" s="164">
        <v>963680</v>
      </c>
      <c r="H12" s="238"/>
      <c r="I12" s="238">
        <f t="shared" si="0"/>
        <v>963680</v>
      </c>
      <c r="J12" s="180" t="s">
        <v>117</v>
      </c>
    </row>
    <row r="13" spans="1:10" s="64" customFormat="1">
      <c r="A13" s="13" t="s">
        <v>1</v>
      </c>
      <c r="B13" s="27">
        <v>55</v>
      </c>
      <c r="C13" s="26">
        <v>20</v>
      </c>
      <c r="D13" s="14" t="s">
        <v>77</v>
      </c>
      <c r="E13" s="15" t="s">
        <v>81</v>
      </c>
      <c r="F13" s="29" t="s">
        <v>45</v>
      </c>
      <c r="G13" s="164">
        <v>777</v>
      </c>
      <c r="H13" s="238"/>
      <c r="I13" s="238">
        <f t="shared" si="0"/>
        <v>777</v>
      </c>
      <c r="J13" s="180" t="s">
        <v>78</v>
      </c>
    </row>
    <row r="14" spans="1:10" s="64" customFormat="1" ht="13.5" thickBot="1">
      <c r="A14" s="206" t="s">
        <v>1</v>
      </c>
      <c r="B14" s="24">
        <v>55</v>
      </c>
      <c r="C14" s="25">
        <v>20</v>
      </c>
      <c r="D14" s="9" t="s">
        <v>122</v>
      </c>
      <c r="E14" s="10" t="s">
        <v>81</v>
      </c>
      <c r="F14" s="40" t="s">
        <v>45</v>
      </c>
      <c r="G14" s="232">
        <v>2329</v>
      </c>
      <c r="H14" s="237"/>
      <c r="I14" s="237">
        <f t="shared" si="0"/>
        <v>2329</v>
      </c>
      <c r="J14" s="207" t="s">
        <v>123</v>
      </c>
    </row>
    <row r="15" spans="1:10">
      <c r="F15" s="18" t="s">
        <v>3</v>
      </c>
      <c r="G15" s="143">
        <f>SUM(G2:G14)</f>
        <v>1801494</v>
      </c>
      <c r="H15" s="143">
        <f t="shared" ref="H15:I15" si="1">SUM(H2:H14)</f>
        <v>-23895</v>
      </c>
      <c r="I15" s="143">
        <f t="shared" si="1"/>
        <v>1777599</v>
      </c>
    </row>
    <row r="16" spans="1:10">
      <c r="G16" s="109"/>
      <c r="H16" s="109"/>
      <c r="I16" s="109"/>
    </row>
    <row r="19" spans="4:10">
      <c r="D19" s="73"/>
      <c r="E19" s="64"/>
      <c r="F19" s="64"/>
    </row>
    <row r="22" spans="4:10">
      <c r="J22" s="1"/>
    </row>
  </sheetData>
  <mergeCells count="1">
    <mergeCell ref="J4:J6"/>
  </mergeCells>
  <pageMargins left="0.7" right="0.7" top="0.75" bottom="0.75" header="0.3" footer="0.3"/>
  <pageSetup paperSize="8" orientation="landscape" r:id="rId1"/>
  <headerFooter>
    <oddHeader xml:space="preserve">&amp;L&amp;K000000Info ja varahaldusosakond&amp;RLisa 21
</oddHeader>
  </headerFooter>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K26"/>
  <sheetViews>
    <sheetView view="pageLayout" topLeftCell="B1" zoomScaleNormal="100" workbookViewId="0">
      <selection activeCell="E4" sqref="E4"/>
    </sheetView>
  </sheetViews>
  <sheetFormatPr defaultColWidth="9.08984375" defaultRowHeight="13"/>
  <cols>
    <col min="1" max="1" width="15.08984375" style="3" customWidth="1"/>
    <col min="2" max="2" width="6.453125" style="3" customWidth="1"/>
    <col min="3" max="3" width="11.90625" style="3" customWidth="1"/>
    <col min="4" max="4" width="10.6328125" style="3" customWidth="1"/>
    <col min="5" max="5" width="15.54296875" style="3" customWidth="1"/>
    <col min="6" max="6" width="10.90625" style="3" customWidth="1"/>
    <col min="7" max="7" width="11" style="3" customWidth="1"/>
    <col min="8" max="10" width="10" style="94" customWidth="1"/>
    <col min="11" max="11" width="49.6328125" style="3" customWidth="1"/>
    <col min="12" max="16384" width="9.08984375" style="3"/>
  </cols>
  <sheetData>
    <row r="1" spans="1:11" ht="26.5" thickBot="1">
      <c r="A1" s="2" t="s">
        <v>0</v>
      </c>
      <c r="B1" s="76" t="s">
        <v>93</v>
      </c>
      <c r="C1" s="76" t="s">
        <v>92</v>
      </c>
      <c r="D1" s="76" t="s">
        <v>10</v>
      </c>
      <c r="E1" s="2" t="s">
        <v>13</v>
      </c>
      <c r="F1" s="2" t="s">
        <v>79</v>
      </c>
      <c r="G1" s="2" t="s">
        <v>43</v>
      </c>
      <c r="H1" s="104" t="s">
        <v>170</v>
      </c>
      <c r="I1" s="226" t="s">
        <v>235</v>
      </c>
      <c r="J1" s="226" t="s">
        <v>170</v>
      </c>
      <c r="K1" s="2" t="s">
        <v>16</v>
      </c>
    </row>
    <row r="2" spans="1:11">
      <c r="A2" s="208" t="s">
        <v>4</v>
      </c>
      <c r="B2" s="209">
        <v>505</v>
      </c>
      <c r="C2" s="209">
        <v>20</v>
      </c>
      <c r="D2" s="210"/>
      <c r="E2" s="211"/>
      <c r="F2" s="211"/>
      <c r="G2" s="210" t="s">
        <v>41</v>
      </c>
      <c r="H2" s="212">
        <v>978</v>
      </c>
      <c r="I2" s="212"/>
      <c r="J2" s="212">
        <f>H2+I2</f>
        <v>978</v>
      </c>
      <c r="K2" s="213" t="s">
        <v>50</v>
      </c>
    </row>
    <row r="3" spans="1:11" ht="16.5" customHeight="1">
      <c r="A3" s="216" t="s">
        <v>89</v>
      </c>
      <c r="B3" s="130">
        <v>5</v>
      </c>
      <c r="C3" s="130">
        <v>40</v>
      </c>
      <c r="D3" s="130"/>
      <c r="E3" s="130" t="s">
        <v>175</v>
      </c>
      <c r="F3" s="217" t="s">
        <v>81</v>
      </c>
      <c r="G3" s="130" t="s">
        <v>41</v>
      </c>
      <c r="H3" s="48">
        <v>144867</v>
      </c>
      <c r="I3" s="220"/>
      <c r="J3" s="220">
        <f t="shared" ref="J3:J22" si="0">H3+I3</f>
        <v>144867</v>
      </c>
      <c r="K3" s="146" t="s">
        <v>176</v>
      </c>
    </row>
    <row r="4" spans="1:11" ht="26">
      <c r="A4" s="216" t="s">
        <v>89</v>
      </c>
      <c r="B4" s="130">
        <v>5</v>
      </c>
      <c r="C4" s="130">
        <v>40</v>
      </c>
      <c r="D4" s="130"/>
      <c r="E4" s="299" t="s">
        <v>285</v>
      </c>
      <c r="F4" s="300">
        <v>10702</v>
      </c>
      <c r="G4" s="299" t="s">
        <v>41</v>
      </c>
      <c r="H4" s="301">
        <v>140814</v>
      </c>
      <c r="I4" s="296"/>
      <c r="J4" s="296">
        <f t="shared" si="0"/>
        <v>140814</v>
      </c>
      <c r="K4" s="146" t="s">
        <v>124</v>
      </c>
    </row>
    <row r="5" spans="1:11" ht="26">
      <c r="A5" s="216" t="s">
        <v>89</v>
      </c>
      <c r="B5" s="130">
        <v>5</v>
      </c>
      <c r="C5" s="130">
        <v>40</v>
      </c>
      <c r="D5" s="130"/>
      <c r="E5" s="299" t="s">
        <v>110</v>
      </c>
      <c r="F5" s="300" t="s">
        <v>80</v>
      </c>
      <c r="G5" s="299" t="s">
        <v>41</v>
      </c>
      <c r="H5" s="301">
        <v>145857</v>
      </c>
      <c r="I5" s="296">
        <v>97562</v>
      </c>
      <c r="J5" s="296">
        <f t="shared" si="0"/>
        <v>243419</v>
      </c>
      <c r="K5" s="146" t="s">
        <v>286</v>
      </c>
    </row>
    <row r="6" spans="1:11" ht="26">
      <c r="A6" s="114" t="s">
        <v>89</v>
      </c>
      <c r="B6" s="34">
        <v>5</v>
      </c>
      <c r="C6" s="34">
        <v>40</v>
      </c>
      <c r="D6" s="34"/>
      <c r="E6" s="302" t="s">
        <v>111</v>
      </c>
      <c r="F6" s="300" t="s">
        <v>80</v>
      </c>
      <c r="G6" s="302" t="s">
        <v>41</v>
      </c>
      <c r="H6" s="301">
        <v>78960</v>
      </c>
      <c r="I6" s="296"/>
      <c r="J6" s="296">
        <f t="shared" si="0"/>
        <v>78960</v>
      </c>
      <c r="K6" s="146" t="s">
        <v>177</v>
      </c>
    </row>
    <row r="7" spans="1:11">
      <c r="A7" s="216" t="s">
        <v>7</v>
      </c>
      <c r="B7" s="130">
        <v>45</v>
      </c>
      <c r="C7" s="130" t="s">
        <v>167</v>
      </c>
      <c r="D7" s="130"/>
      <c r="E7" s="302" t="s">
        <v>178</v>
      </c>
      <c r="F7" s="303">
        <v>10702</v>
      </c>
      <c r="G7" s="299" t="s">
        <v>41</v>
      </c>
      <c r="H7" s="301">
        <v>621700</v>
      </c>
      <c r="I7" s="296"/>
      <c r="J7" s="296">
        <f t="shared" si="0"/>
        <v>621700</v>
      </c>
      <c r="K7" s="146" t="s">
        <v>168</v>
      </c>
    </row>
    <row r="8" spans="1:11" ht="26">
      <c r="A8" s="216" t="s">
        <v>7</v>
      </c>
      <c r="B8" s="130">
        <v>45</v>
      </c>
      <c r="C8" s="130" t="s">
        <v>167</v>
      </c>
      <c r="D8" s="130"/>
      <c r="E8" s="302" t="s">
        <v>179</v>
      </c>
      <c r="F8" s="304" t="s">
        <v>82</v>
      </c>
      <c r="G8" s="299" t="s">
        <v>41</v>
      </c>
      <c r="H8" s="301">
        <v>167367</v>
      </c>
      <c r="I8" s="296"/>
      <c r="J8" s="296">
        <f t="shared" si="0"/>
        <v>167367</v>
      </c>
      <c r="K8" s="146" t="s">
        <v>169</v>
      </c>
    </row>
    <row r="9" spans="1:11" ht="39">
      <c r="A9" s="216" t="s">
        <v>7</v>
      </c>
      <c r="B9" s="130">
        <v>45</v>
      </c>
      <c r="C9" s="130" t="s">
        <v>167</v>
      </c>
      <c r="D9" s="130"/>
      <c r="E9" s="302" t="s">
        <v>180</v>
      </c>
      <c r="F9" s="299">
        <v>10702</v>
      </c>
      <c r="G9" s="299" t="s">
        <v>41</v>
      </c>
      <c r="H9" s="301">
        <v>400000</v>
      </c>
      <c r="I9" s="296"/>
      <c r="J9" s="296">
        <f t="shared" si="0"/>
        <v>400000</v>
      </c>
      <c r="K9" s="146" t="s">
        <v>194</v>
      </c>
    </row>
    <row r="10" spans="1:11" ht="26">
      <c r="A10" s="216" t="s">
        <v>7</v>
      </c>
      <c r="B10" s="130">
        <v>45</v>
      </c>
      <c r="C10" s="130" t="s">
        <v>167</v>
      </c>
      <c r="D10" s="130"/>
      <c r="E10" s="302" t="s">
        <v>181</v>
      </c>
      <c r="F10" s="304" t="s">
        <v>80</v>
      </c>
      <c r="G10" s="299" t="s">
        <v>41</v>
      </c>
      <c r="H10" s="301">
        <v>70000</v>
      </c>
      <c r="I10" s="296"/>
      <c r="J10" s="296">
        <f t="shared" si="0"/>
        <v>70000</v>
      </c>
      <c r="K10" s="146" t="s">
        <v>195</v>
      </c>
    </row>
    <row r="11" spans="1:11">
      <c r="A11" s="216" t="s">
        <v>7</v>
      </c>
      <c r="B11" s="130">
        <v>45</v>
      </c>
      <c r="C11" s="130" t="s">
        <v>167</v>
      </c>
      <c r="D11" s="130"/>
      <c r="E11" s="302" t="s">
        <v>182</v>
      </c>
      <c r="F11" s="299" t="s">
        <v>80</v>
      </c>
      <c r="G11" s="299" t="s">
        <v>41</v>
      </c>
      <c r="H11" s="301">
        <v>80000</v>
      </c>
      <c r="I11" s="296"/>
      <c r="J11" s="296">
        <f t="shared" si="0"/>
        <v>80000</v>
      </c>
      <c r="K11" s="146" t="s">
        <v>196</v>
      </c>
    </row>
    <row r="12" spans="1:11">
      <c r="A12" s="216" t="s">
        <v>7</v>
      </c>
      <c r="B12" s="130">
        <v>45</v>
      </c>
      <c r="C12" s="130" t="s">
        <v>167</v>
      </c>
      <c r="D12" s="130"/>
      <c r="E12" s="302" t="s">
        <v>183</v>
      </c>
      <c r="F12" s="299" t="s">
        <v>80</v>
      </c>
      <c r="G12" s="299" t="s">
        <v>41</v>
      </c>
      <c r="H12" s="301">
        <v>1500000</v>
      </c>
      <c r="I12" s="296"/>
      <c r="J12" s="296">
        <f t="shared" si="0"/>
        <v>1500000</v>
      </c>
      <c r="K12" s="146" t="s">
        <v>197</v>
      </c>
    </row>
    <row r="13" spans="1:11" ht="26">
      <c r="A13" s="216" t="s">
        <v>7</v>
      </c>
      <c r="B13" s="130">
        <v>45</v>
      </c>
      <c r="C13" s="130" t="s">
        <v>167</v>
      </c>
      <c r="D13" s="130"/>
      <c r="E13" s="302" t="s">
        <v>184</v>
      </c>
      <c r="F13" s="299" t="s">
        <v>80</v>
      </c>
      <c r="G13" s="299" t="s">
        <v>41</v>
      </c>
      <c r="H13" s="301">
        <v>87210</v>
      </c>
      <c r="I13" s="296"/>
      <c r="J13" s="296">
        <f t="shared" si="0"/>
        <v>87210</v>
      </c>
      <c r="K13" s="146" t="s">
        <v>198</v>
      </c>
    </row>
    <row r="14" spans="1:11">
      <c r="A14" s="216" t="s">
        <v>7</v>
      </c>
      <c r="B14" s="130">
        <v>45</v>
      </c>
      <c r="C14" s="130" t="s">
        <v>167</v>
      </c>
      <c r="D14" s="130"/>
      <c r="E14" s="302" t="s">
        <v>185</v>
      </c>
      <c r="F14" s="299" t="s">
        <v>80</v>
      </c>
      <c r="G14" s="299" t="s">
        <v>41</v>
      </c>
      <c r="H14" s="301">
        <v>265710</v>
      </c>
      <c r="I14" s="296"/>
      <c r="J14" s="296">
        <f t="shared" si="0"/>
        <v>265710</v>
      </c>
      <c r="K14" s="146" t="s">
        <v>199</v>
      </c>
    </row>
    <row r="15" spans="1:11">
      <c r="A15" s="216" t="s">
        <v>7</v>
      </c>
      <c r="B15" s="130">
        <v>45</v>
      </c>
      <c r="C15" s="130" t="s">
        <v>167</v>
      </c>
      <c r="D15" s="130"/>
      <c r="E15" s="302" t="s">
        <v>186</v>
      </c>
      <c r="F15" s="299">
        <v>10702</v>
      </c>
      <c r="G15" s="299" t="s">
        <v>41</v>
      </c>
      <c r="H15" s="301">
        <v>140000</v>
      </c>
      <c r="I15" s="296"/>
      <c r="J15" s="296">
        <f t="shared" si="0"/>
        <v>140000</v>
      </c>
      <c r="K15" s="146" t="s">
        <v>200</v>
      </c>
    </row>
    <row r="16" spans="1:11" ht="26">
      <c r="A16" s="216" t="s">
        <v>7</v>
      </c>
      <c r="B16" s="130">
        <v>45</v>
      </c>
      <c r="C16" s="130" t="s">
        <v>167</v>
      </c>
      <c r="D16" s="130"/>
      <c r="E16" s="302" t="s">
        <v>187</v>
      </c>
      <c r="F16" s="299">
        <v>10702</v>
      </c>
      <c r="G16" s="299" t="s">
        <v>41</v>
      </c>
      <c r="H16" s="301">
        <v>150000</v>
      </c>
      <c r="I16" s="296"/>
      <c r="J16" s="296">
        <f t="shared" si="0"/>
        <v>150000</v>
      </c>
      <c r="K16" s="146" t="s">
        <v>201</v>
      </c>
    </row>
    <row r="17" spans="1:11">
      <c r="A17" s="216" t="s">
        <v>7</v>
      </c>
      <c r="B17" s="130">
        <v>45</v>
      </c>
      <c r="C17" s="130" t="s">
        <v>167</v>
      </c>
      <c r="D17" s="130"/>
      <c r="E17" s="302" t="s">
        <v>188</v>
      </c>
      <c r="F17" s="299">
        <v>10702</v>
      </c>
      <c r="G17" s="299" t="s">
        <v>41</v>
      </c>
      <c r="H17" s="301">
        <v>60000</v>
      </c>
      <c r="I17" s="296"/>
      <c r="J17" s="296">
        <f t="shared" si="0"/>
        <v>60000</v>
      </c>
      <c r="K17" s="146" t="s">
        <v>202</v>
      </c>
    </row>
    <row r="18" spans="1:11" ht="26">
      <c r="A18" s="216" t="s">
        <v>7</v>
      </c>
      <c r="B18" s="130">
        <v>45</v>
      </c>
      <c r="C18" s="130" t="s">
        <v>167</v>
      </c>
      <c r="D18" s="130"/>
      <c r="E18" s="302" t="s">
        <v>189</v>
      </c>
      <c r="F18" s="299" t="s">
        <v>80</v>
      </c>
      <c r="G18" s="299" t="s">
        <v>41</v>
      </c>
      <c r="H18" s="301">
        <v>500000</v>
      </c>
      <c r="I18" s="296"/>
      <c r="J18" s="296">
        <f t="shared" si="0"/>
        <v>500000</v>
      </c>
      <c r="K18" s="146" t="s">
        <v>203</v>
      </c>
    </row>
    <row r="19" spans="1:11">
      <c r="A19" s="216" t="s">
        <v>7</v>
      </c>
      <c r="B19" s="130">
        <v>45</v>
      </c>
      <c r="C19" s="130" t="s">
        <v>167</v>
      </c>
      <c r="D19" s="130"/>
      <c r="E19" s="302" t="s">
        <v>190</v>
      </c>
      <c r="F19" s="299">
        <v>10702</v>
      </c>
      <c r="G19" s="299" t="s">
        <v>41</v>
      </c>
      <c r="H19" s="301">
        <v>500000</v>
      </c>
      <c r="I19" s="296"/>
      <c r="J19" s="296">
        <f t="shared" si="0"/>
        <v>500000</v>
      </c>
      <c r="K19" s="146" t="s">
        <v>204</v>
      </c>
    </row>
    <row r="20" spans="1:11">
      <c r="A20" s="216" t="s">
        <v>89</v>
      </c>
      <c r="B20" s="130">
        <v>5</v>
      </c>
      <c r="C20" s="130">
        <v>40</v>
      </c>
      <c r="D20" s="130"/>
      <c r="E20" s="302" t="s">
        <v>191</v>
      </c>
      <c r="F20" s="299">
        <v>10702</v>
      </c>
      <c r="G20" s="299" t="s">
        <v>41</v>
      </c>
      <c r="H20" s="301">
        <v>163670</v>
      </c>
      <c r="I20" s="296"/>
      <c r="J20" s="296">
        <f t="shared" si="0"/>
        <v>163670</v>
      </c>
      <c r="K20" s="146" t="s">
        <v>174</v>
      </c>
    </row>
    <row r="21" spans="1:11">
      <c r="A21" s="216" t="s">
        <v>89</v>
      </c>
      <c r="B21" s="130">
        <v>5</v>
      </c>
      <c r="C21" s="130">
        <v>40</v>
      </c>
      <c r="D21" s="130"/>
      <c r="E21" s="302" t="s">
        <v>192</v>
      </c>
      <c r="F21" s="304" t="s">
        <v>80</v>
      </c>
      <c r="G21" s="299" t="s">
        <v>41</v>
      </c>
      <c r="H21" s="301">
        <v>70349</v>
      </c>
      <c r="I21" s="296"/>
      <c r="J21" s="296">
        <f t="shared" si="0"/>
        <v>70349</v>
      </c>
      <c r="K21" s="146" t="s">
        <v>125</v>
      </c>
    </row>
    <row r="22" spans="1:11" ht="26">
      <c r="A22" s="216" t="s">
        <v>89</v>
      </c>
      <c r="B22" s="130">
        <v>5</v>
      </c>
      <c r="C22" s="130">
        <v>40</v>
      </c>
      <c r="D22" s="130"/>
      <c r="E22" s="302" t="s">
        <v>193</v>
      </c>
      <c r="F22" s="304" t="s">
        <v>80</v>
      </c>
      <c r="G22" s="299" t="s">
        <v>41</v>
      </c>
      <c r="H22" s="301">
        <v>110785</v>
      </c>
      <c r="I22" s="296">
        <v>-62562</v>
      </c>
      <c r="J22" s="296">
        <f t="shared" si="0"/>
        <v>48223</v>
      </c>
      <c r="K22" s="146" t="s">
        <v>287</v>
      </c>
    </row>
    <row r="23" spans="1:11">
      <c r="A23" s="57"/>
      <c r="C23" s="35"/>
      <c r="G23" s="18" t="s">
        <v>3</v>
      </c>
      <c r="H23" s="65">
        <f>SUM(H2:H22)</f>
        <v>5398267</v>
      </c>
      <c r="I23" s="65">
        <f t="shared" ref="I23:J23" si="1">SUM(I2:I22)</f>
        <v>35000</v>
      </c>
      <c r="J23" s="65">
        <f t="shared" si="1"/>
        <v>5433267</v>
      </c>
    </row>
    <row r="24" spans="1:11">
      <c r="A24" s="294"/>
      <c r="B24" s="294"/>
      <c r="C24" s="294"/>
      <c r="D24" s="294"/>
      <c r="E24" s="294"/>
      <c r="F24" s="294"/>
      <c r="G24" s="294"/>
      <c r="H24" s="294"/>
      <c r="I24" s="294"/>
      <c r="J24" s="294"/>
      <c r="K24" s="294"/>
    </row>
    <row r="25" spans="1:11">
      <c r="A25" s="294"/>
      <c r="B25" s="294"/>
      <c r="C25" s="294"/>
      <c r="D25" s="294"/>
      <c r="E25" s="294"/>
      <c r="F25" s="294"/>
      <c r="G25" s="294"/>
      <c r="H25" s="294"/>
      <c r="I25" s="294"/>
      <c r="J25" s="294"/>
      <c r="K25" s="294"/>
    </row>
    <row r="26" spans="1:11">
      <c r="A26" s="294"/>
      <c r="B26" s="294"/>
      <c r="C26" s="294"/>
      <c r="D26" s="294"/>
      <c r="E26" s="294"/>
      <c r="F26" s="294"/>
      <c r="G26" s="294"/>
      <c r="H26" s="294"/>
      <c r="I26" s="294"/>
      <c r="J26" s="294"/>
      <c r="K26" s="294"/>
    </row>
  </sheetData>
  <mergeCells count="1">
    <mergeCell ref="A24:K26"/>
  </mergeCells>
  <pageMargins left="0.48958333333333331" right="0.52083333333333337" top="0.75" bottom="0.75" header="0.3" footer="0.3"/>
  <pageSetup paperSize="8" orientation="landscape" r:id="rId1"/>
  <headerFooter>
    <oddHeader xml:space="preserve">&amp;LVälisvahendite osakond&amp;RLisa 22
</oddHeader>
  </headerFooter>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H5"/>
  <sheetViews>
    <sheetView view="pageLayout" zoomScaleNormal="100" workbookViewId="0"/>
  </sheetViews>
  <sheetFormatPr defaultColWidth="9.08984375" defaultRowHeight="13"/>
  <cols>
    <col min="1" max="1" width="27.6328125" style="3" customWidth="1"/>
    <col min="2" max="2" width="6.6328125" style="3" customWidth="1"/>
    <col min="3" max="3" width="8.08984375" style="3" customWidth="1"/>
    <col min="4" max="4" width="18.453125" style="3" customWidth="1"/>
    <col min="5" max="5" width="10.36328125" style="3" customWidth="1"/>
    <col min="6" max="6" width="11.6328125" style="3" customWidth="1"/>
    <col min="7" max="7" width="9.08984375" style="94"/>
    <col min="8" max="8" width="49.6328125" style="3" customWidth="1"/>
    <col min="9" max="16384" width="9.08984375" style="3"/>
  </cols>
  <sheetData>
    <row r="1" spans="1:8" ht="39">
      <c r="A1" s="2" t="s">
        <v>0</v>
      </c>
      <c r="B1" s="43" t="s">
        <v>93</v>
      </c>
      <c r="C1" s="43" t="s">
        <v>92</v>
      </c>
      <c r="D1" s="43" t="s">
        <v>10</v>
      </c>
      <c r="E1" s="2" t="s">
        <v>79</v>
      </c>
      <c r="F1" s="2" t="s">
        <v>43</v>
      </c>
      <c r="G1" s="104" t="s">
        <v>170</v>
      </c>
      <c r="H1" s="2" t="s">
        <v>16</v>
      </c>
    </row>
    <row r="2" spans="1:8">
      <c r="A2" s="29" t="s">
        <v>4</v>
      </c>
      <c r="B2" s="15">
        <v>505</v>
      </c>
      <c r="C2" s="15">
        <v>20</v>
      </c>
      <c r="D2" s="15"/>
      <c r="E2" s="61" t="s">
        <v>81</v>
      </c>
      <c r="F2" s="14" t="s">
        <v>42</v>
      </c>
      <c r="G2" s="48">
        <v>880</v>
      </c>
      <c r="H2" s="31" t="s">
        <v>115</v>
      </c>
    </row>
    <row r="3" spans="1:8">
      <c r="A3" s="29" t="s">
        <v>1</v>
      </c>
      <c r="B3" s="15">
        <v>55</v>
      </c>
      <c r="C3" s="15">
        <v>20</v>
      </c>
      <c r="D3" s="15"/>
      <c r="E3" s="61" t="s">
        <v>81</v>
      </c>
      <c r="F3" s="14" t="s">
        <v>42</v>
      </c>
      <c r="G3" s="48">
        <v>1347</v>
      </c>
      <c r="H3" s="31" t="s">
        <v>50</v>
      </c>
    </row>
    <row r="4" spans="1:8">
      <c r="A4" s="31" t="s">
        <v>51</v>
      </c>
      <c r="B4" s="26">
        <v>55</v>
      </c>
      <c r="C4" s="26">
        <v>20</v>
      </c>
      <c r="D4" s="26"/>
      <c r="E4" s="102" t="s">
        <v>81</v>
      </c>
      <c r="F4" s="26" t="s">
        <v>42</v>
      </c>
      <c r="G4" s="48">
        <v>4844</v>
      </c>
      <c r="H4" s="31" t="s">
        <v>74</v>
      </c>
    </row>
    <row r="5" spans="1:8">
      <c r="E5" s="19"/>
      <c r="F5" s="18" t="s">
        <v>3</v>
      </c>
      <c r="G5" s="65">
        <f t="shared" ref="G5" si="0">SUM(G2:G4)</f>
        <v>7071</v>
      </c>
    </row>
  </sheetData>
  <pageMargins left="0.7" right="0.7" top="0.75" bottom="0.75" header="0.3" footer="0.3"/>
  <pageSetup paperSize="8" orientation="landscape" r:id="rId1"/>
  <headerFooter>
    <oddHeader xml:space="preserve">&amp;LÕigusosakond&amp;RLisa 23
</oddHead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K15"/>
  <sheetViews>
    <sheetView view="pageLayout" topLeftCell="A8" zoomScaleNormal="100" workbookViewId="0">
      <selection activeCell="H7" sqref="H7"/>
    </sheetView>
  </sheetViews>
  <sheetFormatPr defaultColWidth="9.08984375" defaultRowHeight="13"/>
  <cols>
    <col min="1" max="1" width="14.36328125" style="109" customWidth="1"/>
    <col min="2" max="2" width="6.90625" style="109" customWidth="1"/>
    <col min="3" max="3" width="8.36328125" style="109" customWidth="1"/>
    <col min="4" max="4" width="14.08984375" style="109" customWidth="1"/>
    <col min="5" max="5" width="13.81640625" style="109" customWidth="1"/>
    <col min="6" max="7" width="10.90625" style="109" customWidth="1"/>
    <col min="8" max="8" width="13.81640625" style="109" customWidth="1"/>
    <col min="9" max="9" width="11.90625" style="109" customWidth="1"/>
    <col min="10" max="10" width="13.81640625" style="109" customWidth="1"/>
    <col min="11" max="11" width="71.54296875" style="109" customWidth="1"/>
    <col min="12" max="16384" width="9.08984375" style="109"/>
  </cols>
  <sheetData>
    <row r="1" spans="1:11" ht="40.5" customHeight="1" thickBot="1">
      <c r="A1" s="107" t="s">
        <v>0</v>
      </c>
      <c r="B1" s="108" t="s">
        <v>93</v>
      </c>
      <c r="C1" s="108" t="s">
        <v>92</v>
      </c>
      <c r="D1" s="108" t="s">
        <v>10</v>
      </c>
      <c r="E1" s="107" t="s">
        <v>13</v>
      </c>
      <c r="F1" s="107" t="s">
        <v>79</v>
      </c>
      <c r="G1" s="107" t="s">
        <v>43</v>
      </c>
      <c r="H1" s="104" t="s">
        <v>170</v>
      </c>
      <c r="I1" s="104" t="s">
        <v>235</v>
      </c>
      <c r="J1" s="104" t="s">
        <v>170</v>
      </c>
      <c r="K1" s="107" t="s">
        <v>16</v>
      </c>
    </row>
    <row r="2" spans="1:11">
      <c r="A2" s="110" t="s">
        <v>2</v>
      </c>
      <c r="B2" s="111">
        <v>505</v>
      </c>
      <c r="C2" s="112">
        <v>20</v>
      </c>
      <c r="D2" s="112"/>
      <c r="E2" s="111"/>
      <c r="F2" s="113" t="s">
        <v>83</v>
      </c>
      <c r="G2" s="112" t="s">
        <v>112</v>
      </c>
      <c r="H2" s="222">
        <v>599</v>
      </c>
      <c r="I2" s="222"/>
      <c r="J2" s="222">
        <f>H2+I2</f>
        <v>599</v>
      </c>
      <c r="K2" s="183" t="s">
        <v>115</v>
      </c>
    </row>
    <row r="3" spans="1:11" ht="13.5" thickBot="1">
      <c r="A3" s="153" t="s">
        <v>5</v>
      </c>
      <c r="B3" s="137">
        <v>55</v>
      </c>
      <c r="C3" s="151">
        <v>20</v>
      </c>
      <c r="D3" s="151"/>
      <c r="E3" s="137"/>
      <c r="F3" s="154" t="s">
        <v>83</v>
      </c>
      <c r="G3" s="151" t="s">
        <v>112</v>
      </c>
      <c r="H3" s="223">
        <v>391</v>
      </c>
      <c r="I3" s="223"/>
      <c r="J3" s="223">
        <f t="shared" ref="J3:J14" si="0">H3+I3</f>
        <v>391</v>
      </c>
      <c r="K3" s="166" t="s">
        <v>50</v>
      </c>
    </row>
    <row r="4" spans="1:11" ht="35.5" customHeight="1">
      <c r="A4" s="110" t="s">
        <v>6</v>
      </c>
      <c r="B4" s="111">
        <v>45</v>
      </c>
      <c r="C4" s="111">
        <v>20</v>
      </c>
      <c r="D4" s="111" t="s">
        <v>99</v>
      </c>
      <c r="E4" s="111"/>
      <c r="F4" s="113" t="s">
        <v>83</v>
      </c>
      <c r="G4" s="111" t="s">
        <v>112</v>
      </c>
      <c r="H4" s="224">
        <v>201459</v>
      </c>
      <c r="I4" s="241">
        <f>110541+3765</f>
        <v>114306</v>
      </c>
      <c r="J4" s="241">
        <f t="shared" si="0"/>
        <v>315765</v>
      </c>
      <c r="K4" s="284" t="s">
        <v>244</v>
      </c>
    </row>
    <row r="5" spans="1:11" ht="38" customHeight="1">
      <c r="A5" s="221" t="s">
        <v>6</v>
      </c>
      <c r="B5" s="214">
        <v>45</v>
      </c>
      <c r="C5" s="214">
        <v>20</v>
      </c>
      <c r="D5" s="214" t="s">
        <v>229</v>
      </c>
      <c r="E5" s="214"/>
      <c r="F5" s="150" t="s">
        <v>83</v>
      </c>
      <c r="G5" s="214" t="s">
        <v>112</v>
      </c>
      <c r="H5" s="225">
        <v>140000</v>
      </c>
      <c r="I5" s="156">
        <v>-110541</v>
      </c>
      <c r="J5" s="156">
        <f t="shared" si="0"/>
        <v>29459</v>
      </c>
      <c r="K5" s="285"/>
    </row>
    <row r="6" spans="1:11" ht="39">
      <c r="A6" s="221" t="s">
        <v>6</v>
      </c>
      <c r="B6" s="214">
        <v>45</v>
      </c>
      <c r="C6" s="214">
        <v>20</v>
      </c>
      <c r="D6" s="214" t="s">
        <v>239</v>
      </c>
      <c r="E6" s="214"/>
      <c r="F6" s="150" t="s">
        <v>83</v>
      </c>
      <c r="G6" s="214" t="s">
        <v>112</v>
      </c>
      <c r="H6" s="225"/>
      <c r="I6" s="242">
        <f>179941-3765+13896</f>
        <v>190072</v>
      </c>
      <c r="J6" s="242">
        <f>H6+I6</f>
        <v>190072</v>
      </c>
      <c r="K6" s="184" t="s">
        <v>245</v>
      </c>
    </row>
    <row r="7" spans="1:11" ht="59.5" customHeight="1">
      <c r="A7" s="38" t="s">
        <v>5</v>
      </c>
      <c r="B7" s="33">
        <v>55</v>
      </c>
      <c r="C7" s="33">
        <v>20</v>
      </c>
      <c r="D7" s="33" t="s">
        <v>208</v>
      </c>
      <c r="E7" s="33"/>
      <c r="F7" s="115" t="s">
        <v>83</v>
      </c>
      <c r="G7" s="33" t="s">
        <v>112</v>
      </c>
      <c r="H7" s="156">
        <v>179941</v>
      </c>
      <c r="I7" s="243">
        <f>-179941+14000</f>
        <v>-165941</v>
      </c>
      <c r="J7" s="243">
        <f t="shared" si="0"/>
        <v>14000</v>
      </c>
      <c r="K7" s="167" t="s">
        <v>248</v>
      </c>
    </row>
    <row r="8" spans="1:11" ht="26">
      <c r="A8" s="38" t="s">
        <v>6</v>
      </c>
      <c r="B8" s="33">
        <v>45</v>
      </c>
      <c r="C8" s="33">
        <v>20</v>
      </c>
      <c r="D8" s="33" t="s">
        <v>161</v>
      </c>
      <c r="E8" s="33"/>
      <c r="F8" s="115" t="s">
        <v>83</v>
      </c>
      <c r="G8" s="33" t="s">
        <v>112</v>
      </c>
      <c r="H8" s="156">
        <v>866972</v>
      </c>
      <c r="I8" s="243">
        <f>-866972</f>
        <v>-866972</v>
      </c>
      <c r="J8" s="243">
        <f t="shared" si="0"/>
        <v>0</v>
      </c>
      <c r="K8" s="167" t="s">
        <v>243</v>
      </c>
    </row>
    <row r="9" spans="1:11" ht="67" customHeight="1">
      <c r="A9" s="114" t="s">
        <v>6</v>
      </c>
      <c r="B9" s="33">
        <v>45</v>
      </c>
      <c r="C9" s="34">
        <v>20</v>
      </c>
      <c r="D9" s="33" t="s">
        <v>47</v>
      </c>
      <c r="E9" s="33"/>
      <c r="F9" s="115" t="s">
        <v>82</v>
      </c>
      <c r="G9" s="33" t="s">
        <v>112</v>
      </c>
      <c r="H9" s="156">
        <v>1855144</v>
      </c>
      <c r="I9" s="243">
        <f>8028+866972-310000+515614</f>
        <v>1080614</v>
      </c>
      <c r="J9" s="243">
        <f t="shared" si="0"/>
        <v>2935758</v>
      </c>
      <c r="K9" s="167" t="s">
        <v>240</v>
      </c>
    </row>
    <row r="10" spans="1:11" ht="19" customHeight="1">
      <c r="A10" s="114" t="s">
        <v>89</v>
      </c>
      <c r="B10" s="33">
        <v>5</v>
      </c>
      <c r="C10" s="34">
        <v>20</v>
      </c>
      <c r="D10" s="33" t="s">
        <v>104</v>
      </c>
      <c r="E10" s="33"/>
      <c r="F10" s="115" t="s">
        <v>81</v>
      </c>
      <c r="G10" s="33" t="s">
        <v>112</v>
      </c>
      <c r="H10" s="156">
        <v>600000</v>
      </c>
      <c r="I10" s="243">
        <v>-600000</v>
      </c>
      <c r="J10" s="243">
        <f t="shared" si="0"/>
        <v>0</v>
      </c>
      <c r="K10" s="286" t="s">
        <v>249</v>
      </c>
    </row>
    <row r="11" spans="1:11" ht="19" customHeight="1">
      <c r="A11" s="114" t="s">
        <v>6</v>
      </c>
      <c r="B11" s="33">
        <v>45</v>
      </c>
      <c r="C11" s="34">
        <v>20</v>
      </c>
      <c r="D11" s="33" t="s">
        <v>104</v>
      </c>
      <c r="E11" s="33"/>
      <c r="F11" s="115" t="s">
        <v>81</v>
      </c>
      <c r="G11" s="33" t="s">
        <v>112</v>
      </c>
      <c r="H11" s="156"/>
      <c r="I11" s="243">
        <f>600000-8028-225000+492949</f>
        <v>859921</v>
      </c>
      <c r="J11" s="243">
        <f t="shared" ref="J11:J13" si="1">H11+I11</f>
        <v>859921</v>
      </c>
      <c r="K11" s="285"/>
    </row>
    <row r="12" spans="1:11" ht="30.5" customHeight="1" thickBot="1">
      <c r="A12" s="258" t="s">
        <v>6</v>
      </c>
      <c r="B12" s="259">
        <v>45</v>
      </c>
      <c r="C12" s="260">
        <v>20</v>
      </c>
      <c r="D12" s="259" t="s">
        <v>241</v>
      </c>
      <c r="E12" s="259"/>
      <c r="F12" s="261" t="s">
        <v>81</v>
      </c>
      <c r="G12" s="259" t="s">
        <v>112</v>
      </c>
      <c r="H12" s="262"/>
      <c r="I12" s="263">
        <v>55333</v>
      </c>
      <c r="J12" s="264">
        <f t="shared" si="1"/>
        <v>55333</v>
      </c>
      <c r="K12" s="265" t="s">
        <v>242</v>
      </c>
    </row>
    <row r="13" spans="1:11" ht="30.5" customHeight="1">
      <c r="A13" s="110" t="s">
        <v>89</v>
      </c>
      <c r="B13" s="111">
        <v>5</v>
      </c>
      <c r="C13" s="112">
        <v>40</v>
      </c>
      <c r="D13" s="111"/>
      <c r="E13" s="111" t="s">
        <v>231</v>
      </c>
      <c r="F13" s="266" t="s">
        <v>83</v>
      </c>
      <c r="G13" s="111" t="s">
        <v>112</v>
      </c>
      <c r="H13" s="224"/>
      <c r="I13" s="222">
        <v>5000</v>
      </c>
      <c r="J13" s="222">
        <f t="shared" si="1"/>
        <v>5000</v>
      </c>
      <c r="K13" s="121" t="s">
        <v>246</v>
      </c>
    </row>
    <row r="14" spans="1:11" ht="38.5" customHeight="1" thickBot="1">
      <c r="A14" s="267" t="s">
        <v>44</v>
      </c>
      <c r="B14" s="92">
        <v>45</v>
      </c>
      <c r="C14" s="92">
        <v>40</v>
      </c>
      <c r="D14" s="92"/>
      <c r="E14" s="92" t="s">
        <v>247</v>
      </c>
      <c r="F14" s="215" t="s">
        <v>83</v>
      </c>
      <c r="G14" s="92" t="s">
        <v>112</v>
      </c>
      <c r="H14" s="268">
        <v>590037</v>
      </c>
      <c r="I14" s="268">
        <f>31055-5000</f>
        <v>26055</v>
      </c>
      <c r="J14" s="268">
        <f t="shared" si="0"/>
        <v>616092</v>
      </c>
      <c r="K14" s="269" t="s">
        <v>166</v>
      </c>
    </row>
    <row r="15" spans="1:11" ht="13.5" customHeight="1">
      <c r="G15" s="116" t="s">
        <v>3</v>
      </c>
      <c r="H15" s="65">
        <f>SUM(H2:H14)</f>
        <v>4434543</v>
      </c>
      <c r="I15" s="65">
        <f t="shared" ref="I15:J15" si="2">SUM(I2:I14)</f>
        <v>587847</v>
      </c>
      <c r="J15" s="65">
        <f t="shared" si="2"/>
        <v>5022390</v>
      </c>
      <c r="K15" s="117"/>
    </row>
  </sheetData>
  <mergeCells count="2">
    <mergeCell ref="K4:K5"/>
    <mergeCell ref="K10:K11"/>
  </mergeCells>
  <pageMargins left="0.7" right="0.7" top="0.75" bottom="0.75" header="0.3" footer="0.3"/>
  <pageSetup paperSize="8" orientation="landscape" r:id="rId1"/>
  <headerFooter>
    <oddHeader>&amp;L&amp;K000000Kodakondsuspoliitika ja kodanikuühiskonna osakond&amp;RLisa 3</oddHead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J22"/>
  <sheetViews>
    <sheetView view="pageLayout" zoomScaleNormal="100" workbookViewId="0">
      <selection activeCell="H1" sqref="H1:I1"/>
    </sheetView>
  </sheetViews>
  <sheetFormatPr defaultColWidth="9.08984375" defaultRowHeight="13"/>
  <cols>
    <col min="1" max="1" width="27" style="3" customWidth="1"/>
    <col min="2" max="2" width="6.54296875" style="3" customWidth="1"/>
    <col min="3" max="3" width="9.36328125" style="3" customWidth="1"/>
    <col min="4" max="4" width="18.54296875" style="3" customWidth="1"/>
    <col min="5" max="5" width="11.54296875" style="3" customWidth="1"/>
    <col min="6" max="6" width="11" style="3" customWidth="1"/>
    <col min="7" max="9" width="9.08984375" style="109"/>
    <col min="10" max="10" width="54.6328125" style="3" customWidth="1"/>
    <col min="11" max="16384" width="9.08984375" style="3"/>
  </cols>
  <sheetData>
    <row r="1" spans="1:10" ht="47.25" customHeight="1" thickBot="1">
      <c r="A1" s="2" t="s">
        <v>0</v>
      </c>
      <c r="B1" s="43" t="s">
        <v>93</v>
      </c>
      <c r="C1" s="43" t="s">
        <v>92</v>
      </c>
      <c r="D1" s="43" t="s">
        <v>10</v>
      </c>
      <c r="E1" s="2" t="s">
        <v>79</v>
      </c>
      <c r="F1" s="2" t="s">
        <v>43</v>
      </c>
      <c r="G1" s="226" t="s">
        <v>170</v>
      </c>
      <c r="H1" s="226" t="s">
        <v>235</v>
      </c>
      <c r="I1" s="226" t="s">
        <v>170</v>
      </c>
      <c r="J1" s="39" t="s">
        <v>16</v>
      </c>
    </row>
    <row r="2" spans="1:10">
      <c r="A2" s="50" t="s">
        <v>4</v>
      </c>
      <c r="B2" s="6">
        <v>505</v>
      </c>
      <c r="C2" s="46">
        <v>20</v>
      </c>
      <c r="D2" s="6"/>
      <c r="E2" s="58" t="s">
        <v>81</v>
      </c>
      <c r="F2" s="7" t="s">
        <v>24</v>
      </c>
      <c r="G2" s="270">
        <v>684</v>
      </c>
      <c r="H2" s="270"/>
      <c r="I2" s="270">
        <f>G2+H2</f>
        <v>684</v>
      </c>
      <c r="J2" s="168" t="s">
        <v>143</v>
      </c>
    </row>
    <row r="3" spans="1:10" ht="13.5" thickBot="1">
      <c r="A3" s="51" t="s">
        <v>1</v>
      </c>
      <c r="B3" s="10">
        <v>55</v>
      </c>
      <c r="C3" s="52">
        <v>20</v>
      </c>
      <c r="D3" s="10"/>
      <c r="E3" s="10" t="s">
        <v>81</v>
      </c>
      <c r="F3" s="11" t="s">
        <v>24</v>
      </c>
      <c r="G3" s="271">
        <v>1048</v>
      </c>
      <c r="H3" s="271"/>
      <c r="I3" s="271">
        <f t="shared" ref="I3:I16" si="0">G3+H3</f>
        <v>1048</v>
      </c>
      <c r="J3" s="169" t="s">
        <v>147</v>
      </c>
    </row>
    <row r="4" spans="1:10">
      <c r="A4" s="4" t="s">
        <v>59</v>
      </c>
      <c r="B4" s="53">
        <v>5</v>
      </c>
      <c r="C4" s="272">
        <v>20</v>
      </c>
      <c r="D4" s="41" t="s">
        <v>52</v>
      </c>
      <c r="E4" s="41" t="s">
        <v>81</v>
      </c>
      <c r="F4" s="7" t="s">
        <v>23</v>
      </c>
      <c r="G4" s="270">
        <v>15000</v>
      </c>
      <c r="H4" s="270"/>
      <c r="I4" s="270">
        <f t="shared" si="0"/>
        <v>15000</v>
      </c>
      <c r="J4" s="273"/>
    </row>
    <row r="5" spans="1:10" ht="19.25" customHeight="1">
      <c r="A5" s="216" t="s">
        <v>61</v>
      </c>
      <c r="B5" s="34">
        <v>5</v>
      </c>
      <c r="C5" s="34">
        <v>20</v>
      </c>
      <c r="D5" s="34" t="s">
        <v>53</v>
      </c>
      <c r="E5" s="95" t="s">
        <v>81</v>
      </c>
      <c r="F5" s="127" t="s">
        <v>23</v>
      </c>
      <c r="G5" s="48">
        <v>37671</v>
      </c>
      <c r="H5" s="48"/>
      <c r="I5" s="48">
        <f t="shared" si="0"/>
        <v>37671</v>
      </c>
      <c r="J5" s="146" t="s">
        <v>152</v>
      </c>
    </row>
    <row r="6" spans="1:10">
      <c r="A6" s="216" t="s">
        <v>209</v>
      </c>
      <c r="B6" s="34">
        <v>5</v>
      </c>
      <c r="C6" s="34">
        <v>20</v>
      </c>
      <c r="D6" s="34" t="s">
        <v>210</v>
      </c>
      <c r="E6" s="95" t="s">
        <v>81</v>
      </c>
      <c r="F6" s="127" t="s">
        <v>23</v>
      </c>
      <c r="G6" s="48">
        <v>6000</v>
      </c>
      <c r="H6" s="48"/>
      <c r="I6" s="48">
        <f t="shared" si="0"/>
        <v>6000</v>
      </c>
      <c r="J6" s="146" t="s">
        <v>211</v>
      </c>
    </row>
    <row r="7" spans="1:10">
      <c r="A7" s="216" t="s">
        <v>134</v>
      </c>
      <c r="B7" s="34">
        <v>5</v>
      </c>
      <c r="C7" s="34">
        <v>20</v>
      </c>
      <c r="D7" s="34" t="s">
        <v>141</v>
      </c>
      <c r="E7" s="95" t="s">
        <v>81</v>
      </c>
      <c r="F7" s="127" t="s">
        <v>23</v>
      </c>
      <c r="G7" s="48">
        <v>1000</v>
      </c>
      <c r="H7" s="48"/>
      <c r="I7" s="48">
        <f t="shared" si="0"/>
        <v>1000</v>
      </c>
      <c r="J7" s="146" t="s">
        <v>142</v>
      </c>
    </row>
    <row r="8" spans="1:10">
      <c r="A8" s="216" t="s">
        <v>134</v>
      </c>
      <c r="B8" s="34">
        <v>5</v>
      </c>
      <c r="C8" s="34">
        <v>20</v>
      </c>
      <c r="D8" s="34" t="s">
        <v>135</v>
      </c>
      <c r="E8" s="95" t="s">
        <v>81</v>
      </c>
      <c r="F8" s="127" t="s">
        <v>23</v>
      </c>
      <c r="G8" s="48">
        <v>1250</v>
      </c>
      <c r="H8" s="48"/>
      <c r="I8" s="48">
        <f t="shared" si="0"/>
        <v>1250</v>
      </c>
      <c r="J8" s="240"/>
    </row>
    <row r="9" spans="1:10">
      <c r="A9" s="216" t="s">
        <v>62</v>
      </c>
      <c r="B9" s="34">
        <v>5</v>
      </c>
      <c r="C9" s="34">
        <v>20</v>
      </c>
      <c r="D9" s="34" t="s">
        <v>120</v>
      </c>
      <c r="E9" s="95" t="s">
        <v>81</v>
      </c>
      <c r="F9" s="127" t="s">
        <v>23</v>
      </c>
      <c r="G9" s="48">
        <v>1250</v>
      </c>
      <c r="H9" s="48"/>
      <c r="I9" s="48">
        <f t="shared" si="0"/>
        <v>1250</v>
      </c>
      <c r="J9" s="240"/>
    </row>
    <row r="10" spans="1:10">
      <c r="A10" s="274" t="s">
        <v>63</v>
      </c>
      <c r="B10" s="27">
        <v>5</v>
      </c>
      <c r="C10" s="26">
        <v>20</v>
      </c>
      <c r="D10" s="26" t="s">
        <v>54</v>
      </c>
      <c r="E10" s="95" t="s">
        <v>81</v>
      </c>
      <c r="F10" s="14" t="s">
        <v>23</v>
      </c>
      <c r="G10" s="48">
        <v>8000</v>
      </c>
      <c r="H10" s="48"/>
      <c r="I10" s="48">
        <f t="shared" si="0"/>
        <v>8000</v>
      </c>
      <c r="J10" s="275"/>
    </row>
    <row r="11" spans="1:10">
      <c r="A11" s="274" t="s">
        <v>66</v>
      </c>
      <c r="B11" s="27">
        <v>5</v>
      </c>
      <c r="C11" s="26">
        <v>20</v>
      </c>
      <c r="D11" s="26" t="s">
        <v>57</v>
      </c>
      <c r="E11" s="95" t="s">
        <v>81</v>
      </c>
      <c r="F11" s="14" t="s">
        <v>23</v>
      </c>
      <c r="G11" s="48">
        <v>5000</v>
      </c>
      <c r="H11" s="48"/>
      <c r="I11" s="48">
        <f t="shared" si="0"/>
        <v>5000</v>
      </c>
      <c r="J11" s="275"/>
    </row>
    <row r="12" spans="1:10" ht="39">
      <c r="A12" s="274" t="s">
        <v>1</v>
      </c>
      <c r="B12" s="27">
        <v>55</v>
      </c>
      <c r="C12" s="26">
        <v>20</v>
      </c>
      <c r="D12" s="26" t="s">
        <v>250</v>
      </c>
      <c r="E12" s="95" t="s">
        <v>81</v>
      </c>
      <c r="F12" s="14" t="s">
        <v>23</v>
      </c>
      <c r="G12" s="48"/>
      <c r="H12" s="48">
        <v>2400</v>
      </c>
      <c r="I12" s="48">
        <f t="shared" si="0"/>
        <v>2400</v>
      </c>
      <c r="J12" s="181" t="s">
        <v>251</v>
      </c>
    </row>
    <row r="13" spans="1:10">
      <c r="A13" s="274" t="s">
        <v>213</v>
      </c>
      <c r="B13" s="27">
        <v>5</v>
      </c>
      <c r="C13" s="26">
        <v>20</v>
      </c>
      <c r="D13" s="26" t="s">
        <v>212</v>
      </c>
      <c r="E13" s="95" t="s">
        <v>81</v>
      </c>
      <c r="F13" s="14" t="s">
        <v>23</v>
      </c>
      <c r="G13" s="48">
        <v>13500</v>
      </c>
      <c r="H13" s="48"/>
      <c r="I13" s="48">
        <f t="shared" si="0"/>
        <v>13500</v>
      </c>
      <c r="J13" s="181" t="s">
        <v>153</v>
      </c>
    </row>
    <row r="14" spans="1:10">
      <c r="A14" s="13" t="s">
        <v>60</v>
      </c>
      <c r="B14" s="54">
        <v>5</v>
      </c>
      <c r="C14" s="27">
        <v>20</v>
      </c>
      <c r="D14" s="29" t="s">
        <v>84</v>
      </c>
      <c r="E14" s="29" t="s">
        <v>81</v>
      </c>
      <c r="F14" s="16" t="s">
        <v>23</v>
      </c>
      <c r="G14" s="48">
        <v>7000</v>
      </c>
      <c r="H14" s="48"/>
      <c r="I14" s="48">
        <f t="shared" si="0"/>
        <v>7000</v>
      </c>
      <c r="J14" s="189" t="s">
        <v>148</v>
      </c>
    </row>
    <row r="15" spans="1:10">
      <c r="A15" s="13" t="s">
        <v>65</v>
      </c>
      <c r="B15" s="54">
        <v>5</v>
      </c>
      <c r="C15" s="27">
        <v>20</v>
      </c>
      <c r="D15" s="29" t="s">
        <v>56</v>
      </c>
      <c r="E15" s="29" t="s">
        <v>81</v>
      </c>
      <c r="F15" s="16" t="s">
        <v>23</v>
      </c>
      <c r="G15" s="48">
        <v>2781</v>
      </c>
      <c r="H15" s="48"/>
      <c r="I15" s="48">
        <f t="shared" si="0"/>
        <v>2781</v>
      </c>
      <c r="J15" s="276"/>
    </row>
    <row r="16" spans="1:10">
      <c r="A16" s="13" t="s">
        <v>98</v>
      </c>
      <c r="B16" s="54"/>
      <c r="C16" s="27"/>
      <c r="D16" s="29" t="s">
        <v>97</v>
      </c>
      <c r="E16" s="29" t="s">
        <v>81</v>
      </c>
      <c r="F16" s="16" t="s">
        <v>23</v>
      </c>
      <c r="G16" s="48">
        <v>3112</v>
      </c>
      <c r="H16" s="48"/>
      <c r="I16" s="48">
        <f t="shared" si="0"/>
        <v>3112</v>
      </c>
      <c r="J16" s="146"/>
    </row>
    <row r="17" spans="1:10" ht="13.5" thickBot="1">
      <c r="A17" s="8" t="s">
        <v>67</v>
      </c>
      <c r="B17" s="56">
        <v>5</v>
      </c>
      <c r="C17" s="24">
        <v>20</v>
      </c>
      <c r="D17" s="40" t="s">
        <v>58</v>
      </c>
      <c r="E17" s="40" t="s">
        <v>81</v>
      </c>
      <c r="F17" s="11" t="s">
        <v>23</v>
      </c>
      <c r="G17" s="271">
        <v>13000</v>
      </c>
      <c r="H17" s="271"/>
      <c r="I17" s="271">
        <f>G17+H17</f>
        <v>13000</v>
      </c>
      <c r="J17" s="277"/>
    </row>
    <row r="18" spans="1:10">
      <c r="D18" s="19"/>
      <c r="E18" s="19"/>
      <c r="F18" s="18" t="s">
        <v>3</v>
      </c>
      <c r="G18" s="65">
        <f>SUM(G2:G17)</f>
        <v>116296</v>
      </c>
      <c r="H18" s="65">
        <f t="shared" ref="H18:I18" si="1">SUM(H2:H17)</f>
        <v>2400</v>
      </c>
      <c r="I18" s="65">
        <f t="shared" si="1"/>
        <v>118696</v>
      </c>
    </row>
    <row r="22" spans="1:10">
      <c r="J22" s="57"/>
    </row>
  </sheetData>
  <pageMargins left="0.36458333333333331" right="0.7" top="0.75" bottom="0.75" header="0.3" footer="0.3"/>
  <pageSetup paperSize="8" orientation="landscape" r:id="rId1"/>
  <headerFooter>
    <oddHeader>&amp;LKommunikatsiooniosakond&amp;RLisa 4</oddHead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
  <sheetViews>
    <sheetView view="pageLayout" zoomScaleNormal="100" workbookViewId="0"/>
  </sheetViews>
  <sheetFormatPr defaultColWidth="9.08984375" defaultRowHeight="13"/>
  <cols>
    <col min="1" max="1" width="18.36328125" style="3" customWidth="1"/>
    <col min="2" max="2" width="7.90625" style="3" customWidth="1"/>
    <col min="3" max="3" width="8.90625" style="3" customWidth="1"/>
    <col min="4" max="4" width="22.90625" style="3" customWidth="1"/>
    <col min="5" max="5" width="10.54296875" style="3" customWidth="1"/>
    <col min="6" max="6" width="11.08984375" style="3" customWidth="1"/>
    <col min="7" max="7" width="9.08984375" style="57"/>
    <col min="8" max="8" width="49.453125" style="3" customWidth="1"/>
    <col min="9" max="16384" width="9.08984375" style="3"/>
  </cols>
  <sheetData>
    <row r="1" spans="1:8" ht="39">
      <c r="A1" s="32" t="s">
        <v>0</v>
      </c>
      <c r="B1" s="32" t="s">
        <v>93</v>
      </c>
      <c r="C1" s="32" t="s">
        <v>92</v>
      </c>
      <c r="D1" s="32" t="s">
        <v>10</v>
      </c>
      <c r="E1" s="32" t="s">
        <v>79</v>
      </c>
      <c r="F1" s="32" t="s">
        <v>43</v>
      </c>
      <c r="G1" s="104" t="s">
        <v>170</v>
      </c>
      <c r="H1" s="32" t="s">
        <v>16</v>
      </c>
    </row>
    <row r="2" spans="1:8">
      <c r="A2" s="14" t="s">
        <v>2</v>
      </c>
      <c r="B2" s="15">
        <v>505</v>
      </c>
      <c r="C2" s="26">
        <v>20</v>
      </c>
      <c r="D2" s="26"/>
      <c r="E2" s="30" t="s">
        <v>81</v>
      </c>
      <c r="F2" s="14" t="s">
        <v>21</v>
      </c>
      <c r="G2" s="72">
        <v>902</v>
      </c>
      <c r="H2" s="127" t="s">
        <v>154</v>
      </c>
    </row>
    <row r="3" spans="1:8">
      <c r="A3" s="14" t="s">
        <v>1</v>
      </c>
      <c r="B3" s="15">
        <v>55</v>
      </c>
      <c r="C3" s="26">
        <v>20</v>
      </c>
      <c r="D3" s="26"/>
      <c r="E3" s="30" t="s">
        <v>81</v>
      </c>
      <c r="F3" s="14" t="s">
        <v>21</v>
      </c>
      <c r="G3" s="72">
        <v>1022</v>
      </c>
      <c r="H3" s="127" t="s">
        <v>131</v>
      </c>
    </row>
    <row r="4" spans="1:8">
      <c r="E4" s="19"/>
      <c r="F4" s="18" t="s">
        <v>3</v>
      </c>
      <c r="G4" s="74">
        <f t="shared" ref="G4" si="0">SUM(G2:G3)</f>
        <v>1924</v>
      </c>
    </row>
  </sheetData>
  <pageMargins left="0.7" right="0.7" top="0.75" bottom="0.75" header="0.3" footer="0.3"/>
  <pageSetup paperSize="8" orientation="landscape" r:id="rId1"/>
  <headerFooter>
    <oddHeader>&amp;L&amp;10&amp;K000000Sisejulgeoleku asekantsler&amp;RLisa 5</oddHead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K9"/>
  <sheetViews>
    <sheetView view="pageLayout" zoomScaleNormal="100" workbookViewId="0"/>
  </sheetViews>
  <sheetFormatPr defaultColWidth="9.08984375" defaultRowHeight="13"/>
  <cols>
    <col min="1" max="1" width="15.453125" style="3" customWidth="1"/>
    <col min="2" max="2" width="7.36328125" style="3" customWidth="1"/>
    <col min="3" max="3" width="10.36328125" style="3" customWidth="1"/>
    <col min="4" max="4" width="22.36328125" style="3" customWidth="1"/>
    <col min="5" max="5" width="10.6328125" style="3" customWidth="1"/>
    <col min="6" max="6" width="11.453125" style="3" customWidth="1"/>
    <col min="7" max="7" width="10.6328125" style="3" customWidth="1"/>
    <col min="8" max="10" width="9" style="94" customWidth="1"/>
    <col min="11" max="11" width="45" style="3" customWidth="1"/>
    <col min="12" max="16384" width="9.08984375" style="3"/>
  </cols>
  <sheetData>
    <row r="1" spans="1:11" ht="26">
      <c r="A1" s="2" t="s">
        <v>0</v>
      </c>
      <c r="B1" s="43" t="s">
        <v>93</v>
      </c>
      <c r="C1" s="43" t="s">
        <v>92</v>
      </c>
      <c r="D1" s="43" t="s">
        <v>10</v>
      </c>
      <c r="E1" s="2" t="s">
        <v>79</v>
      </c>
      <c r="F1" s="2" t="s">
        <v>13</v>
      </c>
      <c r="G1" s="2" t="s">
        <v>43</v>
      </c>
      <c r="H1" s="226" t="s">
        <v>170</v>
      </c>
      <c r="I1" s="226" t="s">
        <v>235</v>
      </c>
      <c r="J1" s="226" t="s">
        <v>170</v>
      </c>
      <c r="K1" s="2" t="s">
        <v>16</v>
      </c>
    </row>
    <row r="2" spans="1:11">
      <c r="A2" s="15" t="s">
        <v>4</v>
      </c>
      <c r="B2" s="15">
        <v>505</v>
      </c>
      <c r="C2" s="163">
        <v>20</v>
      </c>
      <c r="D2" s="15"/>
      <c r="E2" s="69" t="s">
        <v>81</v>
      </c>
      <c r="F2" s="29"/>
      <c r="G2" s="14" t="s">
        <v>22</v>
      </c>
      <c r="H2" s="48">
        <v>1075</v>
      </c>
      <c r="I2" s="48"/>
      <c r="J2" s="48">
        <f>H2+I2</f>
        <v>1075</v>
      </c>
      <c r="K2" s="127" t="s">
        <v>50</v>
      </c>
    </row>
    <row r="3" spans="1:11">
      <c r="A3" s="15" t="s">
        <v>1</v>
      </c>
      <c r="B3" s="15">
        <v>55</v>
      </c>
      <c r="C3" s="163">
        <v>20</v>
      </c>
      <c r="D3" s="15"/>
      <c r="E3" s="93" t="s">
        <v>81</v>
      </c>
      <c r="F3" s="29"/>
      <c r="G3" s="14" t="s">
        <v>22</v>
      </c>
      <c r="H3" s="48">
        <v>1646</v>
      </c>
      <c r="I3" s="48"/>
      <c r="J3" s="48">
        <f t="shared" ref="J3:J4" si="0">H3+I3</f>
        <v>1646</v>
      </c>
      <c r="K3" s="170" t="s">
        <v>115</v>
      </c>
    </row>
    <row r="4" spans="1:11" ht="26">
      <c r="A4" s="15" t="s">
        <v>44</v>
      </c>
      <c r="B4" s="15">
        <v>45</v>
      </c>
      <c r="C4" s="163">
        <v>40</v>
      </c>
      <c r="D4" s="15"/>
      <c r="E4" s="93" t="s">
        <v>81</v>
      </c>
      <c r="F4" s="29" t="s">
        <v>291</v>
      </c>
      <c r="G4" s="14" t="s">
        <v>22</v>
      </c>
      <c r="H4" s="48"/>
      <c r="I4" s="48">
        <v>852700</v>
      </c>
      <c r="J4" s="48">
        <f t="shared" si="0"/>
        <v>852700</v>
      </c>
      <c r="K4" s="170" t="s">
        <v>292</v>
      </c>
    </row>
    <row r="5" spans="1:11">
      <c r="E5" s="19"/>
      <c r="G5" s="18" t="s">
        <v>3</v>
      </c>
      <c r="H5" s="65">
        <f>SUM(H2:H4)</f>
        <v>2721</v>
      </c>
      <c r="I5" s="65">
        <f t="shared" ref="I5:J5" si="1">SUM(I2:I4)</f>
        <v>852700</v>
      </c>
      <c r="J5" s="65">
        <f t="shared" si="1"/>
        <v>855421</v>
      </c>
    </row>
    <row r="9" spans="1:11">
      <c r="G9" s="49"/>
    </row>
  </sheetData>
  <pageMargins left="0.375" right="0.35416666666666669" top="0.75" bottom="0.75" header="0.3" footer="0.3"/>
  <pageSetup paperSize="8" orientation="landscape" r:id="rId1"/>
  <headerFooter>
    <oddHeader>&amp;LKorrakaitse- ja kriminaalpoliitika osakond&amp;RLisa 6</oddHead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20"/>
  <sheetViews>
    <sheetView view="pageLayout" zoomScale="90" zoomScaleNormal="100" zoomScalePageLayoutView="90" workbookViewId="0"/>
  </sheetViews>
  <sheetFormatPr defaultColWidth="9.08984375" defaultRowHeight="13"/>
  <cols>
    <col min="1" max="1" width="20.36328125" style="1" customWidth="1"/>
    <col min="2" max="2" width="7.90625" style="3" customWidth="1"/>
    <col min="3" max="3" width="10.6328125" style="3" customWidth="1"/>
    <col min="4" max="4" width="14.6328125" style="3" customWidth="1"/>
    <col min="5" max="5" width="9.6328125" style="3" customWidth="1"/>
    <col min="6" max="6" width="10.90625" style="3" customWidth="1"/>
    <col min="7" max="9" width="9.453125" style="94" customWidth="1"/>
    <col min="10" max="10" width="67.90625" style="3" customWidth="1"/>
    <col min="11" max="16384" width="9.08984375" style="3"/>
  </cols>
  <sheetData>
    <row r="1" spans="1:12" ht="26.5" thickBot="1">
      <c r="A1" s="2" t="s">
        <v>0</v>
      </c>
      <c r="B1" s="43" t="s">
        <v>93</v>
      </c>
      <c r="C1" s="43" t="s">
        <v>92</v>
      </c>
      <c r="D1" s="43" t="s">
        <v>10</v>
      </c>
      <c r="E1" s="2" t="s">
        <v>79</v>
      </c>
      <c r="F1" s="2" t="s">
        <v>43</v>
      </c>
      <c r="G1" s="104" t="s">
        <v>170</v>
      </c>
      <c r="H1" s="104" t="s">
        <v>235</v>
      </c>
      <c r="I1" s="104" t="s">
        <v>170</v>
      </c>
      <c r="J1" s="39" t="s">
        <v>16</v>
      </c>
    </row>
    <row r="2" spans="1:12">
      <c r="A2" s="50" t="s">
        <v>4</v>
      </c>
      <c r="B2" s="6">
        <v>505</v>
      </c>
      <c r="C2" s="46">
        <v>20</v>
      </c>
      <c r="D2" s="6"/>
      <c r="E2" s="58" t="s">
        <v>81</v>
      </c>
      <c r="F2" s="22" t="s">
        <v>28</v>
      </c>
      <c r="G2" s="77">
        <v>684</v>
      </c>
      <c r="H2" s="77"/>
      <c r="I2" s="77">
        <f>G2+H2</f>
        <v>684</v>
      </c>
      <c r="J2" s="183" t="s">
        <v>50</v>
      </c>
    </row>
    <row r="3" spans="1:12" ht="13.5" thickBot="1">
      <c r="A3" s="51" t="s">
        <v>1</v>
      </c>
      <c r="B3" s="10">
        <v>55</v>
      </c>
      <c r="C3" s="125">
        <v>20</v>
      </c>
      <c r="D3" s="56"/>
      <c r="E3" s="126" t="s">
        <v>81</v>
      </c>
      <c r="F3" s="25" t="s">
        <v>28</v>
      </c>
      <c r="G3" s="131">
        <v>1048</v>
      </c>
      <c r="H3" s="131"/>
      <c r="I3" s="131">
        <f t="shared" ref="I3:I14" si="0">G3+H3</f>
        <v>1048</v>
      </c>
      <c r="J3" s="185" t="s">
        <v>50</v>
      </c>
      <c r="L3" s="3">
        <v>74831</v>
      </c>
    </row>
    <row r="4" spans="1:12" ht="135" customHeight="1">
      <c r="A4" s="21" t="s">
        <v>9</v>
      </c>
      <c r="B4" s="87">
        <v>5</v>
      </c>
      <c r="C4" s="159">
        <v>20</v>
      </c>
      <c r="D4" s="160"/>
      <c r="E4" s="124"/>
      <c r="F4" s="124"/>
      <c r="G4" s="227">
        <v>8639240</v>
      </c>
      <c r="H4" s="219">
        <f>(120693+129307)+33827+19749-100000+56196-100000</f>
        <v>159772</v>
      </c>
      <c r="I4" s="219">
        <f t="shared" si="0"/>
        <v>8799012</v>
      </c>
      <c r="J4" s="184" t="s">
        <v>262</v>
      </c>
    </row>
    <row r="5" spans="1:12" ht="26">
      <c r="A5" s="13" t="s">
        <v>9</v>
      </c>
      <c r="B5" s="54">
        <v>5</v>
      </c>
      <c r="C5" s="161">
        <v>20</v>
      </c>
      <c r="D5" s="162" t="s">
        <v>105</v>
      </c>
      <c r="E5" s="34" t="s">
        <v>81</v>
      </c>
      <c r="F5" s="34" t="s">
        <v>46</v>
      </c>
      <c r="G5" s="48">
        <v>39409</v>
      </c>
      <c r="H5" s="220">
        <v>29719</v>
      </c>
      <c r="I5" s="220">
        <f t="shared" si="0"/>
        <v>69128</v>
      </c>
      <c r="J5" s="146" t="s">
        <v>254</v>
      </c>
    </row>
    <row r="6" spans="1:12" ht="26">
      <c r="A6" s="114" t="s">
        <v>9</v>
      </c>
      <c r="B6" s="33">
        <v>5</v>
      </c>
      <c r="C6" s="34">
        <v>20</v>
      </c>
      <c r="D6" s="34" t="s">
        <v>214</v>
      </c>
      <c r="E6" s="155" t="s">
        <v>81</v>
      </c>
      <c r="F6" s="34" t="s">
        <v>46</v>
      </c>
      <c r="G6" s="156">
        <v>34788</v>
      </c>
      <c r="H6" s="243">
        <v>100000</v>
      </c>
      <c r="I6" s="243">
        <f t="shared" si="0"/>
        <v>134788</v>
      </c>
      <c r="J6" s="182" t="s">
        <v>255</v>
      </c>
    </row>
    <row r="7" spans="1:12" ht="26">
      <c r="A7" s="114" t="s">
        <v>9</v>
      </c>
      <c r="B7" s="34">
        <v>5</v>
      </c>
      <c r="C7" s="34">
        <v>20</v>
      </c>
      <c r="D7" s="34" t="s">
        <v>252</v>
      </c>
      <c r="E7" s="155" t="s">
        <v>81</v>
      </c>
      <c r="F7" s="34" t="s">
        <v>46</v>
      </c>
      <c r="G7" s="156"/>
      <c r="H7" s="243">
        <v>29712</v>
      </c>
      <c r="I7" s="243">
        <f t="shared" si="0"/>
        <v>29712</v>
      </c>
      <c r="J7" s="186" t="s">
        <v>253</v>
      </c>
    </row>
    <row r="8" spans="1:12">
      <c r="A8" s="38" t="s">
        <v>68</v>
      </c>
      <c r="B8" s="37">
        <v>5</v>
      </c>
      <c r="C8" s="34">
        <v>20</v>
      </c>
      <c r="D8" s="157" t="s">
        <v>71</v>
      </c>
      <c r="E8" s="157" t="s">
        <v>81</v>
      </c>
      <c r="F8" s="34" t="s">
        <v>46</v>
      </c>
      <c r="G8" s="228">
        <v>2608</v>
      </c>
      <c r="H8" s="244"/>
      <c r="I8" s="244">
        <f t="shared" si="0"/>
        <v>2608</v>
      </c>
      <c r="J8" s="188" t="s">
        <v>136</v>
      </c>
    </row>
    <row r="9" spans="1:12">
      <c r="A9" s="38" t="s">
        <v>69</v>
      </c>
      <c r="B9" s="37">
        <v>5</v>
      </c>
      <c r="C9" s="34">
        <v>20</v>
      </c>
      <c r="D9" s="157" t="s">
        <v>72</v>
      </c>
      <c r="E9" s="157" t="s">
        <v>81</v>
      </c>
      <c r="F9" s="34" t="s">
        <v>46</v>
      </c>
      <c r="G9" s="228">
        <v>61596</v>
      </c>
      <c r="H9" s="244"/>
      <c r="I9" s="244">
        <f t="shared" si="0"/>
        <v>61596</v>
      </c>
      <c r="J9" s="189" t="s">
        <v>218</v>
      </c>
    </row>
    <row r="10" spans="1:12" ht="26">
      <c r="A10" s="63" t="s">
        <v>100</v>
      </c>
      <c r="B10" s="37">
        <v>5</v>
      </c>
      <c r="C10" s="34">
        <v>20</v>
      </c>
      <c r="D10" s="157" t="s">
        <v>88</v>
      </c>
      <c r="E10" s="157" t="s">
        <v>81</v>
      </c>
      <c r="F10" s="34" t="s">
        <v>46</v>
      </c>
      <c r="G10" s="228">
        <v>79494</v>
      </c>
      <c r="H10" s="244"/>
      <c r="I10" s="244">
        <f t="shared" si="0"/>
        <v>79494</v>
      </c>
      <c r="J10" s="182"/>
    </row>
    <row r="11" spans="1:12" ht="26">
      <c r="A11" s="63" t="s">
        <v>139</v>
      </c>
      <c r="B11" s="37">
        <v>5</v>
      </c>
      <c r="C11" s="34">
        <v>20</v>
      </c>
      <c r="D11" s="157" t="s">
        <v>137</v>
      </c>
      <c r="E11" s="157" t="s">
        <v>81</v>
      </c>
      <c r="F11" s="34" t="s">
        <v>46</v>
      </c>
      <c r="G11" s="228">
        <v>16600</v>
      </c>
      <c r="H11" s="244"/>
      <c r="I11" s="244">
        <f t="shared" si="0"/>
        <v>16600</v>
      </c>
      <c r="J11" s="182" t="s">
        <v>138</v>
      </c>
    </row>
    <row r="12" spans="1:12" ht="26">
      <c r="A12" s="63" t="s">
        <v>70</v>
      </c>
      <c r="B12" s="37">
        <v>5</v>
      </c>
      <c r="C12" s="34">
        <v>20</v>
      </c>
      <c r="D12" s="157" t="s">
        <v>73</v>
      </c>
      <c r="E12" s="157" t="s">
        <v>81</v>
      </c>
      <c r="F12" s="34" t="s">
        <v>46</v>
      </c>
      <c r="G12" s="228">
        <v>466</v>
      </c>
      <c r="H12" s="244"/>
      <c r="I12" s="244">
        <f t="shared" si="0"/>
        <v>466</v>
      </c>
      <c r="J12" s="174"/>
    </row>
    <row r="13" spans="1:12" ht="27.65" customHeight="1">
      <c r="A13" s="135" t="s">
        <v>215</v>
      </c>
      <c r="B13" s="136">
        <v>5</v>
      </c>
      <c r="C13" s="151">
        <v>20</v>
      </c>
      <c r="D13" s="158" t="s">
        <v>216</v>
      </c>
      <c r="E13" s="158" t="s">
        <v>81</v>
      </c>
      <c r="F13" s="151" t="s">
        <v>46</v>
      </c>
      <c r="G13" s="229">
        <v>25200</v>
      </c>
      <c r="H13" s="245"/>
      <c r="I13" s="245">
        <f t="shared" si="0"/>
        <v>25200</v>
      </c>
      <c r="J13" s="186" t="s">
        <v>217</v>
      </c>
    </row>
    <row r="14" spans="1:12" s="64" customFormat="1" ht="26.5" thickBot="1">
      <c r="A14" s="122" t="s">
        <v>87</v>
      </c>
      <c r="B14" s="123">
        <v>5</v>
      </c>
      <c r="C14" s="92">
        <v>20</v>
      </c>
      <c r="D14" s="118" t="s">
        <v>86</v>
      </c>
      <c r="E14" s="118" t="s">
        <v>81</v>
      </c>
      <c r="F14" s="92" t="s">
        <v>46</v>
      </c>
      <c r="G14" s="230">
        <v>4058</v>
      </c>
      <c r="H14" s="246"/>
      <c r="I14" s="246">
        <f t="shared" si="0"/>
        <v>4058</v>
      </c>
      <c r="J14" s="175"/>
    </row>
    <row r="15" spans="1:12">
      <c r="F15" s="18" t="s">
        <v>3</v>
      </c>
      <c r="G15" s="65">
        <f>SUM(G2:G14)</f>
        <v>8905191</v>
      </c>
      <c r="H15" s="65">
        <f t="shared" ref="H15:I15" si="1">SUM(H2:H14)</f>
        <v>319203</v>
      </c>
      <c r="I15" s="65">
        <f t="shared" si="1"/>
        <v>9224394</v>
      </c>
    </row>
    <row r="16" spans="1:12">
      <c r="G16" s="231"/>
      <c r="H16" s="231"/>
      <c r="I16" s="231"/>
    </row>
    <row r="20" spans="8:8">
      <c r="H20" s="94">
        <v>-8565309</v>
      </c>
    </row>
  </sheetData>
  <pageMargins left="0.7" right="0.41666666666666669" top="0.75" bottom="0.57291666666666663" header="0.3" footer="0.3"/>
  <pageSetup paperSize="8" orientation="landscape" r:id="rId1"/>
  <headerFooter>
    <oddHeader>&amp;LPersonalipoliitika osakond&amp;RLisa 7</oddHead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6"/>
  <sheetViews>
    <sheetView view="pageLayout" zoomScaleNormal="100" workbookViewId="0"/>
  </sheetViews>
  <sheetFormatPr defaultColWidth="9.08984375" defaultRowHeight="13"/>
  <cols>
    <col min="1" max="1" width="14.453125" style="3" customWidth="1"/>
    <col min="2" max="2" width="7" style="3" customWidth="1"/>
    <col min="3" max="3" width="13.08984375" style="3" customWidth="1"/>
    <col min="4" max="4" width="16.453125" style="3" customWidth="1"/>
    <col min="5" max="5" width="10.6328125" style="3" customWidth="1"/>
    <col min="6" max="6" width="11.6328125" style="3" customWidth="1"/>
    <col min="7" max="9" width="9.08984375" style="94"/>
    <col min="10" max="10" width="66.08984375" style="3" customWidth="1"/>
    <col min="11" max="16384" width="9.08984375" style="3"/>
  </cols>
  <sheetData>
    <row r="1" spans="1:10" ht="26">
      <c r="A1" s="32" t="s">
        <v>0</v>
      </c>
      <c r="B1" s="32" t="s">
        <v>93</v>
      </c>
      <c r="C1" s="32" t="s">
        <v>92</v>
      </c>
      <c r="D1" s="32" t="s">
        <v>10</v>
      </c>
      <c r="E1" s="32" t="s">
        <v>79</v>
      </c>
      <c r="F1" s="32" t="s">
        <v>43</v>
      </c>
      <c r="G1" s="104" t="s">
        <v>170</v>
      </c>
      <c r="H1" s="104" t="s">
        <v>235</v>
      </c>
      <c r="I1" s="104" t="s">
        <v>170</v>
      </c>
      <c r="J1" s="32" t="s">
        <v>16</v>
      </c>
    </row>
    <row r="2" spans="1:10">
      <c r="A2" s="29" t="s">
        <v>4</v>
      </c>
      <c r="B2" s="54">
        <v>505</v>
      </c>
      <c r="C2" s="54">
        <v>20</v>
      </c>
      <c r="D2" s="54"/>
      <c r="E2" s="59" t="s">
        <v>81</v>
      </c>
      <c r="F2" s="29" t="s">
        <v>27</v>
      </c>
      <c r="G2" s="133">
        <v>684</v>
      </c>
      <c r="H2" s="133"/>
      <c r="I2" s="133">
        <f>G2+H2</f>
        <v>684</v>
      </c>
      <c r="J2" s="16" t="s">
        <v>50</v>
      </c>
    </row>
    <row r="3" spans="1:10">
      <c r="A3" s="14" t="s">
        <v>5</v>
      </c>
      <c r="B3" s="15">
        <v>55</v>
      </c>
      <c r="C3" s="15">
        <v>20</v>
      </c>
      <c r="D3" s="15"/>
      <c r="E3" s="62" t="s">
        <v>81</v>
      </c>
      <c r="F3" s="14" t="s">
        <v>27</v>
      </c>
      <c r="G3" s="133">
        <v>1048</v>
      </c>
      <c r="H3" s="133"/>
      <c r="I3" s="133">
        <f t="shared" ref="I3:I5" si="0">G3+H3</f>
        <v>1048</v>
      </c>
      <c r="J3" s="129" t="s">
        <v>50</v>
      </c>
    </row>
    <row r="4" spans="1:10" ht="39">
      <c r="A4" s="14" t="s">
        <v>89</v>
      </c>
      <c r="B4" s="15">
        <v>5</v>
      </c>
      <c r="C4" s="15">
        <v>20</v>
      </c>
      <c r="D4" s="15" t="s">
        <v>149</v>
      </c>
      <c r="E4" s="62" t="s">
        <v>81</v>
      </c>
      <c r="F4" s="14" t="s">
        <v>27</v>
      </c>
      <c r="G4" s="133">
        <v>93130</v>
      </c>
      <c r="H4" s="133">
        <v>-32352</v>
      </c>
      <c r="I4" s="133">
        <f t="shared" si="0"/>
        <v>60778</v>
      </c>
      <c r="J4" s="129" t="s">
        <v>256</v>
      </c>
    </row>
    <row r="5" spans="1:10">
      <c r="A5" s="14" t="s">
        <v>89</v>
      </c>
      <c r="B5" s="15">
        <v>5</v>
      </c>
      <c r="C5" s="162">
        <v>40</v>
      </c>
      <c r="D5" s="162" t="s">
        <v>288</v>
      </c>
      <c r="E5" s="155" t="s">
        <v>81</v>
      </c>
      <c r="F5" s="127" t="s">
        <v>27</v>
      </c>
      <c r="G5" s="48"/>
      <c r="H5" s="48">
        <v>354791</v>
      </c>
      <c r="I5" s="48">
        <f t="shared" si="0"/>
        <v>354791</v>
      </c>
      <c r="J5" s="217" t="s">
        <v>289</v>
      </c>
    </row>
    <row r="6" spans="1:10">
      <c r="F6" s="18" t="s">
        <v>3</v>
      </c>
      <c r="G6" s="134">
        <f>SUM(G2:G5)</f>
        <v>94862</v>
      </c>
      <c r="H6" s="134">
        <f t="shared" ref="H6:I6" si="1">SUM(H2:H5)</f>
        <v>322439</v>
      </c>
      <c r="I6" s="134">
        <f t="shared" si="1"/>
        <v>417301</v>
      </c>
      <c r="J6" s="94"/>
    </row>
  </sheetData>
  <pageMargins left="0.7" right="0.7" top="0.75" bottom="0.75" header="0.3" footer="0.3"/>
  <pageSetup paperSize="8" orientation="landscape" r:id="rId1"/>
  <headerFooter>
    <oddHeader>&amp;L&amp;K000000Pääste- ja ohutuspoliitika osakond
&amp;RLisa 10</oddHead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K7"/>
  <sheetViews>
    <sheetView view="pageLayout" zoomScaleNormal="100" workbookViewId="0">
      <selection activeCell="K5" sqref="K5"/>
    </sheetView>
  </sheetViews>
  <sheetFormatPr defaultColWidth="9.08984375" defaultRowHeight="13"/>
  <cols>
    <col min="1" max="1" width="16" style="3" customWidth="1"/>
    <col min="2" max="2" width="7.36328125" style="3" customWidth="1"/>
    <col min="3" max="3" width="11.453125" style="3" customWidth="1"/>
    <col min="4" max="5" width="16.90625" style="3" customWidth="1"/>
    <col min="6" max="6" width="10" style="3" customWidth="1"/>
    <col min="7" max="10" width="11.90625" style="3" customWidth="1"/>
    <col min="11" max="11" width="49" style="3" customWidth="1"/>
    <col min="12" max="16384" width="9.08984375" style="3"/>
  </cols>
  <sheetData>
    <row r="1" spans="1:11" ht="26">
      <c r="A1" s="32" t="s">
        <v>0</v>
      </c>
      <c r="B1" s="32" t="s">
        <v>93</v>
      </c>
      <c r="C1" s="32" t="s">
        <v>92</v>
      </c>
      <c r="D1" s="32" t="s">
        <v>10</v>
      </c>
      <c r="E1" s="152" t="s">
        <v>13</v>
      </c>
      <c r="F1" s="32" t="s">
        <v>79</v>
      </c>
      <c r="G1" s="32" t="s">
        <v>43</v>
      </c>
      <c r="H1" s="104" t="s">
        <v>170</v>
      </c>
      <c r="I1" s="104" t="s">
        <v>235</v>
      </c>
      <c r="J1" s="104" t="s">
        <v>170</v>
      </c>
      <c r="K1" s="32" t="s">
        <v>16</v>
      </c>
    </row>
    <row r="2" spans="1:11">
      <c r="A2" s="14" t="s">
        <v>2</v>
      </c>
      <c r="B2" s="15">
        <v>505</v>
      </c>
      <c r="C2" s="26">
        <v>20</v>
      </c>
      <c r="D2" s="26"/>
      <c r="E2" s="26"/>
      <c r="F2" s="66" t="s">
        <v>81</v>
      </c>
      <c r="G2" s="14" t="s">
        <v>25</v>
      </c>
      <c r="H2" s="48">
        <v>1271</v>
      </c>
      <c r="I2" s="30"/>
      <c r="J2" s="30">
        <f>H2+I2</f>
        <v>1271</v>
      </c>
      <c r="K2" s="14" t="s">
        <v>50</v>
      </c>
    </row>
    <row r="3" spans="1:11">
      <c r="A3" s="29" t="s">
        <v>5</v>
      </c>
      <c r="B3" s="54">
        <v>55</v>
      </c>
      <c r="C3" s="27">
        <v>20</v>
      </c>
      <c r="D3" s="27"/>
      <c r="E3" s="27"/>
      <c r="F3" s="66" t="s">
        <v>81</v>
      </c>
      <c r="G3" s="14" t="s">
        <v>25</v>
      </c>
      <c r="H3" s="48">
        <v>1946</v>
      </c>
      <c r="I3" s="30"/>
      <c r="J3" s="30">
        <f t="shared" ref="J3:J6" si="0">H3+I3</f>
        <v>1946</v>
      </c>
      <c r="K3" s="170" t="s">
        <v>115</v>
      </c>
    </row>
    <row r="4" spans="1:11" ht="39">
      <c r="A4" s="33" t="s">
        <v>6</v>
      </c>
      <c r="B4" s="33">
        <v>45</v>
      </c>
      <c r="C4" s="33" t="s">
        <v>15</v>
      </c>
      <c r="D4" s="33"/>
      <c r="E4" s="33"/>
      <c r="F4" s="33" t="s">
        <v>81</v>
      </c>
      <c r="G4" s="33" t="s">
        <v>25</v>
      </c>
      <c r="H4" s="48">
        <v>35121</v>
      </c>
      <c r="I4" s="30">
        <f>430+(2472+27)</f>
        <v>2929</v>
      </c>
      <c r="J4" s="30">
        <f t="shared" si="0"/>
        <v>38050</v>
      </c>
      <c r="K4" s="165" t="s">
        <v>261</v>
      </c>
    </row>
    <row r="5" spans="1:11" ht="65">
      <c r="A5" s="33" t="s">
        <v>6</v>
      </c>
      <c r="B5" s="33">
        <v>45</v>
      </c>
      <c r="C5" s="33">
        <v>20</v>
      </c>
      <c r="D5" s="33" t="s">
        <v>236</v>
      </c>
      <c r="E5" s="33"/>
      <c r="F5" s="33" t="s">
        <v>81</v>
      </c>
      <c r="G5" s="33" t="s">
        <v>25</v>
      </c>
      <c r="H5" s="48"/>
      <c r="I5" s="235">
        <v>13162.54</v>
      </c>
      <c r="J5" s="235">
        <f t="shared" si="0"/>
        <v>13162.54</v>
      </c>
      <c r="K5" s="170" t="s">
        <v>257</v>
      </c>
    </row>
    <row r="6" spans="1:11">
      <c r="A6" s="33" t="s">
        <v>6</v>
      </c>
      <c r="B6" s="33">
        <v>45</v>
      </c>
      <c r="C6" s="33" t="s">
        <v>15</v>
      </c>
      <c r="D6" s="33" t="s">
        <v>155</v>
      </c>
      <c r="E6" s="33"/>
      <c r="F6" s="33" t="s">
        <v>81</v>
      </c>
      <c r="G6" s="33" t="s">
        <v>25</v>
      </c>
      <c r="H6" s="48">
        <v>2500</v>
      </c>
      <c r="I6" s="30"/>
      <c r="J6" s="30">
        <f t="shared" si="0"/>
        <v>2500</v>
      </c>
      <c r="K6" s="165" t="s">
        <v>156</v>
      </c>
    </row>
    <row r="7" spans="1:11">
      <c r="F7" s="65"/>
      <c r="G7" s="18" t="s">
        <v>3</v>
      </c>
      <c r="H7" s="65">
        <f>SUM(H2:H6)</f>
        <v>40838</v>
      </c>
      <c r="I7" s="65">
        <f>SUM(I2:I6)</f>
        <v>16091.54</v>
      </c>
      <c r="J7" s="65">
        <f>SUM(J2:J6)</f>
        <v>56929.54</v>
      </c>
    </row>
  </sheetData>
  <pageMargins left="0.7" right="0.7" top="0.75" bottom="0.75" header="0.3" footer="0.3"/>
  <pageSetup paperSize="8" orientation="landscape" r:id="rId1"/>
  <headerFooter>
    <oddHeader>&amp;L&amp;K000000Piirivalve- ja rändepoliitika osakond&amp;RLisa 8</oddHead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ELVO</vt:lpstr>
      <vt:lpstr>kantsler</vt:lpstr>
      <vt:lpstr>KPKO</vt:lpstr>
      <vt:lpstr>KO</vt:lpstr>
      <vt:lpstr>KAK</vt:lpstr>
      <vt:lpstr>KKPO</vt:lpstr>
      <vt:lpstr>PPO</vt:lpstr>
      <vt:lpstr>POPO</vt:lpstr>
      <vt:lpstr>PRPO</vt:lpstr>
      <vt:lpstr>PAK</vt:lpstr>
      <vt:lpstr>RHO</vt:lpstr>
      <vt:lpstr>RAK</vt:lpstr>
      <vt:lpstr>RTO</vt:lpstr>
      <vt:lpstr>SAO</vt:lpstr>
      <vt:lpstr>JUPO</vt:lpstr>
      <vt:lpstr>SKVO</vt:lpstr>
      <vt:lpstr>SM</vt:lpstr>
      <vt:lpstr>STAO</vt:lpstr>
      <vt:lpstr>UAO</vt:lpstr>
      <vt:lpstr>VAK</vt:lpstr>
      <vt:lpstr>IVHO</vt:lpstr>
      <vt:lpstr>VVO</vt:lpstr>
      <vt:lpstr>ÕO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Maia Podhodjaštševa</dc:creator>
  <cp:lastModifiedBy>Maia Podhodjaštševa</cp:lastModifiedBy>
  <cp:lastPrinted>2014-02-03T09:37:54Z</cp:lastPrinted>
  <dcterms:created xsi:type="dcterms:W3CDTF">2013-02-19T10:37:51Z</dcterms:created>
  <dcterms:modified xsi:type="dcterms:W3CDTF">2024-06-12T15:45:19Z</dcterms:modified>
</cp:coreProperties>
</file>