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m.ee/dhs/webdav/c39e319241cd58cfb69b9022932121bcc5d1afac/38007240213/bda78937-d61a-4a53-8544-46ac544863ba/"/>
    </mc:Choice>
  </mc:AlternateContent>
  <xr:revisionPtr revIDLastSave="0" documentId="13_ncr:1_{39798B36-62A2-4664-9591-4013F1067907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Lisa 1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8" l="1"/>
  <c r="C33" i="8"/>
  <c r="M34" i="8"/>
  <c r="M33" i="8"/>
  <c r="K34" i="8"/>
  <c r="K33" i="8"/>
  <c r="E15" i="8" l="1"/>
  <c r="G34" i="8"/>
  <c r="D16" i="8"/>
  <c r="C16" i="8"/>
  <c r="E19" i="8"/>
  <c r="E17" i="8"/>
  <c r="E18" i="8"/>
  <c r="D14" i="8"/>
  <c r="E16" i="8" l="1"/>
  <c r="G33" i="8"/>
  <c r="D22" i="8" l="1"/>
  <c r="C22" i="8"/>
  <c r="C14" i="8"/>
  <c r="E14" i="8" s="1"/>
  <c r="D20" i="8" l="1"/>
  <c r="C20" i="8"/>
  <c r="D13" i="8"/>
  <c r="C13" i="8"/>
  <c r="C21" i="8" l="1"/>
  <c r="C23" i="8" s="1"/>
  <c r="E20" i="8"/>
  <c r="E22" i="8"/>
  <c r="D21" i="8"/>
  <c r="C32" i="8" l="1"/>
  <c r="O32" i="8" s="1"/>
  <c r="E13" i="8"/>
  <c r="E32" i="8"/>
  <c r="D23" i="8"/>
  <c r="C34" i="8" l="1"/>
  <c r="C31" i="8"/>
  <c r="O31" i="8" s="1"/>
  <c r="E33" i="8"/>
  <c r="E31" i="8"/>
  <c r="E34" i="8"/>
  <c r="I34" i="8" l="1"/>
  <c r="O34" i="8" s="1"/>
  <c r="I33" i="8"/>
  <c r="O33" i="8" s="1"/>
</calcChain>
</file>

<file path=xl/sharedStrings.xml><?xml version="1.0" encoding="utf-8"?>
<sst xmlns="http://schemas.openxmlformats.org/spreadsheetml/2006/main" count="62" uniqueCount="45">
  <si>
    <t>kinnitatud toetuse andmise tingimused "Vanemaealisi väärtustavate hoiakute kujundamine ja aktiivsena vananemise toetamine"</t>
  </si>
  <si>
    <t>TAT finantsplaan ja eelarve kulukohtade kaupa</t>
  </si>
  <si>
    <t>Lisa 2</t>
  </si>
  <si>
    <t>TAT nimi: Vanemaealisi väärtustavate hoiakute kujundamine ja aktiivsena vananemise toetamine</t>
  </si>
  <si>
    <t>TAT elluviija: Sotsiaalministeerium</t>
  </si>
  <si>
    <t>Aasta</t>
  </si>
  <si>
    <t>Rea nr</t>
  </si>
  <si>
    <t>Väljundid/tegevused</t>
  </si>
  <si>
    <t>Abikõlblik kulu</t>
  </si>
  <si>
    <t>Kokku</t>
  </si>
  <si>
    <t>1</t>
  </si>
  <si>
    <t>Otsesed kulud</t>
  </si>
  <si>
    <t>1.1</t>
  </si>
  <si>
    <t xml:space="preserve">TAT juhtimiskulud </t>
  </si>
  <si>
    <t xml:space="preserve">1.1.1 </t>
  </si>
  <si>
    <t>Otsene personalikulu</t>
  </si>
  <si>
    <t>1.2</t>
  </si>
  <si>
    <t>Vanemaealisi väärtustavate hoiakute kujundamine ja aktiivsena vananemise toetamine</t>
  </si>
  <si>
    <t>1.2.1</t>
  </si>
  <si>
    <t>1.2.2</t>
  </si>
  <si>
    <t>Tervikvaate loomine vanemaealiste olukorrast ning lahenduste väljatöötamine ja katsetamine</t>
  </si>
  <si>
    <t>1.2.3</t>
  </si>
  <si>
    <t>Vanusesõbraliku ühiskonna põhimõtete rakendamise hindamisvahendi kasutamise toetamine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</si>
  <si>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</si>
  <si>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</si>
  <si>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</si>
  <si>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</si>
  <si>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</si>
  <si>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</si>
  <si>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</si>
  <si>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</si>
  <si>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</si>
  <si>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</t>
  </si>
  <si>
    <t>TAT finantsplaan</t>
  </si>
  <si>
    <t>Finantsallikate jaotus</t>
  </si>
  <si>
    <t>Summa</t>
  </si>
  <si>
    <t>Osakaal (%)</t>
  </si>
  <si>
    <t>TAT eelarve kokku aastate kaupa (rida 2 + rida 3)</t>
  </si>
  <si>
    <t>Toetus kokku (rida 2.1 + rida 2.2)</t>
  </si>
  <si>
    <t>2.1</t>
  </si>
  <si>
    <t>sh ESF+i osalus</t>
  </si>
  <si>
    <t>2.2</t>
  </si>
  <si>
    <t>sh riiklik kaasfinantseering</t>
  </si>
  <si>
    <t>TAT abikõlblikkuse periood: 25.03.2024–30.09.2029</t>
  </si>
  <si>
    <t>Sotsiaalkaitseministri ……09.2024. a käskkirjaga nr 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</si>
</sst>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7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4" fontId="6" fillId="0" borderId="0" xfId="0" applyNumberFormat="1" applyFont="1"/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 shrinkToFit="1"/>
    </xf>
    <xf numFmtId="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9" fontId="4" fillId="0" borderId="1" xfId="0" applyNumberFormat="1" applyFont="1" applyBorder="1" applyAlignment="1">
      <alignment horizontal="right"/>
    </xf>
    <xf numFmtId="0" fontId="1" fillId="0" borderId="0" xfId="0" applyFont="1"/>
    <xf numFmtId="0" fontId="4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 indent="1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4" fontId="5" fillId="0" borderId="0" xfId="0" applyNumberFormat="1" applyFont="1"/>
    <xf numFmtId="49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left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left"/>
    </xf>
    <xf numFmtId="4" fontId="1" fillId="0" borderId="3" xfId="0" applyNumberFormat="1" applyFont="1" applyBorder="1" applyAlignment="1">
      <alignment horizontal="right" vertical="center"/>
    </xf>
    <xf numFmtId="4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top" wrapText="1"/>
    </xf>
    <xf numFmtId="4" fontId="1" fillId="0" borderId="0" xfId="0" applyNumberFormat="1" applyFo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9" fontId="1" fillId="0" borderId="1" xfId="0" applyNumberFormat="1" applyFont="1" applyBorder="1"/>
    <xf numFmtId="0" fontId="1" fillId="0" borderId="1" xfId="0" applyFont="1" applyBorder="1" applyAlignment="1">
      <alignment horizontal="left" vertical="top" wrapText="1" inden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/>
    </xf>
    <xf numFmtId="4" fontId="1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0" fillId="0" borderId="0" xfId="0" applyAlignment="1">
      <alignment horizontal="right" wrapText="1"/>
    </xf>
    <xf numFmtId="0" fontId="4" fillId="0" borderId="2" xfId="1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55C7-60C5-4B10-BCD9-ECBA44A4203B}">
  <dimension ref="A1:P35"/>
  <sheetViews>
    <sheetView tabSelected="1" topLeftCell="C1" workbookViewId="0">
      <selection activeCell="L1" sqref="L1"/>
    </sheetView>
  </sheetViews>
  <sheetFormatPr defaultColWidth="9.1796875" defaultRowHeight="12.5" x14ac:dyDescent="0.25"/>
  <cols>
    <col min="1" max="1" width="6" style="2" customWidth="1"/>
    <col min="2" max="2" width="42.54296875" style="79" customWidth="1"/>
    <col min="3" max="3" width="13" style="3" customWidth="1"/>
    <col min="4" max="5" width="13.26953125" style="3" customWidth="1"/>
    <col min="6" max="6" width="11.7265625" style="3" bestFit="1" customWidth="1"/>
    <col min="7" max="7" width="12.26953125" style="2" customWidth="1"/>
    <col min="8" max="8" width="12" style="2" customWidth="1"/>
    <col min="9" max="9" width="13.453125" style="2" customWidth="1"/>
    <col min="10" max="10" width="12.1796875" style="2" customWidth="1"/>
    <col min="11" max="11" width="11.7265625" style="2" bestFit="1" customWidth="1"/>
    <col min="12" max="12" width="12" style="44" customWidth="1"/>
    <col min="13" max="13" width="11.7265625" style="2" customWidth="1"/>
    <col min="14" max="14" width="12.7265625" style="2" customWidth="1"/>
    <col min="15" max="15" width="15.1796875" style="2" customWidth="1"/>
    <col min="16" max="16" width="11.54296875" style="2" customWidth="1"/>
    <col min="17" max="16384" width="9.1796875" style="2"/>
  </cols>
  <sheetData>
    <row r="1" spans="1:15" x14ac:dyDescent="0.25">
      <c r="A1" s="8"/>
      <c r="B1" s="77"/>
      <c r="C1" s="9"/>
      <c r="D1" s="9"/>
      <c r="E1" s="9"/>
      <c r="F1" s="9"/>
      <c r="G1" s="8"/>
      <c r="H1" s="8"/>
      <c r="I1" s="8"/>
      <c r="J1" s="8"/>
      <c r="K1" s="8"/>
      <c r="L1" s="35" t="s">
        <v>44</v>
      </c>
      <c r="M1"/>
      <c r="N1"/>
      <c r="O1"/>
    </row>
    <row r="2" spans="1:15" ht="9.75" customHeight="1" x14ac:dyDescent="0.25">
      <c r="A2" s="8"/>
      <c r="B2" s="77"/>
      <c r="C2" s="9"/>
      <c r="D2" s="9"/>
      <c r="E2" s="9"/>
      <c r="F2" s="9"/>
      <c r="G2" s="8"/>
      <c r="H2" s="8"/>
      <c r="I2" s="8"/>
      <c r="J2" s="8"/>
      <c r="K2" s="8"/>
      <c r="L2" s="85" t="s">
        <v>0</v>
      </c>
      <c r="M2" s="85"/>
      <c r="N2" s="85"/>
      <c r="O2" s="85"/>
    </row>
    <row r="3" spans="1:15" ht="30" customHeight="1" x14ac:dyDescent="0.25">
      <c r="A3" s="8"/>
      <c r="B3" s="77"/>
      <c r="C3" s="9"/>
      <c r="D3" s="9"/>
      <c r="E3" s="9"/>
      <c r="F3" s="9"/>
      <c r="G3" s="8"/>
      <c r="H3" s="8"/>
      <c r="I3" s="8"/>
      <c r="J3" s="8"/>
      <c r="K3" s="8"/>
      <c r="L3" s="85"/>
      <c r="M3" s="85"/>
      <c r="N3" s="85"/>
      <c r="O3" s="85"/>
    </row>
    <row r="4" spans="1:15" ht="13" x14ac:dyDescent="0.3">
      <c r="A4" s="4" t="s">
        <v>1</v>
      </c>
      <c r="B4" s="78"/>
      <c r="C4" s="62"/>
      <c r="D4" s="9"/>
      <c r="E4" s="9"/>
      <c r="F4" s="9"/>
      <c r="G4" s="8"/>
      <c r="H4" s="8"/>
      <c r="I4" s="8"/>
      <c r="J4" s="8"/>
      <c r="K4" s="8"/>
      <c r="L4" s="38"/>
      <c r="M4" s="8"/>
      <c r="N4" s="8"/>
      <c r="O4" s="63" t="s">
        <v>2</v>
      </c>
    </row>
    <row r="5" spans="1:15" ht="13" x14ac:dyDescent="0.3">
      <c r="A5" s="4"/>
      <c r="B5" s="78"/>
      <c r="C5" s="62"/>
      <c r="D5" s="9"/>
      <c r="E5" s="9"/>
      <c r="F5" s="9"/>
      <c r="G5" s="8"/>
      <c r="H5" s="8"/>
      <c r="I5" s="8"/>
      <c r="J5" s="8"/>
      <c r="K5" s="8"/>
      <c r="L5" s="38"/>
      <c r="M5" s="8"/>
      <c r="N5" s="8"/>
      <c r="O5" s="35"/>
    </row>
    <row r="6" spans="1:15" customFormat="1" x14ac:dyDescent="0.25">
      <c r="A6" s="35" t="s">
        <v>43</v>
      </c>
      <c r="B6" s="78"/>
      <c r="C6" s="35"/>
      <c r="D6" s="8"/>
      <c r="E6" s="8"/>
      <c r="F6" s="8"/>
      <c r="G6" s="8"/>
      <c r="H6" s="8"/>
      <c r="I6" s="8"/>
      <c r="J6" s="8"/>
      <c r="K6" s="8"/>
      <c r="L6" s="38"/>
      <c r="M6" s="8"/>
      <c r="N6" s="8"/>
    </row>
    <row r="7" spans="1:15" customFormat="1" x14ac:dyDescent="0.25">
      <c r="A7" s="35" t="s">
        <v>3</v>
      </c>
      <c r="B7" s="78"/>
      <c r="C7" s="35"/>
      <c r="D7" s="8"/>
      <c r="E7" s="8"/>
      <c r="F7" s="8"/>
      <c r="G7" s="8"/>
      <c r="H7" s="8"/>
      <c r="I7" s="8"/>
      <c r="J7" s="8"/>
      <c r="K7" s="8"/>
      <c r="L7" s="38"/>
      <c r="M7" s="8"/>
      <c r="N7" s="8"/>
    </row>
    <row r="8" spans="1:15" customFormat="1" x14ac:dyDescent="0.25">
      <c r="A8" s="64" t="s">
        <v>4</v>
      </c>
      <c r="B8" s="78"/>
      <c r="C8" s="35"/>
      <c r="D8" s="8"/>
      <c r="E8" s="8"/>
      <c r="F8" s="8"/>
      <c r="G8" s="8"/>
      <c r="H8" s="8"/>
      <c r="I8" s="8"/>
      <c r="J8" s="8"/>
      <c r="K8" s="8"/>
      <c r="L8" s="38"/>
      <c r="M8" s="8"/>
      <c r="N8" s="8"/>
    </row>
    <row r="9" spans="1:15" x14ac:dyDescent="0.25">
      <c r="A9" s="35"/>
      <c r="B9" s="78"/>
      <c r="C9" s="62"/>
      <c r="D9" s="9"/>
      <c r="E9" s="12"/>
      <c r="F9" s="12"/>
      <c r="G9" s="8"/>
      <c r="H9" s="38"/>
      <c r="I9" s="8"/>
      <c r="J9" s="8"/>
      <c r="K9" s="35"/>
      <c r="L9" s="35"/>
      <c r="M9" s="35"/>
      <c r="N9" s="35"/>
      <c r="O9" s="35"/>
    </row>
    <row r="10" spans="1:15" s="4" customFormat="1" ht="13" x14ac:dyDescent="0.3">
      <c r="A10" s="17"/>
      <c r="B10" s="18" t="s">
        <v>5</v>
      </c>
      <c r="C10" s="19">
        <v>2024</v>
      </c>
      <c r="D10" s="19">
        <v>2025</v>
      </c>
      <c r="E10" s="46"/>
      <c r="F10" s="46"/>
      <c r="G10" s="10"/>
      <c r="H10" s="39"/>
      <c r="I10" s="10"/>
      <c r="J10" s="10"/>
      <c r="K10" s="10"/>
    </row>
    <row r="11" spans="1:15" s="5" customFormat="1" ht="26" x14ac:dyDescent="0.25">
      <c r="A11" s="20" t="s">
        <v>6</v>
      </c>
      <c r="B11" s="18" t="s">
        <v>7</v>
      </c>
      <c r="C11" s="21" t="s">
        <v>8</v>
      </c>
      <c r="D11" s="21" t="s">
        <v>8</v>
      </c>
      <c r="E11" s="21" t="s">
        <v>9</v>
      </c>
      <c r="F11" s="65"/>
      <c r="G11" s="47"/>
      <c r="H11" s="40"/>
      <c r="I11" s="11"/>
      <c r="J11" s="11"/>
      <c r="K11" s="11"/>
      <c r="L11" s="11"/>
      <c r="M11" s="65"/>
      <c r="N11" s="65"/>
      <c r="O11" s="65"/>
    </row>
    <row r="12" spans="1:15" s="6" customFormat="1" x14ac:dyDescent="0.25">
      <c r="A12" s="66" t="s">
        <v>10</v>
      </c>
      <c r="B12" s="67">
        <v>2</v>
      </c>
      <c r="C12" s="68">
        <v>3</v>
      </c>
      <c r="D12" s="68">
        <v>4</v>
      </c>
      <c r="E12" s="69">
        <v>5</v>
      </c>
      <c r="F12" s="70"/>
      <c r="G12" s="71"/>
      <c r="H12" s="38"/>
      <c r="I12" s="12"/>
      <c r="J12" s="12"/>
      <c r="K12" s="12"/>
      <c r="L12" s="12"/>
      <c r="M12" s="70"/>
      <c r="N12" s="70"/>
      <c r="O12" s="70"/>
    </row>
    <row r="13" spans="1:15" s="4" customFormat="1" ht="13" x14ac:dyDescent="0.3">
      <c r="A13" s="22" t="s">
        <v>10</v>
      </c>
      <c r="B13" s="23" t="s">
        <v>11</v>
      </c>
      <c r="C13" s="24">
        <f>C14+C16</f>
        <v>33131</v>
      </c>
      <c r="D13" s="24">
        <f t="shared" ref="D13" si="0">D14+D16</f>
        <v>432193</v>
      </c>
      <c r="E13" s="24">
        <f>E14+E16</f>
        <v>465324</v>
      </c>
      <c r="G13" s="48"/>
      <c r="H13" s="41"/>
      <c r="I13" s="15"/>
      <c r="J13" s="10"/>
      <c r="K13" s="10"/>
      <c r="L13" s="10"/>
    </row>
    <row r="14" spans="1:15" s="4" customFormat="1" ht="13" x14ac:dyDescent="0.3">
      <c r="A14" s="22" t="s">
        <v>12</v>
      </c>
      <c r="B14" s="23" t="s">
        <v>13</v>
      </c>
      <c r="C14" s="24">
        <f>C15</f>
        <v>9714</v>
      </c>
      <c r="D14" s="24">
        <f>D15</f>
        <v>23920</v>
      </c>
      <c r="E14" s="24">
        <f>C14+D14</f>
        <v>33634</v>
      </c>
      <c r="G14" s="48"/>
      <c r="H14" s="41"/>
      <c r="I14" s="10"/>
      <c r="J14" s="10"/>
      <c r="K14" s="10"/>
      <c r="L14" s="10"/>
    </row>
    <row r="15" spans="1:15" s="35" customFormat="1" x14ac:dyDescent="0.25">
      <c r="A15" s="53" t="s">
        <v>14</v>
      </c>
      <c r="B15" s="54" t="s">
        <v>15</v>
      </c>
      <c r="C15" s="80">
        <v>9714</v>
      </c>
      <c r="D15" s="80">
        <v>23920</v>
      </c>
      <c r="E15" s="55">
        <f>C15+D15</f>
        <v>33634</v>
      </c>
      <c r="G15" s="56"/>
      <c r="H15" s="57"/>
      <c r="I15" s="8"/>
      <c r="J15" s="8"/>
      <c r="K15" s="8"/>
      <c r="L15" s="8"/>
    </row>
    <row r="16" spans="1:15" s="4" customFormat="1" ht="39" x14ac:dyDescent="0.3">
      <c r="A16" s="22" t="s">
        <v>16</v>
      </c>
      <c r="B16" s="51" t="s">
        <v>17</v>
      </c>
      <c r="C16" s="25">
        <f>C17+C18+C19</f>
        <v>23417</v>
      </c>
      <c r="D16" s="25">
        <f t="shared" ref="D16" si="1">D17+D18+D19</f>
        <v>408273</v>
      </c>
      <c r="E16" s="81">
        <f>E17+E18+E19</f>
        <v>431690</v>
      </c>
      <c r="G16" s="49"/>
      <c r="H16" s="42"/>
      <c r="I16" s="10"/>
      <c r="J16" s="10"/>
      <c r="K16" s="10"/>
      <c r="L16" s="10"/>
    </row>
    <row r="17" spans="1:16" s="35" customFormat="1" ht="14.25" customHeight="1" x14ac:dyDescent="0.25">
      <c r="A17" s="53" t="s">
        <v>18</v>
      </c>
      <c r="B17" s="54" t="s">
        <v>15</v>
      </c>
      <c r="C17" s="58">
        <v>20417</v>
      </c>
      <c r="D17" s="58">
        <v>78273</v>
      </c>
      <c r="E17" s="55">
        <f>SUM(C17:D17)</f>
        <v>98690</v>
      </c>
      <c r="G17" s="56"/>
      <c r="H17" s="59"/>
      <c r="I17" s="8"/>
      <c r="J17" s="8"/>
      <c r="K17" s="8"/>
      <c r="L17" s="8"/>
    </row>
    <row r="18" spans="1:16" s="35" customFormat="1" ht="25" x14ac:dyDescent="0.25">
      <c r="A18" s="53" t="s">
        <v>19</v>
      </c>
      <c r="B18" s="54" t="s">
        <v>20</v>
      </c>
      <c r="C18" s="58">
        <v>3000</v>
      </c>
      <c r="D18" s="58">
        <v>193000</v>
      </c>
      <c r="E18" s="55">
        <f>SUM(C18:D18)</f>
        <v>196000</v>
      </c>
      <c r="G18" s="56"/>
      <c r="H18" s="59"/>
      <c r="I18" s="13"/>
      <c r="J18" s="13"/>
      <c r="K18" s="8"/>
      <c r="L18" s="8"/>
    </row>
    <row r="19" spans="1:16" s="35" customFormat="1" ht="28.5" customHeight="1" x14ac:dyDescent="0.25">
      <c r="A19" s="53" t="s">
        <v>21</v>
      </c>
      <c r="B19" s="54" t="s">
        <v>22</v>
      </c>
      <c r="C19" s="58">
        <v>0</v>
      </c>
      <c r="D19" s="58">
        <v>137000</v>
      </c>
      <c r="E19" s="60">
        <f>SUM(C19:D19)</f>
        <v>137000</v>
      </c>
      <c r="G19" s="56"/>
      <c r="H19" s="59"/>
      <c r="I19" s="13"/>
      <c r="J19" s="13"/>
      <c r="K19" s="8"/>
      <c r="L19" s="8"/>
    </row>
    <row r="20" spans="1:16" s="4" customFormat="1" ht="13" x14ac:dyDescent="0.3">
      <c r="A20" s="22" t="s">
        <v>23</v>
      </c>
      <c r="B20" s="23" t="s">
        <v>24</v>
      </c>
      <c r="C20" s="26">
        <f t="shared" ref="C20:D20" si="2">C22*0.15</f>
        <v>4519.6499999999996</v>
      </c>
      <c r="D20" s="26">
        <f t="shared" si="2"/>
        <v>15328.949999999999</v>
      </c>
      <c r="E20" s="26">
        <f>SUM(C20:D20)</f>
        <v>19848.599999999999</v>
      </c>
      <c r="G20" s="48"/>
      <c r="H20" s="42"/>
      <c r="I20" s="10"/>
      <c r="J20" s="10"/>
      <c r="K20" s="10"/>
      <c r="L20" s="10"/>
    </row>
    <row r="21" spans="1:16" s="4" customFormat="1" ht="13" customHeight="1" x14ac:dyDescent="0.3">
      <c r="A21" s="22" t="s">
        <v>25</v>
      </c>
      <c r="B21" s="23" t="s">
        <v>26</v>
      </c>
      <c r="C21" s="82">
        <f>C13+C20</f>
        <v>37650.65</v>
      </c>
      <c r="D21" s="27">
        <f t="shared" ref="D21" si="3">D13+D20</f>
        <v>447521.95</v>
      </c>
      <c r="E21" s="27">
        <f>SUM(C21:D21)</f>
        <v>485172.60000000003</v>
      </c>
      <c r="F21" s="61"/>
      <c r="G21" s="50"/>
      <c r="H21" s="41"/>
      <c r="I21" s="10"/>
      <c r="J21" s="10"/>
      <c r="K21" s="10"/>
      <c r="L21" s="10"/>
    </row>
    <row r="22" spans="1:16" s="4" customFormat="1" ht="13" customHeight="1" x14ac:dyDescent="0.3">
      <c r="A22" s="22" t="s">
        <v>27</v>
      </c>
      <c r="B22" s="23" t="s">
        <v>28</v>
      </c>
      <c r="C22" s="28">
        <f>C15+C17</f>
        <v>30131</v>
      </c>
      <c r="D22" s="28">
        <f t="shared" ref="D22" si="4">D15+D17</f>
        <v>102193</v>
      </c>
      <c r="E22" s="28">
        <f>E15+E17</f>
        <v>132324</v>
      </c>
      <c r="G22" s="50"/>
      <c r="H22" s="41"/>
      <c r="I22" s="10"/>
      <c r="J22" s="10"/>
      <c r="K22" s="10"/>
      <c r="L22" s="10"/>
    </row>
    <row r="23" spans="1:16" s="1" customFormat="1" ht="13" customHeight="1" x14ac:dyDescent="0.25">
      <c r="A23" s="22" t="s">
        <v>29</v>
      </c>
      <c r="B23" s="23" t="s">
        <v>30</v>
      </c>
      <c r="C23" s="83">
        <f>C24-C21</f>
        <v>3589119.35</v>
      </c>
      <c r="D23" s="55">
        <f>C24-C21-D21</f>
        <v>3141597.4</v>
      </c>
      <c r="E23" s="55"/>
      <c r="F23" s="56"/>
      <c r="G23" s="14"/>
      <c r="H23" s="38"/>
      <c r="I23" s="8"/>
      <c r="J23" s="8"/>
      <c r="K23" s="8"/>
      <c r="L23" s="35"/>
      <c r="M23" s="35"/>
      <c r="N23" s="35"/>
      <c r="O23" s="35"/>
      <c r="P23" s="35"/>
    </row>
    <row r="24" spans="1:16" s="1" customFormat="1" ht="13" customHeight="1" x14ac:dyDescent="0.3">
      <c r="A24" s="22" t="s">
        <v>31</v>
      </c>
      <c r="B24" s="23" t="s">
        <v>32</v>
      </c>
      <c r="C24" s="31">
        <v>3626770</v>
      </c>
      <c r="D24" s="72"/>
      <c r="E24" s="52"/>
      <c r="F24" s="52"/>
      <c r="G24" s="14"/>
      <c r="H24" s="38"/>
      <c r="I24" s="8"/>
      <c r="J24" s="8"/>
      <c r="K24" s="8"/>
      <c r="L24" s="35"/>
      <c r="M24" s="35"/>
      <c r="N24" s="35"/>
      <c r="O24" s="35"/>
      <c r="P24" s="35"/>
    </row>
    <row r="25" spans="1:16" x14ac:dyDescent="0.25">
      <c r="A25" s="35"/>
      <c r="B25" s="78"/>
      <c r="C25" s="62"/>
      <c r="D25" s="9"/>
      <c r="E25" s="9"/>
      <c r="F25" s="9"/>
      <c r="G25" s="9"/>
      <c r="H25" s="13"/>
      <c r="I25" s="13"/>
      <c r="J25" s="13"/>
      <c r="K25" s="8"/>
      <c r="L25" s="38"/>
      <c r="M25" s="8"/>
      <c r="N25" s="8"/>
      <c r="O25" s="35"/>
      <c r="P25" s="35"/>
    </row>
    <row r="26" spans="1:16" x14ac:dyDescent="0.25">
      <c r="A26" s="8"/>
      <c r="B26" s="77"/>
      <c r="C26" s="9"/>
      <c r="D26" s="9"/>
      <c r="E26" s="9"/>
      <c r="F26" s="9"/>
      <c r="G26" s="8"/>
      <c r="H26" s="8"/>
      <c r="I26" s="8"/>
      <c r="J26" s="8"/>
      <c r="K26" s="8"/>
      <c r="L26" s="38"/>
      <c r="M26" s="8"/>
      <c r="N26" s="8"/>
      <c r="O26" s="35"/>
      <c r="P26" s="35"/>
    </row>
    <row r="27" spans="1:16" ht="16.75" customHeight="1" x14ac:dyDescent="0.25">
      <c r="A27" s="16" t="s">
        <v>33</v>
      </c>
      <c r="B27" s="51"/>
      <c r="C27" s="62"/>
      <c r="D27" s="62"/>
      <c r="E27" s="62"/>
      <c r="F27" s="62"/>
      <c r="G27" s="62"/>
      <c r="H27" s="62"/>
      <c r="I27" s="62"/>
      <c r="J27" s="62"/>
      <c r="K27" s="9"/>
      <c r="L27" s="43"/>
      <c r="M27" s="9"/>
      <c r="N27" s="9"/>
      <c r="O27" s="35"/>
      <c r="P27" s="35"/>
    </row>
    <row r="28" spans="1:16" ht="16.75" customHeight="1" x14ac:dyDescent="0.25">
      <c r="A28" s="35"/>
      <c r="B28" s="78"/>
      <c r="C28" s="62"/>
      <c r="D28" s="62"/>
      <c r="E28" s="62"/>
      <c r="F28" s="62"/>
      <c r="G28" s="62"/>
      <c r="H28" s="62"/>
      <c r="I28" s="62"/>
      <c r="J28" s="62"/>
      <c r="K28" s="35"/>
      <c r="L28" s="35"/>
      <c r="M28" s="35"/>
      <c r="N28" s="35"/>
      <c r="O28" s="35"/>
      <c r="P28" s="35"/>
    </row>
    <row r="29" spans="1:16" ht="16.75" customHeight="1" x14ac:dyDescent="0.3">
      <c r="A29" s="35"/>
      <c r="B29" s="36" t="s">
        <v>5</v>
      </c>
      <c r="C29" s="86">
        <v>2024</v>
      </c>
      <c r="D29" s="87"/>
      <c r="E29" s="86">
        <v>2025</v>
      </c>
      <c r="F29" s="87"/>
      <c r="G29" s="86">
        <v>2026</v>
      </c>
      <c r="H29" s="87"/>
      <c r="I29" s="86">
        <v>2027</v>
      </c>
      <c r="J29" s="87"/>
      <c r="K29" s="86">
        <v>2028</v>
      </c>
      <c r="L29" s="87"/>
      <c r="M29" s="86">
        <v>2029</v>
      </c>
      <c r="N29" s="87"/>
      <c r="O29" s="86" t="s">
        <v>9</v>
      </c>
      <c r="P29" s="87"/>
    </row>
    <row r="30" spans="1:16" s="7" customFormat="1" ht="16.5" customHeight="1" x14ac:dyDescent="0.3">
      <c r="A30" s="73"/>
      <c r="B30" s="84" t="s">
        <v>34</v>
      </c>
      <c r="C30" s="36" t="s">
        <v>35</v>
      </c>
      <c r="D30" s="36" t="s">
        <v>36</v>
      </c>
      <c r="E30" s="36" t="s">
        <v>35</v>
      </c>
      <c r="F30" s="36" t="s">
        <v>36</v>
      </c>
      <c r="G30" s="36" t="s">
        <v>35</v>
      </c>
      <c r="H30" s="36" t="s">
        <v>36</v>
      </c>
      <c r="I30" s="36" t="s">
        <v>9</v>
      </c>
      <c r="J30" s="36" t="s">
        <v>36</v>
      </c>
      <c r="K30" s="36" t="s">
        <v>35</v>
      </c>
      <c r="L30" s="36" t="s">
        <v>36</v>
      </c>
      <c r="M30" s="36" t="s">
        <v>35</v>
      </c>
      <c r="N30" s="36" t="s">
        <v>36</v>
      </c>
      <c r="O30" s="36" t="s">
        <v>35</v>
      </c>
      <c r="P30" s="36" t="s">
        <v>36</v>
      </c>
    </row>
    <row r="31" spans="1:16" s="4" customFormat="1" ht="13" customHeight="1" x14ac:dyDescent="0.3">
      <c r="A31" s="29">
        <v>1</v>
      </c>
      <c r="B31" s="30" t="s">
        <v>37</v>
      </c>
      <c r="C31" s="31">
        <f>C32</f>
        <v>37650.65</v>
      </c>
      <c r="D31" s="32"/>
      <c r="E31" s="31">
        <f>E32</f>
        <v>447521.95</v>
      </c>
      <c r="F31" s="32"/>
      <c r="G31" s="31">
        <v>722522</v>
      </c>
      <c r="H31" s="32"/>
      <c r="I31" s="31">
        <v>877522</v>
      </c>
      <c r="J31" s="32"/>
      <c r="K31" s="31">
        <v>885433</v>
      </c>
      <c r="L31" s="32"/>
      <c r="M31" s="31">
        <v>656120.25</v>
      </c>
      <c r="N31" s="32"/>
      <c r="O31" s="31">
        <f>C31+E31+G31+I31+K31+M31</f>
        <v>3626769.85</v>
      </c>
      <c r="P31" s="32"/>
    </row>
    <row r="32" spans="1:16" s="4" customFormat="1" ht="13" x14ac:dyDescent="0.3">
      <c r="A32" s="29">
        <v>2</v>
      </c>
      <c r="B32" s="33" t="s">
        <v>38</v>
      </c>
      <c r="C32" s="31">
        <f>C21</f>
        <v>37650.65</v>
      </c>
      <c r="D32" s="34">
        <v>1</v>
      </c>
      <c r="E32" s="31">
        <f>D21</f>
        <v>447521.95</v>
      </c>
      <c r="F32" s="34">
        <v>1</v>
      </c>
      <c r="G32" s="31">
        <v>722522</v>
      </c>
      <c r="H32" s="34">
        <v>1</v>
      </c>
      <c r="I32" s="31">
        <v>877522</v>
      </c>
      <c r="J32" s="34">
        <v>1</v>
      </c>
      <c r="K32" s="31">
        <v>885433</v>
      </c>
      <c r="L32" s="34">
        <v>1</v>
      </c>
      <c r="M32" s="31">
        <v>656120.25</v>
      </c>
      <c r="N32" s="34">
        <v>1</v>
      </c>
      <c r="O32" s="31">
        <f t="shared" ref="O32:O34" si="5">C32+E32+G32+I32+K32+M32</f>
        <v>3626769.85</v>
      </c>
      <c r="P32" s="34">
        <v>1</v>
      </c>
    </row>
    <row r="33" spans="1:16" customFormat="1" x14ac:dyDescent="0.25">
      <c r="A33" s="74" t="s">
        <v>39</v>
      </c>
      <c r="B33" s="45" t="s">
        <v>40</v>
      </c>
      <c r="C33" s="37">
        <f>C32*0.7</f>
        <v>26355.454999999998</v>
      </c>
      <c r="D33" s="75">
        <v>0.7</v>
      </c>
      <c r="E33" s="37">
        <f>E32*0.7</f>
        <v>313265.36499999999</v>
      </c>
      <c r="F33" s="75">
        <v>0.7</v>
      </c>
      <c r="G33" s="37">
        <f>G32*0.7</f>
        <v>505765.39999999997</v>
      </c>
      <c r="H33" s="75">
        <v>0.7</v>
      </c>
      <c r="I33" s="37">
        <f t="shared" ref="I33:I34" si="6">C33+E33+G33</f>
        <v>845386.22</v>
      </c>
      <c r="J33" s="75">
        <v>0.7</v>
      </c>
      <c r="K33" s="37">
        <f>K32*0.7</f>
        <v>619803.1</v>
      </c>
      <c r="L33" s="75">
        <v>0.7</v>
      </c>
      <c r="M33" s="37">
        <f>M32*0.7</f>
        <v>459284.17499999999</v>
      </c>
      <c r="N33" s="75">
        <v>0.7</v>
      </c>
      <c r="O33" s="37">
        <f t="shared" si="5"/>
        <v>2769859.7149999999</v>
      </c>
      <c r="P33" s="75">
        <v>0.7</v>
      </c>
    </row>
    <row r="34" spans="1:16" customFormat="1" x14ac:dyDescent="0.25">
      <c r="A34" s="74" t="s">
        <v>41</v>
      </c>
      <c r="B34" s="76" t="s">
        <v>42</v>
      </c>
      <c r="C34" s="37">
        <f>C32*0.3</f>
        <v>11295.195</v>
      </c>
      <c r="D34" s="75">
        <v>0.3</v>
      </c>
      <c r="E34" s="37">
        <f>E32*0.3</f>
        <v>134256.58499999999</v>
      </c>
      <c r="F34" s="75">
        <v>0.3</v>
      </c>
      <c r="G34" s="37">
        <f>G32*0.3</f>
        <v>216756.6</v>
      </c>
      <c r="H34" s="75">
        <v>0.3</v>
      </c>
      <c r="I34" s="37">
        <f t="shared" si="6"/>
        <v>362308.38</v>
      </c>
      <c r="J34" s="75">
        <v>0.3</v>
      </c>
      <c r="K34" s="37">
        <f>K32*0.3</f>
        <v>265629.89999999997</v>
      </c>
      <c r="L34" s="75">
        <v>0.3</v>
      </c>
      <c r="M34" s="37">
        <f>M32*0.3</f>
        <v>196836.07499999998</v>
      </c>
      <c r="N34" s="75">
        <v>0.3</v>
      </c>
      <c r="O34" s="37">
        <f t="shared" si="5"/>
        <v>1187082.7349999999</v>
      </c>
      <c r="P34" s="75">
        <v>0.3</v>
      </c>
    </row>
    <row r="35" spans="1:16" x14ac:dyDescent="0.25">
      <c r="A35" s="8"/>
      <c r="B35" s="77"/>
      <c r="C35" s="9"/>
      <c r="D35" s="9"/>
      <c r="E35" s="9"/>
      <c r="F35" s="9"/>
      <c r="G35" s="8"/>
      <c r="H35" s="8"/>
      <c r="I35" s="8"/>
      <c r="J35" s="8"/>
      <c r="K35" s="35"/>
      <c r="L35" s="35"/>
      <c r="M35" s="35"/>
      <c r="N35" s="35"/>
      <c r="O35" s="35"/>
      <c r="P35" s="35"/>
    </row>
  </sheetData>
  <mergeCells count="8">
    <mergeCell ref="L2:O3"/>
    <mergeCell ref="C29:D29"/>
    <mergeCell ref="E29:F29"/>
    <mergeCell ref="G29:H29"/>
    <mergeCell ref="I29:J29"/>
    <mergeCell ref="K29:L29"/>
    <mergeCell ref="M29:N29"/>
    <mergeCell ref="O29:P2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76dea-e25b-4474-8f7c-aa2ee5cd0ad6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472B3F6C402443B4D78C39F8D54B3D" ma:contentTypeVersion="13" ma:contentTypeDescription="Create a new document." ma:contentTypeScope="" ma:versionID="a321d388432d4e1c0f3c22448367ec8a">
  <xsd:schema xmlns:xsd="http://www.w3.org/2001/XMLSchema" xmlns:xs="http://www.w3.org/2001/XMLSchema" xmlns:p="http://schemas.microsoft.com/office/2006/metadata/properties" xmlns:ns2="17076dea-e25b-4474-8f7c-aa2ee5cd0ad6" xmlns:ns3="08adef74-251f-42fc-9024-6df5c4e3f36b" targetNamespace="http://schemas.microsoft.com/office/2006/metadata/properties" ma:root="true" ma:fieldsID="9d7ee86558d7221253657acbc7cfe5e8" ns2:_="" ns3:_="">
    <xsd:import namespace="17076dea-e25b-4474-8f7c-aa2ee5cd0ad6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6dea-e25b-4474-8f7c-aa2ee5cd0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68EA4-E775-4BA0-AE3E-D7B87B45D543}">
  <ds:schemaRefs>
    <ds:schemaRef ds:uri="http://purl.org/dc/terms/"/>
    <ds:schemaRef ds:uri="http://purl.org/dc/dcmitype/"/>
    <ds:schemaRef ds:uri="17076dea-e25b-4474-8f7c-aa2ee5cd0ad6"/>
    <ds:schemaRef ds:uri="http://schemas.microsoft.com/office/2006/documentManagement/types"/>
    <ds:schemaRef ds:uri="http://schemas.openxmlformats.org/package/2006/metadata/core-properties"/>
    <ds:schemaRef ds:uri="08adef74-251f-42fc-9024-6df5c4e3f36b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3909B6-DE92-46B2-B3EE-D668CCD6A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180407-0D3F-403F-B4E4-E7508C0E7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76dea-e25b-4474-8f7c-aa2ee5cd0ad6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Jüri Lõssenko - SOM</cp:lastModifiedBy>
  <cp:revision/>
  <dcterms:created xsi:type="dcterms:W3CDTF">2008-10-09T12:25:50Z</dcterms:created>
  <dcterms:modified xsi:type="dcterms:W3CDTF">2024-09-30T08:38:26Z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0x0101009B472B3F6C402443B4D78C39F8D54B3D</vt:lpwstr>
  </property>
  <property fmtid="{D5CDD505-2E9C-101B-9397-08002B2CF9AE}" pid="4" name="_dlc_DocIdItemGuid">
    <vt:lpwstr>028621d0-0b62-4c2d-8928-87ad3f869253</vt:lpwstr>
  </property>
  <property fmtid="{D5CDD505-2E9C-101B-9397-08002B2CF9AE}" pid="5" name="MediaServiceImageTags">
    <vt:lpwstr/>
  </property>
  <property fmtid="{D5CDD505-2E9C-101B-9397-08002B2CF9AE}" pid="6" name="MSIP_Label_defa4170-0d19-0005-0004-bc88714345d2_Enabled">
    <vt:lpwstr>true</vt:lpwstr>
  </property>
  <property fmtid="{D5CDD505-2E9C-101B-9397-08002B2CF9AE}" pid="7" name="MSIP_Label_defa4170-0d19-0005-0004-bc88714345d2_SetDate">
    <vt:lpwstr>2024-09-03T20:14:06Z</vt:lpwstr>
  </property>
  <property fmtid="{D5CDD505-2E9C-101B-9397-08002B2CF9AE}" pid="8" name="MSIP_Label_defa4170-0d19-0005-0004-bc88714345d2_Method">
    <vt:lpwstr>Standard</vt:lpwstr>
  </property>
  <property fmtid="{D5CDD505-2E9C-101B-9397-08002B2CF9AE}" pid="9" name="MSIP_Label_defa4170-0d19-0005-0004-bc88714345d2_Name">
    <vt:lpwstr>defa4170-0d19-0005-0004-bc88714345d2</vt:lpwstr>
  </property>
  <property fmtid="{D5CDD505-2E9C-101B-9397-08002B2CF9AE}" pid="10" name="MSIP_Label_defa4170-0d19-0005-0004-bc88714345d2_SiteId">
    <vt:lpwstr>8fe098d2-428d-4bd4-9803-7195fe96f0e2</vt:lpwstr>
  </property>
  <property fmtid="{D5CDD505-2E9C-101B-9397-08002B2CF9AE}" pid="11" name="MSIP_Label_defa4170-0d19-0005-0004-bc88714345d2_ActionId">
    <vt:lpwstr>7e2575d5-f20c-4195-9f87-1a6f4f10d751</vt:lpwstr>
  </property>
  <property fmtid="{D5CDD505-2E9C-101B-9397-08002B2CF9AE}" pid="12" name="MSIP_Label_defa4170-0d19-0005-0004-bc88714345d2_ContentBits">
    <vt:lpwstr>0</vt:lpwstr>
  </property>
</Properties>
</file>