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I:\OS_STRATEEGIA_FINANTS\Eelarve\2024-2027\2023 jäägid\"/>
    </mc:Choice>
  </mc:AlternateContent>
  <xr:revisionPtr revIDLastSave="0" documentId="13_ncr:1_{148066E7-6D71-4328-AAFD-701603AEAE65}" xr6:coauthVersionLast="47" xr6:coauthVersionMax="47" xr10:uidLastSave="{00000000-0000-0000-0000-000000000000}"/>
  <bookViews>
    <workbookView xWindow="-38520" yWindow="15" windowWidth="38640" windowHeight="21240" xr2:uid="{00000000-000D-0000-FFFF-FFFF00000000}"/>
  </bookViews>
  <sheets>
    <sheet name="VORM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8" l="1"/>
  <c r="K10" i="8" l="1"/>
  <c r="F10" i="8"/>
  <c r="H10" i="8"/>
  <c r="C10" i="8"/>
  <c r="E95" i="8"/>
  <c r="G95" i="8" s="1"/>
  <c r="D92" i="8"/>
  <c r="D10" i="8" s="1"/>
  <c r="F92" i="8"/>
  <c r="H92" i="8"/>
  <c r="K92" i="8"/>
  <c r="L92" i="8"/>
  <c r="L10" i="8" s="1"/>
  <c r="N92" i="8"/>
  <c r="N10" i="8" s="1"/>
  <c r="O92" i="8"/>
  <c r="O10" i="8" s="1"/>
  <c r="C92" i="8"/>
  <c r="J94" i="8" l="1"/>
  <c r="E94" i="8"/>
  <c r="G94" i="8" s="1"/>
  <c r="J93" i="8"/>
  <c r="J92" i="8" s="1"/>
  <c r="J10" i="8" s="1"/>
  <c r="E93" i="8"/>
  <c r="G78" i="8"/>
  <c r="C78" i="8"/>
  <c r="G77" i="8"/>
  <c r="C41" i="8"/>
  <c r="E39" i="8"/>
  <c r="G39" i="8" s="1"/>
  <c r="E40" i="8"/>
  <c r="G40" i="8" s="1"/>
  <c r="G41" i="8"/>
  <c r="C31" i="8"/>
  <c r="G31" i="8"/>
  <c r="E30" i="8"/>
  <c r="G30" i="8" s="1"/>
  <c r="E29" i="8"/>
  <c r="G29" i="8" s="1"/>
  <c r="E28" i="8"/>
  <c r="G28" i="8" s="1"/>
  <c r="E92" i="8" l="1"/>
  <c r="E10" i="8" s="1"/>
  <c r="G93" i="8"/>
  <c r="G92" i="8" s="1"/>
  <c r="G10" i="8" s="1"/>
  <c r="J36" i="8"/>
  <c r="J46" i="8" l="1"/>
  <c r="G36" i="8" l="1"/>
  <c r="J91" i="8" l="1"/>
  <c r="J90" i="8"/>
  <c r="J89" i="8"/>
  <c r="J88" i="8"/>
  <c r="E23" i="8"/>
  <c r="G23" i="8" s="1"/>
  <c r="J23" i="8"/>
  <c r="K87" i="8" l="1"/>
  <c r="L87" i="8"/>
  <c r="L85" i="8" s="1"/>
  <c r="J87" i="8"/>
  <c r="D87" i="8"/>
  <c r="D85" i="8" s="1"/>
  <c r="F87" i="8"/>
  <c r="F85" i="8" s="1"/>
  <c r="H87" i="8"/>
  <c r="H85" i="8" s="1"/>
  <c r="C87" i="8"/>
  <c r="E91" i="8"/>
  <c r="G91" i="8" s="1"/>
  <c r="E90" i="8"/>
  <c r="G90" i="8" s="1"/>
  <c r="E89" i="8"/>
  <c r="G89" i="8" s="1"/>
  <c r="E88" i="8"/>
  <c r="O87" i="8"/>
  <c r="O85" i="8" s="1"/>
  <c r="O68" i="8"/>
  <c r="O66" i="8" s="1"/>
  <c r="N68" i="8"/>
  <c r="N66" i="8" s="1"/>
  <c r="L68" i="8"/>
  <c r="L66" i="8" s="1"/>
  <c r="K68" i="8"/>
  <c r="K66" i="8" s="1"/>
  <c r="D68" i="8"/>
  <c r="D66" i="8" s="1"/>
  <c r="F68" i="8"/>
  <c r="F66" i="8" s="1"/>
  <c r="H68" i="8"/>
  <c r="H66" i="8" s="1"/>
  <c r="C68" i="8"/>
  <c r="C66" i="8" s="1"/>
  <c r="E83" i="8"/>
  <c r="G83" i="8" s="1"/>
  <c r="G82" i="8" s="1"/>
  <c r="G80" i="8" s="1"/>
  <c r="O82" i="8"/>
  <c r="O80" i="8" s="1"/>
  <c r="N82" i="8"/>
  <c r="N80" i="8" s="1"/>
  <c r="K82" i="8"/>
  <c r="K80" i="8" s="1"/>
  <c r="H82" i="8"/>
  <c r="H80" i="8" s="1"/>
  <c r="F82" i="8"/>
  <c r="F80" i="8" s="1"/>
  <c r="D82" i="8"/>
  <c r="D80" i="8" s="1"/>
  <c r="C82" i="8"/>
  <c r="O50" i="8"/>
  <c r="N50" i="8"/>
  <c r="L50" i="8"/>
  <c r="L48" i="8" s="1"/>
  <c r="K50" i="8"/>
  <c r="K48" i="8" s="1"/>
  <c r="D50" i="8"/>
  <c r="D48" i="8" s="1"/>
  <c r="F50" i="8"/>
  <c r="F48" i="8" s="1"/>
  <c r="H50" i="8"/>
  <c r="H48" i="8" s="1"/>
  <c r="C50" i="8"/>
  <c r="C48" i="8" s="1"/>
  <c r="O45" i="8"/>
  <c r="O43" i="8" s="1"/>
  <c r="N45" i="8"/>
  <c r="N43" i="8" s="1"/>
  <c r="L45" i="8"/>
  <c r="L43" i="8" s="1"/>
  <c r="K45" i="8"/>
  <c r="K43" i="8" s="1"/>
  <c r="D45" i="8"/>
  <c r="D43" i="8" s="1"/>
  <c r="F45" i="8"/>
  <c r="F43" i="8" s="1"/>
  <c r="H45" i="8"/>
  <c r="H43" i="8" s="1"/>
  <c r="C45" i="8"/>
  <c r="C43" i="8" s="1"/>
  <c r="J76" i="8"/>
  <c r="E76" i="8"/>
  <c r="G76" i="8" s="1"/>
  <c r="J75" i="8"/>
  <c r="E75" i="8"/>
  <c r="G75" i="8" s="1"/>
  <c r="J74" i="8"/>
  <c r="E74" i="8"/>
  <c r="G74" i="8" s="1"/>
  <c r="J73" i="8"/>
  <c r="E73" i="8"/>
  <c r="G73" i="8" s="1"/>
  <c r="J72" i="8"/>
  <c r="E72" i="8"/>
  <c r="G72" i="8" s="1"/>
  <c r="J71" i="8"/>
  <c r="E71" i="8"/>
  <c r="G71" i="8" s="1"/>
  <c r="J70" i="8"/>
  <c r="E70" i="8"/>
  <c r="G70" i="8" s="1"/>
  <c r="J69" i="8"/>
  <c r="E69" i="8"/>
  <c r="J63" i="8"/>
  <c r="E63" i="8"/>
  <c r="G63" i="8" s="1"/>
  <c r="J59" i="8"/>
  <c r="J60" i="8"/>
  <c r="J61" i="8"/>
  <c r="J62" i="8"/>
  <c r="E59" i="8"/>
  <c r="G59" i="8" s="1"/>
  <c r="E60" i="8"/>
  <c r="G60" i="8" s="1"/>
  <c r="E61" i="8"/>
  <c r="G61" i="8" s="1"/>
  <c r="E62" i="8"/>
  <c r="G62" i="8" s="1"/>
  <c r="J64" i="8"/>
  <c r="J58" i="8"/>
  <c r="E58" i="8"/>
  <c r="G58" i="8" s="1"/>
  <c r="J57" i="8"/>
  <c r="E57" i="8"/>
  <c r="G57" i="8" s="1"/>
  <c r="J56" i="8"/>
  <c r="E56" i="8"/>
  <c r="G56" i="8" s="1"/>
  <c r="O55" i="8"/>
  <c r="O53" i="8" s="1"/>
  <c r="N55" i="8"/>
  <c r="N53" i="8" s="1"/>
  <c r="L55" i="8"/>
  <c r="L53" i="8" s="1"/>
  <c r="K55" i="8"/>
  <c r="K53" i="8" s="1"/>
  <c r="H55" i="8"/>
  <c r="H53" i="8" s="1"/>
  <c r="F55" i="8"/>
  <c r="F53" i="8" s="1"/>
  <c r="C55" i="8"/>
  <c r="C53" i="8" s="1"/>
  <c r="J51" i="8"/>
  <c r="J50" i="8" s="1"/>
  <c r="J48" i="8" s="1"/>
  <c r="E51" i="8"/>
  <c r="J45" i="8"/>
  <c r="J43" i="8" s="1"/>
  <c r="E46" i="8"/>
  <c r="G46" i="8" s="1"/>
  <c r="G45" i="8" s="1"/>
  <c r="G43" i="8" s="1"/>
  <c r="J24" i="8"/>
  <c r="J35" i="8"/>
  <c r="J37" i="8"/>
  <c r="E35" i="8"/>
  <c r="G35" i="8" s="1"/>
  <c r="E37" i="8"/>
  <c r="G37" i="8" s="1"/>
  <c r="E24" i="8"/>
  <c r="G24" i="8" s="1"/>
  <c r="J17" i="8"/>
  <c r="J18" i="8"/>
  <c r="J19" i="8"/>
  <c r="J20" i="8"/>
  <c r="J21" i="8"/>
  <c r="J22" i="8"/>
  <c r="J25" i="8"/>
  <c r="J26" i="8"/>
  <c r="E22" i="8"/>
  <c r="G22" i="8" s="1"/>
  <c r="K85" i="8" l="1"/>
  <c r="E87" i="8"/>
  <c r="E85" i="8" s="1"/>
  <c r="G51" i="8"/>
  <c r="G50" i="8" s="1"/>
  <c r="G48" i="8" s="1"/>
  <c r="N87" i="8"/>
  <c r="N85" i="8" s="1"/>
  <c r="J85" i="8"/>
  <c r="E68" i="8"/>
  <c r="E66" i="8" s="1"/>
  <c r="C85" i="8"/>
  <c r="J68" i="8"/>
  <c r="J66" i="8" s="1"/>
  <c r="G88" i="8"/>
  <c r="G87" i="8" s="1"/>
  <c r="G85" i="8" s="1"/>
  <c r="E82" i="8"/>
  <c r="E80" i="8" s="1"/>
  <c r="C80" i="8"/>
  <c r="E50" i="8"/>
  <c r="E48" i="8" s="1"/>
  <c r="E45" i="8"/>
  <c r="E43" i="8" s="1"/>
  <c r="G69" i="8"/>
  <c r="G68" i="8" s="1"/>
  <c r="G66" i="8" s="1"/>
  <c r="J55" i="8"/>
  <c r="J53" i="8" s="1"/>
  <c r="E38" i="8" l="1"/>
  <c r="G38" i="8" s="1"/>
  <c r="J34" i="8"/>
  <c r="E34" i="8"/>
  <c r="G34" i="8" s="1"/>
  <c r="O33" i="8"/>
  <c r="N33" i="8"/>
  <c r="L33" i="8"/>
  <c r="K33" i="8"/>
  <c r="H33" i="8"/>
  <c r="F33" i="8"/>
  <c r="D33" i="8"/>
  <c r="C33" i="8"/>
  <c r="J33" i="8" l="1"/>
  <c r="E33" i="8"/>
  <c r="G33" i="8"/>
  <c r="E18" i="8" l="1"/>
  <c r="G18" i="8" s="1"/>
  <c r="E19" i="8"/>
  <c r="G19" i="8" s="1"/>
  <c r="E20" i="8"/>
  <c r="G20" i="8" s="1"/>
  <c r="J15" i="8"/>
  <c r="N14" i="8" l="1"/>
  <c r="J16" i="8"/>
  <c r="E26" i="8"/>
  <c r="G26" i="8" s="1"/>
  <c r="E15" i="8"/>
  <c r="G15" i="8" s="1"/>
  <c r="E16" i="8"/>
  <c r="G16" i="8" s="1"/>
  <c r="E17" i="8"/>
  <c r="G17" i="8" s="1"/>
  <c r="E21" i="8"/>
  <c r="G21" i="8" s="1"/>
  <c r="E25" i="8"/>
  <c r="G25" i="8" s="1"/>
  <c r="K14" i="8"/>
  <c r="L14" i="8"/>
  <c r="L12" i="8" s="1"/>
  <c r="O14" i="8"/>
  <c r="D14" i="8"/>
  <c r="F14" i="8"/>
  <c r="H14" i="8"/>
  <c r="C14" i="8"/>
  <c r="O12" i="8" l="1"/>
  <c r="O9" i="8" s="1"/>
  <c r="D12" i="8"/>
  <c r="N12" i="8"/>
  <c r="N9" i="8" s="1"/>
  <c r="H12" i="8"/>
  <c r="H9" i="8" s="1"/>
  <c r="F12" i="8"/>
  <c r="F9" i="8" s="1"/>
  <c r="K12" i="8"/>
  <c r="K9" i="8" s="1"/>
  <c r="C12" i="8"/>
  <c r="C9" i="8" s="1"/>
  <c r="J14" i="8"/>
  <c r="G14" i="8"/>
  <c r="E14" i="8"/>
  <c r="G12" i="8" l="1"/>
  <c r="E12" i="8"/>
  <c r="J12" i="8"/>
  <c r="D55" i="8"/>
  <c r="D53" i="8" s="1"/>
  <c r="D9" i="8" s="1"/>
  <c r="E64" i="8"/>
  <c r="E55" i="8" s="1"/>
  <c r="E53" i="8" s="1"/>
  <c r="E9" i="8" l="1"/>
  <c r="G64" i="8"/>
  <c r="G55" i="8" s="1"/>
  <c r="G53" i="8" s="1"/>
  <c r="G9" i="8" s="1"/>
  <c r="J83" i="8" l="1"/>
  <c r="J82" i="8" s="1"/>
  <c r="J80" i="8" s="1"/>
  <c r="J9" i="8" s="1"/>
  <c r="L82" i="8"/>
  <c r="L80" i="8" s="1"/>
  <c r="L9" i="8" s="1"/>
</calcChain>
</file>

<file path=xl/sharedStrings.xml><?xml version="1.0" encoding="utf-8"?>
<sst xmlns="http://schemas.openxmlformats.org/spreadsheetml/2006/main" count="144" uniqueCount="95">
  <si>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</si>
  <si>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</si>
  <si>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</si>
  <si>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</si>
  <si>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</si>
  <si>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</si>
  <si>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</si>
  <si>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</si>
  <si>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</si>
  <si>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</si>
  <si>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</si>
  <si>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</si>
  <si>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</si>
  <si>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</si>
  <si>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</si>
  <si>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</si>
  <si>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</si>
  <si>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Tegevuspõhise eelarve korral</t>
  </si>
  <si>
    <t>(8)</t>
  </si>
  <si>
    <t>(6)</t>
  </si>
  <si>
    <t>(9)</t>
  </si>
  <si>
    <t>Erakorralise käskkirjaga reservi tagastatud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</si>
  <si>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</si>
  <si>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</si>
  <si>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</si>
  <si>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</si>
  <si>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</si>
  <si>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</si>
  <si>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</si>
  <si>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</si>
  <si>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t>Eelarvejääkide 2023. aastasse üle kandmine</t>
  </si>
  <si>
    <t>2023. aastasse võimalik üle kanda</t>
  </si>
  <si>
    <t>Lisa 1</t>
  </si>
  <si>
    <t>Jagu 08 Maaeluministeeriumi valitsemisala</t>
  </si>
  <si>
    <t>Tulemusvaldkond: Põllumajandus ja kalandus</t>
  </si>
  <si>
    <t>Programm: Põllumajandus, toit ja maaelu</t>
  </si>
  <si>
    <t>Programm: Kalandus</t>
  </si>
  <si>
    <t>KULUD (muud)</t>
  </si>
  <si>
    <t>(5)=(3)(4)</t>
  </si>
  <si>
    <t>SR080219  Teadus ja arendustegevus  rahandusministri käskkiri nr 219</t>
  </si>
  <si>
    <t>SR08A078  IT vajaku kompenseerimine  rahandusministri käskkiri nr 78</t>
  </si>
  <si>
    <t>IN080027  C.R.J.Talumuuseumi elamupeahoone</t>
  </si>
  <si>
    <t>SE000028  Vahendid Riigi Kinnisvara Aktsiaseltsile</t>
  </si>
  <si>
    <t xml:space="preserve">2023. aasta riigieelarve jäägid (lähteandmed) </t>
  </si>
  <si>
    <t>Üle toodud 2022. aastast</t>
  </si>
  <si>
    <t>Täitmine 2023</t>
  </si>
  <si>
    <t>2024. aastasse ülekantud (koond)</t>
  </si>
  <si>
    <t>SR080062 PRIA IT vajaku kompenseerimine rahandusministri käskkiri nr 62</t>
  </si>
  <si>
    <t>SR080131 EAFRD lisakohustuste tasumiseks - rahandusministri käskkiri nr 131</t>
  </si>
  <si>
    <t>SR080170 Kliimaeesmärkide leping ülikoolidega - rahandusministri käskkiri nr 170</t>
  </si>
  <si>
    <t>SR080189 EAGF ja EAFRD finantskorrektsioon 2 - rahandusministri käskkiri nr 189</t>
  </si>
  <si>
    <t>SR080199 Energiatõhusustööde kulud - rahandusministri käskkiri nr 199</t>
  </si>
  <si>
    <t>SR08A080 Väetamise ABC - rahandusministri käskkiri nr 80</t>
  </si>
  <si>
    <t>SR08A132 Ukraina sõjapõgenikega seotud kulud - rahandusministri käskkiri nr 132</t>
  </si>
  <si>
    <t>Tulemusvaldkond: Heaolu</t>
  </si>
  <si>
    <t>Programm: Sotsiaalhoolekande programm</t>
  </si>
  <si>
    <t>Tulemusvaldkond: Digiühiskond</t>
  </si>
  <si>
    <t>Programm: Digiühiskonna programm</t>
  </si>
  <si>
    <t>Tulemusvaldkond: Keskkond</t>
  </si>
  <si>
    <t>Programm: Keskkonnakaitse ja -kasutuse programm</t>
  </si>
  <si>
    <t>SR080168 Avaandmete direktiivi rakendamiseks - rahandusministri käskkiri nr 168</t>
  </si>
  <si>
    <t>OR080016 Hoonestusõiguse seadmine, Vabariigi Valituse 06.01.2017.a korraldus 1 ja Vabariigi Valituse 21.12.2017.a korraldus 372</t>
  </si>
  <si>
    <t>OR080065 Maareformi kulutuste katteks,  Vabariigi Valitsuse  02.03.2017.a korraldus 65</t>
  </si>
  <si>
    <t>OR080135 Õigusvastaselt võõrandatud maa tagastami,  Vabariigi Valitsuse 28.03.2013 korraldus nr 135</t>
  </si>
  <si>
    <t>OR080165 Maareformiiga seotud kulutusteks,   Vabariigi Valituse  17.04.2015.a korraldus 165 ja  28.09.2017 korraldus 265, 03.03.2020 nr 7</t>
  </si>
  <si>
    <t>OR080455 Maareformi elluviimiseks ning ettevõtluse arendamiseks vajaliku keskkonna ja tingimuste loomiseks, Vabariigi Valituse 23.12.2021. korraldus nr 455</t>
  </si>
  <si>
    <t xml:space="preserve">     OR080065 Maareformi kulutuste katteks,  Vabariigi Valitsuse  02.03.2017.a korraldus 65</t>
  </si>
  <si>
    <t>Tulemusvaldkond: Tõhus riik</t>
  </si>
  <si>
    <t>Programm: Regionaalpoliitika</t>
  </si>
  <si>
    <t>IN005000 Muud investeeringud</t>
  </si>
  <si>
    <t>IN080014 Regionaalsed kinnisvarainvesteeringud</t>
  </si>
  <si>
    <t>SR008195 UA põgenike vältimatu abi kulud KOVle - rahandusministri käskkiri nr 195</t>
  </si>
  <si>
    <t>SR080153 Ukraina põgenike vältimatu abi KOVle - rahandusministri käskkiri nr 153</t>
  </si>
  <si>
    <t>SR080176 Välistoetuste mitteabikõlblike kulude katteks - rahandusministri käskkiri nr 176</t>
  </si>
  <si>
    <t>SR088163 KOVle UK põgenike kulude hüvitamiseks - rahandusministri käskkiri nr 163</t>
  </si>
  <si>
    <t>VR080116 UA põgenike vältimatu abi kulud KOVle - rahandusministri käskkiri nr 116</t>
  </si>
  <si>
    <t>Tulemusvaldkond: Teadus- ja arendustegevus ning ettevõtlus</t>
  </si>
  <si>
    <t>Tulemusvaldkond: Transport</t>
  </si>
  <si>
    <t>Programm:Transpordi konkurentsivõime ja liikuvuse programm</t>
  </si>
  <si>
    <t>Programm: Transpordi konkurentsivõime ja liikuvuse programm</t>
  </si>
  <si>
    <t>IN003000 Transpordivahendid</t>
  </si>
  <si>
    <t>VR080063 Kommertsliinidel tasuta vedamise kohustus - rahandusministri käskkiri nr 63</t>
  </si>
  <si>
    <t>VR080243 Ühistranspordi toimimise tagamine - rahandusministri käskkiri nr 243</t>
  </si>
  <si>
    <t>Jagu 08 Regionaal- ja Põllumajandusministeeriumi valitsemisala</t>
  </si>
  <si>
    <r>
      <t>(6) veerg</t>
    </r>
    <r>
      <rPr>
        <sz val="9"/>
        <rFont val="Times New Roman"/>
        <family val="1"/>
        <charset val="186"/>
      </rPr>
      <t xml:space="preserve"> leitakse veerust (5) järgmiste tingimustega (kõik summad absoluutväärtuses):</t>
    </r>
  </si>
  <si>
    <r>
      <rPr>
        <b/>
        <sz val="9"/>
        <rFont val="Times New Roman"/>
        <family val="1"/>
        <charset val="186"/>
      </rPr>
      <t>(7) veerg</t>
    </r>
    <r>
      <rPr>
        <sz val="9"/>
        <rFont val="Times New Roman"/>
        <family val="1"/>
        <charset val="186"/>
      </rPr>
      <t xml:space="preserve"> sisaldab andmeid kõikide eelarvejääkide ülekandmiste kohta.</t>
    </r>
  </si>
  <si>
    <t>sh erakorraliselt (käskkirja nr 15 alusel)</t>
  </si>
  <si>
    <r>
      <t xml:space="preserve">2023. aasta riigieelarve ja riigi 2023. aasta lisaeelarve piirmääraga vahendite (liik 20) kasutamata eelarve ülekandmine ja reservi tagastamine </t>
    </r>
    <r>
      <rPr>
        <sz val="14"/>
        <rFont val="Times New Roman"/>
        <family val="1"/>
        <charset val="186"/>
      </rPr>
      <t>(eurodes)</t>
    </r>
  </si>
  <si>
    <t>SE000003 - liikmemaksud</t>
  </si>
  <si>
    <t>SE000060 - RRF</t>
  </si>
  <si>
    <t>SE000080 - LEA</t>
  </si>
  <si>
    <t>SE000099 - Täiendavad toetused</t>
  </si>
  <si>
    <t>Kulud</t>
  </si>
  <si>
    <t>Programm: Ettevõtluskeskkond</t>
  </si>
  <si>
    <t xml:space="preserve">    INVESTEERINGUD (muud)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</si>
</sst>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  <scheme val="minor"/>
    </font>
    <font>
      <i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9"/>
      <name val="Times New Roman"/>
      <family val="1"/>
    </font>
    <font>
      <i/>
      <sz val="9"/>
      <name val="Times New Roman"/>
      <family val="1"/>
      <charset val="186"/>
    </font>
    <font>
      <i/>
      <sz val="8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215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6" borderId="2" xfId="0" applyFont="1" applyFill="1" applyBorder="1" applyAlignment="1">
      <alignment horizontal="left" vertical="top"/>
    </xf>
    <xf numFmtId="3" fontId="3" fillId="12" borderId="2" xfId="0" applyNumberFormat="1" applyFont="1" applyFill="1" applyBorder="1" applyAlignment="1">
      <alignment horizontal="left" vertical="top" inden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2"/>
    </xf>
    <xf numFmtId="0" fontId="3" fillId="6" borderId="18" xfId="0" applyFont="1" applyFill="1" applyBorder="1" applyAlignment="1">
      <alignment horizontal="left" vertical="top"/>
    </xf>
    <xf numFmtId="3" fontId="3" fillId="12" borderId="18" xfId="0" applyNumberFormat="1" applyFont="1" applyFill="1" applyBorder="1" applyAlignment="1">
      <alignment horizontal="left" vertical="top" indent="1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2" fillId="0" borderId="0" xfId="0" applyFont="1" applyAlignment="1">
      <alignment vertical="top"/>
    </xf>
    <xf numFmtId="3" fontId="10" fillId="9" borderId="0" xfId="0" applyNumberFormat="1" applyFont="1" applyFill="1"/>
    <xf numFmtId="0" fontId="1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3" fillId="8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8" borderId="3" xfId="1" applyNumberFormat="1" applyFont="1" applyFill="1" applyBorder="1" applyAlignment="1" applyProtection="1">
      <alignment horizontal="center" vertical="center" wrapText="1"/>
      <protection locked="0"/>
    </xf>
    <xf numFmtId="3" fontId="3" fillId="10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horizontal="right" vertical="top"/>
    </xf>
    <xf numFmtId="3" fontId="10" fillId="0" borderId="0" xfId="0" applyNumberFormat="1" applyFont="1" applyAlignment="1">
      <alignment vertical="top"/>
    </xf>
    <xf numFmtId="3" fontId="3" fillId="6" borderId="6" xfId="0" applyNumberFormat="1" applyFont="1" applyFill="1" applyBorder="1" applyAlignment="1">
      <alignment horizontal="right" vertical="top"/>
    </xf>
    <xf numFmtId="3" fontId="3" fillId="11" borderId="8" xfId="0" applyNumberFormat="1" applyFont="1" applyFill="1" applyBorder="1"/>
    <xf numFmtId="3" fontId="3" fillId="11" borderId="13" xfId="0" applyNumberFormat="1" applyFont="1" applyFill="1" applyBorder="1"/>
    <xf numFmtId="3" fontId="3" fillId="11" borderId="27" xfId="0" applyNumberFormat="1" applyFont="1" applyFill="1" applyBorder="1"/>
    <xf numFmtId="3" fontId="3" fillId="12" borderId="1" xfId="0" applyNumberFormat="1" applyFont="1" applyFill="1" applyBorder="1" applyAlignment="1">
      <alignment vertical="top"/>
    </xf>
    <xf numFmtId="3" fontId="3" fillId="12" borderId="3" xfId="0" applyNumberFormat="1" applyFont="1" applyFill="1" applyBorder="1" applyAlignment="1">
      <alignment vertical="top"/>
    </xf>
    <xf numFmtId="3" fontId="3" fillId="12" borderId="2" xfId="0" applyNumberFormat="1" applyFont="1" applyFill="1" applyBorder="1" applyAlignment="1">
      <alignment vertical="top"/>
    </xf>
    <xf numFmtId="0" fontId="3" fillId="6" borderId="37" xfId="0" applyFont="1" applyFill="1" applyBorder="1" applyAlignment="1">
      <alignment horizontal="left" vertical="top"/>
    </xf>
    <xf numFmtId="3" fontId="3" fillId="6" borderId="34" xfId="0" applyNumberFormat="1" applyFont="1" applyFill="1" applyBorder="1" applyAlignment="1">
      <alignment horizontal="right" vertical="top"/>
    </xf>
    <xf numFmtId="3" fontId="3" fillId="12" borderId="6" xfId="0" applyNumberFormat="1" applyFont="1" applyFill="1" applyBorder="1" applyAlignment="1">
      <alignment vertical="top"/>
    </xf>
    <xf numFmtId="3" fontId="3" fillId="11" borderId="16" xfId="0" applyNumberFormat="1" applyFont="1" applyFill="1" applyBorder="1"/>
    <xf numFmtId="3" fontId="3" fillId="11" borderId="17" xfId="0" applyNumberFormat="1" applyFont="1" applyFill="1" applyBorder="1"/>
    <xf numFmtId="3" fontId="3" fillId="11" borderId="29" xfId="0" applyNumberFormat="1" applyFont="1" applyFill="1" applyBorder="1"/>
    <xf numFmtId="3" fontId="3" fillId="11" borderId="28" xfId="0" applyNumberFormat="1" applyFont="1" applyFill="1" applyBorder="1"/>
    <xf numFmtId="3" fontId="3" fillId="11" borderId="20" xfId="0" applyNumberFormat="1" applyFont="1" applyFill="1" applyBorder="1"/>
    <xf numFmtId="3" fontId="3" fillId="12" borderId="23" xfId="0" applyNumberFormat="1" applyFont="1" applyFill="1" applyBorder="1" applyAlignment="1">
      <alignment vertical="top"/>
    </xf>
    <xf numFmtId="3" fontId="3" fillId="12" borderId="22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left" indent="2"/>
    </xf>
    <xf numFmtId="3" fontId="4" fillId="0" borderId="1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21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0" fontId="3" fillId="0" borderId="37" xfId="0" applyFont="1" applyBorder="1" applyAlignment="1">
      <alignment horizontal="left" vertical="top"/>
    </xf>
    <xf numFmtId="3" fontId="3" fillId="0" borderId="34" xfId="0" applyNumberFormat="1" applyFont="1" applyBorder="1" applyAlignment="1">
      <alignment horizontal="right" vertical="top"/>
    </xf>
    <xf numFmtId="3" fontId="13" fillId="0" borderId="1" xfId="0" applyNumberFormat="1" applyFont="1" applyBorder="1" applyAlignment="1">
      <alignment vertical="top"/>
    </xf>
    <xf numFmtId="3" fontId="13" fillId="0" borderId="1" xfId="0" applyNumberFormat="1" applyFont="1" applyBorder="1" applyAlignment="1">
      <alignment horizontal="right"/>
    </xf>
    <xf numFmtId="3" fontId="12" fillId="0" borderId="0" xfId="0" applyNumberFormat="1" applyFont="1" applyAlignment="1">
      <alignment vertical="top"/>
    </xf>
    <xf numFmtId="3" fontId="10" fillId="9" borderId="0" xfId="0" applyNumberFormat="1" applyFont="1" applyFill="1" applyAlignment="1">
      <alignment vertical="center"/>
    </xf>
    <xf numFmtId="3" fontId="4" fillId="9" borderId="28" xfId="0" quotePrefix="1" applyNumberFormat="1" applyFont="1" applyFill="1" applyBorder="1" applyAlignment="1">
      <alignment horizontal="center" vertical="center"/>
    </xf>
    <xf numFmtId="3" fontId="4" fillId="9" borderId="1" xfId="0" quotePrefix="1" applyNumberFormat="1" applyFont="1" applyFill="1" applyBorder="1" applyAlignment="1">
      <alignment horizontal="center" vertical="center"/>
    </xf>
    <xf numFmtId="3" fontId="4" fillId="9" borderId="20" xfId="0" quotePrefix="1" applyNumberFormat="1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left" vertical="top"/>
    </xf>
    <xf numFmtId="3" fontId="3" fillId="8" borderId="13" xfId="0" applyNumberFormat="1" applyFont="1" applyFill="1" applyBorder="1" applyAlignment="1">
      <alignment vertical="top"/>
    </xf>
    <xf numFmtId="3" fontId="3" fillId="8" borderId="27" xfId="0" applyNumberFormat="1" applyFont="1" applyFill="1" applyBorder="1" applyAlignment="1">
      <alignment vertical="top"/>
    </xf>
    <xf numFmtId="3" fontId="3" fillId="10" borderId="24" xfId="0" applyNumberFormat="1" applyFont="1" applyFill="1" applyBorder="1" applyAlignment="1">
      <alignment vertical="top"/>
    </xf>
    <xf numFmtId="3" fontId="3" fillId="10" borderId="25" xfId="0" applyNumberFormat="1" applyFont="1" applyFill="1" applyBorder="1" applyAlignment="1">
      <alignment vertical="top"/>
    </xf>
    <xf numFmtId="3" fontId="3" fillId="8" borderId="28" xfId="0" applyNumberFormat="1" applyFont="1" applyFill="1" applyBorder="1"/>
    <xf numFmtId="3" fontId="3" fillId="8" borderId="19" xfId="0" applyNumberFormat="1" applyFont="1" applyFill="1" applyBorder="1"/>
    <xf numFmtId="3" fontId="3" fillId="8" borderId="20" xfId="0" applyNumberFormat="1" applyFont="1" applyFill="1" applyBorder="1"/>
    <xf numFmtId="3" fontId="3" fillId="10" borderId="28" xfId="0" applyNumberFormat="1" applyFont="1" applyFill="1" applyBorder="1"/>
    <xf numFmtId="3" fontId="3" fillId="10" borderId="20" xfId="0" applyNumberFormat="1" applyFont="1" applyFill="1" applyBorder="1"/>
    <xf numFmtId="3" fontId="3" fillId="7" borderId="8" xfId="0" applyNumberFormat="1" applyFont="1" applyFill="1" applyBorder="1"/>
    <xf numFmtId="3" fontId="3" fillId="7" borderId="27" xfId="0" applyNumberFormat="1" applyFont="1" applyFill="1" applyBorder="1"/>
    <xf numFmtId="3" fontId="3" fillId="8" borderId="16" xfId="0" applyNumberFormat="1" applyFont="1" applyFill="1" applyBorder="1"/>
    <xf numFmtId="3" fontId="3" fillId="8" borderId="17" xfId="0" applyNumberFormat="1" applyFont="1" applyFill="1" applyBorder="1"/>
    <xf numFmtId="3" fontId="3" fillId="8" borderId="29" xfId="0" applyNumberFormat="1" applyFont="1" applyFill="1" applyBorder="1"/>
    <xf numFmtId="3" fontId="3" fillId="10" borderId="16" xfId="0" applyNumberFormat="1" applyFont="1" applyFill="1" applyBorder="1"/>
    <xf numFmtId="3" fontId="3" fillId="10" borderId="29" xfId="0" applyNumberFormat="1" applyFont="1" applyFill="1" applyBorder="1"/>
    <xf numFmtId="3" fontId="4" fillId="9" borderId="3" xfId="0" quotePrefix="1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vertical="top"/>
    </xf>
    <xf numFmtId="3" fontId="3" fillId="2" borderId="27" xfId="0" applyNumberFormat="1" applyFont="1" applyFill="1" applyBorder="1" applyAlignment="1">
      <alignment vertical="top"/>
    </xf>
    <xf numFmtId="3" fontId="10" fillId="0" borderId="0" xfId="0" applyNumberFormat="1" applyFont="1"/>
    <xf numFmtId="3" fontId="4" fillId="0" borderId="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3" fillId="0" borderId="0" xfId="0" applyNumberFormat="1" applyFont="1" applyAlignment="1">
      <alignment vertical="top"/>
    </xf>
    <xf numFmtId="3" fontId="13" fillId="0" borderId="5" xfId="0" applyNumberFormat="1" applyFont="1" applyBorder="1" applyAlignment="1">
      <alignment vertical="top"/>
    </xf>
    <xf numFmtId="3" fontId="13" fillId="0" borderId="12" xfId="0" applyNumberFormat="1" applyFont="1" applyBorder="1" applyAlignment="1">
      <alignment vertical="top"/>
    </xf>
    <xf numFmtId="0" fontId="4" fillId="0" borderId="23" xfId="0" applyFont="1" applyBorder="1" applyAlignment="1">
      <alignment horizontal="left" indent="2"/>
    </xf>
    <xf numFmtId="164" fontId="10" fillId="0" borderId="0" xfId="0" applyNumberFormat="1" applyFont="1" applyAlignment="1">
      <alignment vertical="top"/>
    </xf>
    <xf numFmtId="3" fontId="13" fillId="0" borderId="21" xfId="0" applyNumberFormat="1" applyFont="1" applyBorder="1" applyAlignment="1">
      <alignment horizontal="right"/>
    </xf>
    <xf numFmtId="3" fontId="13" fillId="0" borderId="0" xfId="0" applyNumberFormat="1" applyFont="1"/>
    <xf numFmtId="3" fontId="13" fillId="0" borderId="22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vertical="top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3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vertical="top"/>
    </xf>
    <xf numFmtId="3" fontId="13" fillId="0" borderId="5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13" fillId="0" borderId="1" xfId="0" applyNumberFormat="1" applyFont="1" applyBorder="1"/>
    <xf numFmtId="3" fontId="3" fillId="0" borderId="37" xfId="0" applyNumberFormat="1" applyFont="1" applyBorder="1" applyAlignment="1">
      <alignment horizontal="left" vertical="top" indent="1"/>
    </xf>
    <xf numFmtId="3" fontId="3" fillId="0" borderId="34" xfId="0" applyNumberFormat="1" applyFont="1" applyBorder="1" applyAlignment="1">
      <alignment vertical="top"/>
    </xf>
    <xf numFmtId="3" fontId="13" fillId="0" borderId="3" xfId="0" applyNumberFormat="1" applyFont="1" applyBorder="1" applyAlignment="1">
      <alignment horizontal="right"/>
    </xf>
    <xf numFmtId="3" fontId="3" fillId="8" borderId="38" xfId="0" applyNumberFormat="1" applyFont="1" applyFill="1" applyBorder="1"/>
    <xf numFmtId="3" fontId="3" fillId="8" borderId="39" xfId="0" applyNumberFormat="1" applyFont="1" applyFill="1" applyBorder="1"/>
    <xf numFmtId="3" fontId="3" fillId="8" borderId="40" xfId="0" applyNumberFormat="1" applyFont="1" applyFill="1" applyBorder="1"/>
    <xf numFmtId="3" fontId="3" fillId="12" borderId="34" xfId="0" applyNumberFormat="1" applyFont="1" applyFill="1" applyBorder="1" applyAlignment="1">
      <alignment vertical="top"/>
    </xf>
    <xf numFmtId="3" fontId="4" fillId="0" borderId="9" xfId="0" applyNumberFormat="1" applyFont="1" applyBorder="1" applyAlignment="1">
      <alignment horizontal="right"/>
    </xf>
    <xf numFmtId="3" fontId="3" fillId="10" borderId="38" xfId="0" applyNumberFormat="1" applyFont="1" applyFill="1" applyBorder="1"/>
    <xf numFmtId="3" fontId="3" fillId="10" borderId="40" xfId="0" applyNumberFormat="1" applyFont="1" applyFill="1" applyBorder="1"/>
    <xf numFmtId="3" fontId="3" fillId="12" borderId="37" xfId="0" applyNumberFormat="1" applyFont="1" applyFill="1" applyBorder="1" applyAlignment="1">
      <alignment horizontal="left" vertical="top" indent="1"/>
    </xf>
    <xf numFmtId="3" fontId="3" fillId="12" borderId="41" xfId="0" applyNumberFormat="1" applyFont="1" applyFill="1" applyBorder="1" applyAlignment="1">
      <alignment vertical="top"/>
    </xf>
    <xf numFmtId="3" fontId="3" fillId="12" borderId="18" xfId="0" applyNumberFormat="1" applyFont="1" applyFill="1" applyBorder="1" applyAlignment="1">
      <alignment vertical="top"/>
    </xf>
    <xf numFmtId="3" fontId="3" fillId="12" borderId="26" xfId="0" applyNumberFormat="1" applyFont="1" applyFill="1" applyBorder="1" applyAlignment="1">
      <alignment vertical="top"/>
    </xf>
    <xf numFmtId="3" fontId="3" fillId="7" borderId="16" xfId="0" applyNumberFormat="1" applyFont="1" applyFill="1" applyBorder="1"/>
    <xf numFmtId="3" fontId="3" fillId="7" borderId="29" xfId="0" applyNumberFormat="1" applyFont="1" applyFill="1" applyBorder="1"/>
    <xf numFmtId="3" fontId="3" fillId="12" borderId="32" xfId="0" applyNumberFormat="1" applyFont="1" applyFill="1" applyBorder="1" applyAlignment="1">
      <alignment horizontal="left" vertical="top" indent="1"/>
    </xf>
    <xf numFmtId="3" fontId="3" fillId="12" borderId="33" xfId="0" applyNumberFormat="1" applyFont="1" applyFill="1" applyBorder="1" applyAlignment="1">
      <alignment vertical="top"/>
    </xf>
    <xf numFmtId="3" fontId="3" fillId="12" borderId="35" xfId="0" applyNumberFormat="1" applyFont="1" applyFill="1" applyBorder="1" applyAlignment="1">
      <alignment vertical="top"/>
    </xf>
    <xf numFmtId="3" fontId="3" fillId="12" borderId="37" xfId="0" applyNumberFormat="1" applyFont="1" applyFill="1" applyBorder="1" applyAlignment="1">
      <alignment vertical="top"/>
    </xf>
    <xf numFmtId="0" fontId="14" fillId="0" borderId="28" xfId="0" applyFont="1" applyBorder="1" applyAlignment="1">
      <alignment horizontal="left" indent="2"/>
    </xf>
    <xf numFmtId="3" fontId="14" fillId="0" borderId="19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14" fillId="0" borderId="20" xfId="0" applyNumberFormat="1" applyFont="1" applyBorder="1" applyAlignment="1">
      <alignment horizontal="right"/>
    </xf>
    <xf numFmtId="3" fontId="15" fillId="0" borderId="0" xfId="0" applyNumberFormat="1" applyFont="1"/>
    <xf numFmtId="3" fontId="14" fillId="0" borderId="8" xfId="0" applyNumberFormat="1" applyFont="1" applyBorder="1" applyAlignment="1">
      <alignment horizontal="right"/>
    </xf>
    <xf numFmtId="3" fontId="14" fillId="0" borderId="28" xfId="0" applyNumberFormat="1" applyFont="1" applyBorder="1" applyAlignment="1">
      <alignment horizontal="right"/>
    </xf>
    <xf numFmtId="164" fontId="15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3" fontId="14" fillId="0" borderId="1" xfId="0" applyNumberFormat="1" applyFont="1" applyBorder="1" applyAlignment="1">
      <alignment horizontal="right"/>
    </xf>
    <xf numFmtId="3" fontId="15" fillId="9" borderId="0" xfId="0" applyNumberFormat="1" applyFont="1" applyFill="1"/>
    <xf numFmtId="3" fontId="14" fillId="3" borderId="22" xfId="0" applyNumberFormat="1" applyFont="1" applyFill="1" applyBorder="1" applyAlignment="1">
      <alignment horizontal="right"/>
    </xf>
    <xf numFmtId="3" fontId="14" fillId="3" borderId="23" xfId="0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left" indent="2"/>
    </xf>
    <xf numFmtId="3" fontId="14" fillId="0" borderId="3" xfId="0" applyNumberFormat="1" applyFont="1" applyBorder="1" applyAlignment="1">
      <alignment horizontal="right"/>
    </xf>
    <xf numFmtId="3" fontId="14" fillId="3" borderId="19" xfId="0" applyNumberFormat="1" applyFont="1" applyFill="1" applyBorder="1" applyAlignment="1">
      <alignment horizontal="right"/>
    </xf>
    <xf numFmtId="3" fontId="14" fillId="3" borderId="28" xfId="0" applyNumberFormat="1" applyFont="1" applyFill="1" applyBorder="1" applyAlignment="1">
      <alignment horizontal="right"/>
    </xf>
    <xf numFmtId="0" fontId="14" fillId="0" borderId="23" xfId="0" applyFont="1" applyBorder="1" applyAlignment="1">
      <alignment horizontal="left" indent="2"/>
    </xf>
    <xf numFmtId="3" fontId="14" fillId="0" borderId="21" xfId="0" applyNumberFormat="1" applyFont="1" applyBorder="1" applyAlignment="1">
      <alignment horizontal="right"/>
    </xf>
    <xf numFmtId="3" fontId="14" fillId="0" borderId="22" xfId="0" applyNumberFormat="1" applyFont="1" applyBorder="1" applyAlignment="1">
      <alignment horizontal="right"/>
    </xf>
    <xf numFmtId="3" fontId="14" fillId="0" borderId="1" xfId="0" applyNumberFormat="1" applyFont="1" applyBorder="1"/>
    <xf numFmtId="3" fontId="14" fillId="0" borderId="2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3" fontId="3" fillId="12" borderId="45" xfId="0" applyNumberFormat="1" applyFont="1" applyFill="1" applyBorder="1" applyAlignment="1">
      <alignment vertical="top"/>
    </xf>
    <xf numFmtId="3" fontId="4" fillId="0" borderId="47" xfId="0" applyNumberFormat="1" applyFont="1" applyBorder="1" applyAlignment="1">
      <alignment horizontal="right"/>
    </xf>
    <xf numFmtId="3" fontId="3" fillId="12" borderId="11" xfId="0" applyNumberFormat="1" applyFont="1" applyFill="1" applyBorder="1" applyAlignment="1">
      <alignment vertical="top"/>
    </xf>
    <xf numFmtId="3" fontId="14" fillId="3" borderId="12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14" fillId="0" borderId="47" xfId="0" applyNumberFormat="1" applyFont="1" applyBorder="1" applyAlignment="1">
      <alignment horizontal="right"/>
    </xf>
    <xf numFmtId="3" fontId="14" fillId="0" borderId="48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top" indent="2"/>
    </xf>
    <xf numFmtId="3" fontId="4" fillId="0" borderId="46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indent="2"/>
    </xf>
    <xf numFmtId="0" fontId="4" fillId="0" borderId="23" xfId="0" applyFont="1" applyBorder="1" applyAlignment="1">
      <alignment horizontal="left" vertical="top" indent="2"/>
    </xf>
    <xf numFmtId="0" fontId="4" fillId="0" borderId="23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left" indent="2"/>
    </xf>
    <xf numFmtId="0" fontId="4" fillId="0" borderId="18" xfId="0" applyFont="1" applyBorder="1" applyAlignment="1">
      <alignment horizontal="left" vertical="top" indent="2"/>
    </xf>
    <xf numFmtId="3" fontId="4" fillId="0" borderId="6" xfId="0" applyNumberFormat="1" applyFont="1" applyBorder="1" applyAlignment="1">
      <alignment horizontal="right"/>
    </xf>
    <xf numFmtId="3" fontId="4" fillId="0" borderId="26" xfId="0" applyNumberFormat="1" applyFont="1" applyBorder="1" applyAlignment="1">
      <alignment horizontal="right"/>
    </xf>
    <xf numFmtId="3" fontId="3" fillId="11" borderId="19" xfId="0" applyNumberFormat="1" applyFont="1" applyFill="1" applyBorder="1"/>
    <xf numFmtId="3" fontId="4" fillId="0" borderId="18" xfId="0" applyNumberFormat="1" applyFont="1" applyBorder="1" applyAlignment="1">
      <alignment horizontal="right"/>
    </xf>
    <xf numFmtId="3" fontId="3" fillId="12" borderId="32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left" vertical="top" wrapText="1" indent="2"/>
    </xf>
    <xf numFmtId="0" fontId="13" fillId="0" borderId="2" xfId="0" applyFont="1" applyBorder="1" applyAlignment="1">
      <alignment horizontal="left" indent="2"/>
    </xf>
    <xf numFmtId="0" fontId="13" fillId="0" borderId="9" xfId="0" applyFont="1" applyBorder="1" applyAlignment="1">
      <alignment horizontal="left" vertical="top" indent="2"/>
    </xf>
    <xf numFmtId="0" fontId="13" fillId="0" borderId="2" xfId="0" applyFont="1" applyBorder="1" applyAlignment="1">
      <alignment horizontal="left" vertical="top" indent="2"/>
    </xf>
    <xf numFmtId="0" fontId="13" fillId="0" borderId="2" xfId="0" applyFont="1" applyBorder="1" applyAlignment="1">
      <alignment horizontal="left" vertical="top" wrapText="1" indent="2"/>
    </xf>
    <xf numFmtId="3" fontId="13" fillId="0" borderId="2" xfId="0" applyNumberFormat="1" applyFont="1" applyBorder="1" applyAlignment="1">
      <alignment horizontal="right"/>
    </xf>
    <xf numFmtId="3" fontId="13" fillId="0" borderId="49" xfId="0" applyNumberFormat="1" applyFont="1" applyBorder="1" applyAlignment="1">
      <alignment vertical="top"/>
    </xf>
    <xf numFmtId="3" fontId="13" fillId="0" borderId="21" xfId="0" applyNumberFormat="1" applyFont="1" applyBorder="1"/>
    <xf numFmtId="3" fontId="3" fillId="6" borderId="33" xfId="0" applyNumberFormat="1" applyFont="1" applyFill="1" applyBorder="1" applyAlignment="1">
      <alignment horizontal="right" vertical="top"/>
    </xf>
    <xf numFmtId="3" fontId="3" fillId="6" borderId="35" xfId="0" applyNumberFormat="1" applyFont="1" applyFill="1" applyBorder="1" applyAlignment="1">
      <alignment horizontal="right" vertical="top"/>
    </xf>
    <xf numFmtId="0" fontId="3" fillId="6" borderId="36" xfId="0" applyFont="1" applyFill="1" applyBorder="1" applyAlignment="1">
      <alignment horizontal="left" vertical="top"/>
    </xf>
    <xf numFmtId="3" fontId="3" fillId="6" borderId="30" xfId="0" applyNumberFormat="1" applyFont="1" applyFill="1" applyBorder="1" applyAlignment="1">
      <alignment horizontal="right" vertical="top"/>
    </xf>
    <xf numFmtId="0" fontId="4" fillId="0" borderId="9" xfId="0" applyFont="1" applyBorder="1" applyAlignment="1">
      <alignment horizontal="left" indent="2"/>
    </xf>
    <xf numFmtId="3" fontId="3" fillId="0" borderId="33" xfId="0" applyNumberFormat="1" applyFont="1" applyBorder="1" applyAlignment="1">
      <alignment horizontal="right" vertical="top"/>
    </xf>
    <xf numFmtId="3" fontId="3" fillId="6" borderId="51" xfId="0" applyNumberFormat="1" applyFont="1" applyFill="1" applyBorder="1" applyAlignment="1">
      <alignment horizontal="right" vertical="top"/>
    </xf>
    <xf numFmtId="3" fontId="3" fillId="6" borderId="52" xfId="0" applyNumberFormat="1" applyFont="1" applyFill="1" applyBorder="1" applyAlignment="1">
      <alignment horizontal="right" vertical="top"/>
    </xf>
    <xf numFmtId="3" fontId="3" fillId="6" borderId="50" xfId="0" applyNumberFormat="1" applyFont="1" applyFill="1" applyBorder="1" applyAlignment="1">
      <alignment horizontal="right" vertical="top"/>
    </xf>
    <xf numFmtId="3" fontId="13" fillId="0" borderId="42" xfId="0" applyNumberFormat="1" applyFont="1" applyBorder="1" applyAlignment="1">
      <alignment horizontal="right"/>
    </xf>
    <xf numFmtId="3" fontId="13" fillId="0" borderId="43" xfId="0" applyNumberFormat="1" applyFont="1" applyBorder="1" applyAlignment="1">
      <alignment vertical="top"/>
    </xf>
    <xf numFmtId="3" fontId="13" fillId="0" borderId="44" xfId="0" applyNumberFormat="1" applyFont="1" applyBorder="1" applyAlignment="1">
      <alignment vertical="top"/>
    </xf>
    <xf numFmtId="3" fontId="13" fillId="0" borderId="42" xfId="0" applyNumberFormat="1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3" fontId="3" fillId="4" borderId="32" xfId="0" applyNumberFormat="1" applyFont="1" applyFill="1" applyBorder="1" applyAlignment="1">
      <alignment horizontal="left"/>
    </xf>
    <xf numFmtId="3" fontId="3" fillId="4" borderId="33" xfId="0" applyNumberFormat="1" applyFont="1" applyFill="1" applyBorder="1" applyAlignment="1">
      <alignment horizontal="left"/>
    </xf>
    <xf numFmtId="3" fontId="3" fillId="4" borderId="35" xfId="0" applyNumberFormat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3" xfId="0" applyFont="1" applyFill="1" applyBorder="1" applyAlignment="1">
      <alignment horizontal="left"/>
    </xf>
    <xf numFmtId="0" fontId="3" fillId="5" borderId="35" xfId="0" applyFont="1" applyFill="1" applyBorder="1" applyAlignment="1">
      <alignment horizontal="left"/>
    </xf>
    <xf numFmtId="3" fontId="3" fillId="4" borderId="36" xfId="0" applyNumberFormat="1" applyFont="1" applyFill="1" applyBorder="1" applyAlignment="1">
      <alignment horizontal="left"/>
    </xf>
    <xf numFmtId="3" fontId="3" fillId="4" borderId="30" xfId="0" applyNumberFormat="1" applyFont="1" applyFill="1" applyBorder="1" applyAlignment="1">
      <alignment horizontal="left"/>
    </xf>
    <xf numFmtId="3" fontId="3" fillId="4" borderId="31" xfId="0" applyNumberFormat="1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0" fontId="3" fillId="5" borderId="43" xfId="0" applyFont="1" applyFill="1" applyBorder="1" applyAlignment="1">
      <alignment horizontal="left"/>
    </xf>
    <xf numFmtId="0" fontId="3" fillId="5" borderId="44" xfId="0" applyFont="1" applyFill="1" applyBorder="1" applyAlignment="1">
      <alignment horizontal="left"/>
    </xf>
    <xf numFmtId="3" fontId="3" fillId="10" borderId="7" xfId="0" applyNumberFormat="1" applyFont="1" applyFill="1" applyBorder="1" applyAlignment="1">
      <alignment horizontal="center"/>
    </xf>
    <xf numFmtId="3" fontId="3" fillId="10" borderId="15" xfId="0" applyNumberFormat="1" applyFont="1" applyFill="1" applyBorder="1" applyAlignment="1">
      <alignment horizontal="center"/>
    </xf>
    <xf numFmtId="0" fontId="3" fillId="5" borderId="18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26" xfId="0" applyFont="1" applyFill="1" applyBorder="1" applyAlignment="1">
      <alignment horizontal="left"/>
    </xf>
    <xf numFmtId="3" fontId="3" fillId="4" borderId="23" xfId="0" applyNumberFormat="1" applyFont="1" applyFill="1" applyBorder="1" applyAlignment="1">
      <alignment horizontal="left"/>
    </xf>
    <xf numFmtId="3" fontId="3" fillId="4" borderId="21" xfId="0" applyNumberFormat="1" applyFont="1" applyFill="1" applyBorder="1" applyAlignment="1">
      <alignment horizontal="left"/>
    </xf>
    <xf numFmtId="3" fontId="3" fillId="4" borderId="22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3" fontId="3" fillId="8" borderId="7" xfId="0" applyNumberFormat="1" applyFont="1" applyFill="1" applyBorder="1" applyAlignment="1">
      <alignment horizontal="center"/>
    </xf>
    <xf numFmtId="3" fontId="3" fillId="8" borderId="14" xfId="0" applyNumberFormat="1" applyFont="1" applyFill="1" applyBorder="1" applyAlignment="1">
      <alignment horizontal="center"/>
    </xf>
    <xf numFmtId="3" fontId="3" fillId="8" borderId="15" xfId="0" applyNumberFormat="1" applyFont="1" applyFill="1" applyBorder="1" applyAlignment="1">
      <alignment horizontal="center"/>
    </xf>
  </cellXfs>
  <cellStyles count="4">
    <cellStyle name="Normaallaad" xfId="0" builtinId="0"/>
    <cellStyle name="Normaallaad 2" xfId="3" xr:uid="{00000000-0005-0000-0000-000001000000}"/>
    <cellStyle name="Normal 10 2" xfId="2" xr:uid="{00000000-0005-0000-0000-000002000000}"/>
    <cellStyle name="Normal 25 9" xfId="1" xr:uid="{00000000-0005-0000-0000-000003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9"/>
  <sheetViews>
    <sheetView tabSelected="1" topLeftCell="A5" zoomScaleNormal="100" workbookViewId="0">
      <selection activeCell="Q36" sqref="Q36"/>
    </sheetView>
  </sheetViews>
  <sheetFormatPr defaultColWidth="8.85546875" defaultRowHeight="11.25" x14ac:dyDescent="0.25"/>
  <cols>
    <col min="1" max="1" width="3.5703125" style="12" customWidth="1"/>
    <col min="2" max="2" width="71.28515625" style="12" customWidth="1"/>
    <col min="3" max="3" width="12.28515625" style="27" bestFit="1" customWidth="1"/>
    <col min="4" max="4" width="11.42578125" style="27" bestFit="1" customWidth="1"/>
    <col min="5" max="6" width="12.28515625" style="27" bestFit="1" customWidth="1"/>
    <col min="7" max="7" width="11.42578125" style="27" bestFit="1" customWidth="1"/>
    <col min="8" max="8" width="11.85546875" style="27" customWidth="1"/>
    <col min="9" max="9" width="2.140625" style="27" customWidth="1"/>
    <col min="10" max="11" width="12.140625" style="27" customWidth="1"/>
    <col min="12" max="12" width="15" style="27" customWidth="1"/>
    <col min="13" max="13" width="1.5703125" style="27" customWidth="1"/>
    <col min="14" max="15" width="12" style="27" customWidth="1"/>
    <col min="16" max="16" width="15.42578125" style="12" bestFit="1" customWidth="1"/>
    <col min="17" max="16384" width="8.85546875" style="12"/>
  </cols>
  <sheetData>
    <row r="1" spans="1:18" ht="18.75" x14ac:dyDescent="0.25">
      <c r="A1" s="11" t="s">
        <v>87</v>
      </c>
      <c r="P1" s="13"/>
    </row>
    <row r="2" spans="1:18" ht="15.75" x14ac:dyDescent="0.25">
      <c r="A2" s="14" t="s">
        <v>17</v>
      </c>
    </row>
    <row r="3" spans="1:18" ht="12" customHeight="1" x14ac:dyDescent="0.25">
      <c r="A3" s="4" t="s">
        <v>25</v>
      </c>
    </row>
    <row r="4" spans="1:18" s="15" customFormat="1" ht="12" customHeight="1" thickBot="1" x14ac:dyDescent="0.3"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 t="s">
        <v>32</v>
      </c>
    </row>
    <row r="5" spans="1:18" s="15" customFormat="1" ht="14.45" customHeight="1" x14ac:dyDescent="0.2">
      <c r="B5" s="209" t="s">
        <v>43</v>
      </c>
      <c r="C5" s="210"/>
      <c r="D5" s="210"/>
      <c r="E5" s="210"/>
      <c r="F5" s="210"/>
      <c r="G5" s="210"/>
      <c r="H5" s="211"/>
      <c r="I5" s="16"/>
      <c r="J5" s="212" t="s">
        <v>30</v>
      </c>
      <c r="K5" s="213"/>
      <c r="L5" s="214"/>
      <c r="M5" s="16"/>
      <c r="N5" s="201" t="s">
        <v>13</v>
      </c>
      <c r="O5" s="202"/>
    </row>
    <row r="6" spans="1:18" s="17" customFormat="1" ht="72" x14ac:dyDescent="0.2">
      <c r="B6" s="18"/>
      <c r="C6" s="1" t="s">
        <v>0</v>
      </c>
      <c r="D6" s="1" t="s">
        <v>44</v>
      </c>
      <c r="E6" s="1" t="s">
        <v>1</v>
      </c>
      <c r="F6" s="1" t="s">
        <v>45</v>
      </c>
      <c r="G6" s="1" t="s">
        <v>2</v>
      </c>
      <c r="H6" s="19" t="s">
        <v>31</v>
      </c>
      <c r="I6" s="16"/>
      <c r="J6" s="20" t="s">
        <v>46</v>
      </c>
      <c r="K6" s="21" t="s">
        <v>86</v>
      </c>
      <c r="L6" s="22" t="s">
        <v>22</v>
      </c>
      <c r="M6" s="55"/>
      <c r="N6" s="23" t="s">
        <v>21</v>
      </c>
      <c r="O6" s="24" t="s">
        <v>14</v>
      </c>
    </row>
    <row r="7" spans="1:18" s="17" customFormat="1" ht="12.6" customHeight="1" x14ac:dyDescent="0.2">
      <c r="B7" s="25"/>
      <c r="C7" s="57" t="s">
        <v>3</v>
      </c>
      <c r="D7" s="57" t="s">
        <v>4</v>
      </c>
      <c r="E7" s="57" t="s">
        <v>5</v>
      </c>
      <c r="F7" s="57" t="s">
        <v>6</v>
      </c>
      <c r="G7" s="57" t="s">
        <v>38</v>
      </c>
      <c r="H7" s="78" t="s">
        <v>19</v>
      </c>
      <c r="I7" s="16"/>
      <c r="J7" s="56" t="s">
        <v>12</v>
      </c>
      <c r="K7" s="57" t="s">
        <v>18</v>
      </c>
      <c r="L7" s="58" t="s">
        <v>20</v>
      </c>
      <c r="M7" s="55"/>
      <c r="N7" s="59" t="s">
        <v>15</v>
      </c>
      <c r="O7" s="60" t="s">
        <v>16</v>
      </c>
    </row>
    <row r="8" spans="1:18" ht="12.6" customHeight="1" x14ac:dyDescent="0.2">
      <c r="B8" s="2" t="s">
        <v>83</v>
      </c>
      <c r="C8" s="79"/>
      <c r="D8" s="79"/>
      <c r="E8" s="79"/>
      <c r="F8" s="79"/>
      <c r="G8" s="79"/>
      <c r="H8" s="80"/>
      <c r="I8" s="16"/>
      <c r="J8" s="61" t="s">
        <v>33</v>
      </c>
      <c r="K8" s="62"/>
      <c r="L8" s="63"/>
      <c r="M8" s="16"/>
      <c r="N8" s="64"/>
      <c r="O8" s="65"/>
    </row>
    <row r="9" spans="1:18" ht="12.6" customHeight="1" x14ac:dyDescent="0.2">
      <c r="B9" s="5" t="s">
        <v>7</v>
      </c>
      <c r="C9" s="26">
        <f t="shared" ref="C9:H9" si="0">C12+C43+C48+C53+C66+C80+C85</f>
        <v>-180552042.16112462</v>
      </c>
      <c r="D9" s="26">
        <f t="shared" si="0"/>
        <v>-32548380.965822008</v>
      </c>
      <c r="E9" s="26">
        <f t="shared" si="0"/>
        <v>-213100423.12694663</v>
      </c>
      <c r="F9" s="26">
        <f t="shared" si="0"/>
        <v>-178726466.43508843</v>
      </c>
      <c r="G9" s="26">
        <f t="shared" si="0"/>
        <v>-34373956.691858225</v>
      </c>
      <c r="H9" s="26">
        <f t="shared" si="0"/>
        <v>-31261637.668354746</v>
      </c>
      <c r="I9" s="16"/>
      <c r="J9" s="26">
        <f>J12+J43+J48+J53+J66+J80+J85</f>
        <v>-29619324.004680011</v>
      </c>
      <c r="K9" s="26">
        <f>K12+K43+K48+K53+K66+K80+K85</f>
        <v>-1701490.9658320129</v>
      </c>
      <c r="L9" s="26">
        <f>L12+L43+L48+L53+L66+L80+L85</f>
        <v>-27917833.038847998</v>
      </c>
      <c r="M9" s="16"/>
      <c r="N9" s="26">
        <f>N12+N43+N48+N53+N66+N80+N85</f>
        <v>0</v>
      </c>
      <c r="O9" s="26">
        <f>O12+O43+O48+O53+O66+O80+O85</f>
        <v>-3143460.2394000003</v>
      </c>
      <c r="P9" s="27"/>
      <c r="Q9" s="27"/>
      <c r="R9" s="27"/>
    </row>
    <row r="10" spans="1:18" ht="12.6" customHeight="1" x14ac:dyDescent="0.2">
      <c r="B10" s="9" t="s">
        <v>8</v>
      </c>
      <c r="C10" s="28">
        <f>C92</f>
        <v>-4481667.3377226945</v>
      </c>
      <c r="D10" s="28">
        <f t="shared" ref="D10:O10" si="1">D92</f>
        <v>-2889202.9000000022</v>
      </c>
      <c r="E10" s="28">
        <f t="shared" si="1"/>
        <v>-7370870.2377226967</v>
      </c>
      <c r="F10" s="28">
        <f t="shared" si="1"/>
        <v>-3644617.835771068</v>
      </c>
      <c r="G10" s="28">
        <f t="shared" si="1"/>
        <v>-3726252.4019516283</v>
      </c>
      <c r="H10" s="28">
        <f t="shared" si="1"/>
        <v>-3726125.4019516283</v>
      </c>
      <c r="I10" s="16"/>
      <c r="J10" s="28">
        <f t="shared" si="1"/>
        <v>-3726125.4019516283</v>
      </c>
      <c r="K10" s="28">
        <f t="shared" si="1"/>
        <v>-157726.85</v>
      </c>
      <c r="L10" s="28">
        <f t="shared" si="1"/>
        <v>-3568398.5519516282</v>
      </c>
      <c r="M10" s="16"/>
      <c r="N10" s="28">
        <f t="shared" si="1"/>
        <v>0</v>
      </c>
      <c r="O10" s="28">
        <f t="shared" si="1"/>
        <v>0</v>
      </c>
    </row>
    <row r="11" spans="1:18" ht="12.6" customHeight="1" x14ac:dyDescent="0.2">
      <c r="B11" s="203" t="s">
        <v>34</v>
      </c>
      <c r="C11" s="204"/>
      <c r="D11" s="204"/>
      <c r="E11" s="204"/>
      <c r="F11" s="204"/>
      <c r="G11" s="204"/>
      <c r="H11" s="205"/>
      <c r="I11" s="16"/>
      <c r="J11" s="66" t="s">
        <v>34</v>
      </c>
      <c r="K11" s="67"/>
      <c r="L11" s="68"/>
      <c r="M11" s="16"/>
      <c r="N11" s="69"/>
      <c r="O11" s="70"/>
    </row>
    <row r="12" spans="1:18" ht="12.6" customHeight="1" x14ac:dyDescent="0.2">
      <c r="B12" s="5" t="s">
        <v>7</v>
      </c>
      <c r="C12" s="26">
        <f t="shared" ref="C12:H12" si="2">C14+C33</f>
        <v>-78492279.477464691</v>
      </c>
      <c r="D12" s="26">
        <f t="shared" si="2"/>
        <v>-10960026.809989998</v>
      </c>
      <c r="E12" s="26">
        <f t="shared" si="2"/>
        <v>-89452306.287454695</v>
      </c>
      <c r="F12" s="26">
        <f t="shared" si="2"/>
        <v>-78318135.048881665</v>
      </c>
      <c r="G12" s="26">
        <f t="shared" si="2"/>
        <v>-11134171.238573043</v>
      </c>
      <c r="H12" s="26">
        <f t="shared" si="2"/>
        <v>-10013211.666826205</v>
      </c>
      <c r="I12" s="16"/>
      <c r="J12" s="26">
        <f>J14+J33</f>
        <v>-9708212.0019514691</v>
      </c>
      <c r="K12" s="26">
        <f>K14+K33</f>
        <v>0</v>
      </c>
      <c r="L12" s="26">
        <f>L14+L33</f>
        <v>-9708212.0019514691</v>
      </c>
      <c r="M12" s="16"/>
      <c r="N12" s="26">
        <f>N14+N33</f>
        <v>0</v>
      </c>
      <c r="O12" s="26">
        <f>O14+O33</f>
        <v>0</v>
      </c>
      <c r="P12" s="27"/>
      <c r="Q12" s="27"/>
      <c r="R12" s="27"/>
    </row>
    <row r="13" spans="1:18" ht="12.6" customHeight="1" x14ac:dyDescent="0.2">
      <c r="B13" s="206" t="s">
        <v>35</v>
      </c>
      <c r="C13" s="207"/>
      <c r="D13" s="207"/>
      <c r="E13" s="207"/>
      <c r="F13" s="207"/>
      <c r="G13" s="207"/>
      <c r="H13" s="208"/>
      <c r="I13" s="16"/>
      <c r="J13" s="29" t="s">
        <v>35</v>
      </c>
      <c r="K13" s="30"/>
      <c r="L13" s="31"/>
      <c r="M13" s="16"/>
      <c r="N13" s="71"/>
      <c r="O13" s="72"/>
    </row>
    <row r="14" spans="1:18" ht="12.6" customHeight="1" x14ac:dyDescent="0.2">
      <c r="B14" s="6" t="s">
        <v>7</v>
      </c>
      <c r="C14" s="32">
        <f t="shared" ref="C14:H14" si="3">SUM(C15:C26)</f>
        <v>-75167108.594864607</v>
      </c>
      <c r="D14" s="32">
        <f t="shared" si="3"/>
        <v>-10715727.094745927</v>
      </c>
      <c r="E14" s="32">
        <f t="shared" si="3"/>
        <v>-85882835.689610541</v>
      </c>
      <c r="F14" s="32">
        <f t="shared" si="3"/>
        <v>-75609282.885110557</v>
      </c>
      <c r="G14" s="32">
        <f t="shared" si="3"/>
        <v>-10273552.804499991</v>
      </c>
      <c r="H14" s="33">
        <f t="shared" si="3"/>
        <v>-9161965.4909938667</v>
      </c>
      <c r="I14" s="16"/>
      <c r="J14" s="34">
        <f>SUM(J15:J26)</f>
        <v>-8856965.8261191305</v>
      </c>
      <c r="K14" s="32">
        <f>SUM(K15:K26)</f>
        <v>0</v>
      </c>
      <c r="L14" s="33">
        <f>SUM(L15:L26)</f>
        <v>-8856965.8261191305</v>
      </c>
      <c r="M14" s="16"/>
      <c r="N14" s="34">
        <f>SUM(N15:N26)</f>
        <v>0</v>
      </c>
      <c r="O14" s="33">
        <f>SUM(O15:O26)</f>
        <v>0</v>
      </c>
      <c r="Q14" s="27"/>
    </row>
    <row r="15" spans="1:18" ht="12.6" customHeight="1" x14ac:dyDescent="0.2">
      <c r="B15" s="45" t="s">
        <v>47</v>
      </c>
      <c r="C15" s="46">
        <v>-236318.3736705271</v>
      </c>
      <c r="D15" s="46"/>
      <c r="E15" s="46">
        <f>C15+D15</f>
        <v>-236318.3736705271</v>
      </c>
      <c r="F15" s="46">
        <v>-186443.38375783819</v>
      </c>
      <c r="G15" s="46">
        <f>E15-F15</f>
        <v>-49874.989912688907</v>
      </c>
      <c r="H15" s="47">
        <v>-49874.989818041853</v>
      </c>
      <c r="I15" s="81"/>
      <c r="J15" s="82">
        <f>K15+L15</f>
        <v>-49874.989818041853</v>
      </c>
      <c r="K15" s="46"/>
      <c r="L15" s="47">
        <v>-49874.989818041853</v>
      </c>
      <c r="M15" s="81"/>
      <c r="N15" s="82"/>
      <c r="O15" s="47"/>
    </row>
    <row r="16" spans="1:18" ht="12.6" customHeight="1" x14ac:dyDescent="0.2">
      <c r="B16" s="45" t="s">
        <v>48</v>
      </c>
      <c r="C16" s="46">
        <v>-686817.64</v>
      </c>
      <c r="D16" s="46"/>
      <c r="E16" s="46">
        <f t="shared" ref="E16:E25" si="4">C16+D16</f>
        <v>-686817.64</v>
      </c>
      <c r="F16" s="46">
        <v>-686817.64</v>
      </c>
      <c r="G16" s="46">
        <f t="shared" ref="G16:G31" si="5">E16-F16</f>
        <v>0</v>
      </c>
      <c r="H16" s="47"/>
      <c r="I16" s="81"/>
      <c r="J16" s="82">
        <f t="shared" ref="J16:J25" si="6">K16+L16</f>
        <v>0</v>
      </c>
      <c r="K16" s="46"/>
      <c r="L16" s="47"/>
      <c r="M16" s="81"/>
      <c r="N16" s="82"/>
      <c r="O16" s="47"/>
    </row>
    <row r="17" spans="2:18" ht="12.6" customHeight="1" x14ac:dyDescent="0.2">
      <c r="B17" s="45" t="s">
        <v>39</v>
      </c>
      <c r="C17" s="46"/>
      <c r="D17" s="46">
        <v>-2004893.06999</v>
      </c>
      <c r="E17" s="46">
        <f t="shared" si="4"/>
        <v>-2004893.06999</v>
      </c>
      <c r="F17" s="46">
        <v>-2004893.0681550778</v>
      </c>
      <c r="G17" s="46">
        <f t="shared" si="5"/>
        <v>-1.8349222373217344E-3</v>
      </c>
      <c r="H17" s="47"/>
      <c r="I17" s="81"/>
      <c r="J17" s="82">
        <f t="shared" si="6"/>
        <v>0</v>
      </c>
      <c r="K17" s="46"/>
      <c r="L17" s="47"/>
      <c r="M17" s="81"/>
      <c r="N17" s="82"/>
      <c r="O17" s="47"/>
    </row>
    <row r="18" spans="2:18" ht="12.6" customHeight="1" x14ac:dyDescent="0.2">
      <c r="B18" s="154" t="s">
        <v>40</v>
      </c>
      <c r="C18" s="46"/>
      <c r="D18" s="46">
        <v>-186189.68000000002</v>
      </c>
      <c r="E18" s="46">
        <f t="shared" si="4"/>
        <v>-186189.68000000002</v>
      </c>
      <c r="F18" s="46">
        <v>-186186.46733606933</v>
      </c>
      <c r="G18" s="46">
        <f t="shared" si="5"/>
        <v>-3.2126639306952711</v>
      </c>
      <c r="H18" s="47"/>
      <c r="I18" s="81"/>
      <c r="J18" s="82">
        <f t="shared" si="6"/>
        <v>0</v>
      </c>
      <c r="K18" s="46"/>
      <c r="L18" s="47"/>
      <c r="M18" s="81"/>
      <c r="N18" s="82"/>
      <c r="O18" s="47"/>
    </row>
    <row r="19" spans="2:18" ht="12.6" customHeight="1" x14ac:dyDescent="0.2">
      <c r="B19" s="45" t="s">
        <v>41</v>
      </c>
      <c r="C19" s="46">
        <v>-450000</v>
      </c>
      <c r="D19" s="46">
        <v>-12597</v>
      </c>
      <c r="E19" s="46">
        <f t="shared" si="4"/>
        <v>-462597</v>
      </c>
      <c r="F19" s="46">
        <v>-330147.00020000001</v>
      </c>
      <c r="G19" s="46">
        <f t="shared" si="5"/>
        <v>-132449.99979999999</v>
      </c>
      <c r="H19" s="47">
        <v>-132449.99979999999</v>
      </c>
      <c r="I19" s="81"/>
      <c r="J19" s="82">
        <f t="shared" si="6"/>
        <v>-132449.99979999999</v>
      </c>
      <c r="K19" s="46"/>
      <c r="L19" s="47">
        <v>-132449.99979999999</v>
      </c>
      <c r="M19" s="81"/>
      <c r="N19" s="82"/>
      <c r="O19" s="47"/>
    </row>
    <row r="20" spans="2:18" ht="12.6" customHeight="1" x14ac:dyDescent="0.2">
      <c r="B20" s="45" t="s">
        <v>49</v>
      </c>
      <c r="C20" s="46">
        <v>-72727</v>
      </c>
      <c r="D20" s="46"/>
      <c r="E20" s="46">
        <f t="shared" si="4"/>
        <v>-72727</v>
      </c>
      <c r="F20" s="46"/>
      <c r="G20" s="46">
        <f t="shared" si="5"/>
        <v>-72727</v>
      </c>
      <c r="H20" s="47">
        <v>-72727</v>
      </c>
      <c r="I20" s="81"/>
      <c r="J20" s="82">
        <f t="shared" si="6"/>
        <v>-72727</v>
      </c>
      <c r="K20" s="46"/>
      <c r="L20" s="47">
        <v>-72727</v>
      </c>
      <c r="M20" s="81"/>
      <c r="N20" s="82"/>
      <c r="O20" s="47"/>
    </row>
    <row r="21" spans="2:18" ht="12.6" customHeight="1" x14ac:dyDescent="0.2">
      <c r="B21" s="45" t="s">
        <v>50</v>
      </c>
      <c r="C21" s="46">
        <v>-1254011.2499999998</v>
      </c>
      <c r="D21" s="46"/>
      <c r="E21" s="46">
        <f t="shared" si="4"/>
        <v>-1254011.2499999998</v>
      </c>
      <c r="F21" s="46">
        <v>-1254011.25</v>
      </c>
      <c r="G21" s="46">
        <f t="shared" si="5"/>
        <v>0</v>
      </c>
      <c r="H21" s="47">
        <v>0</v>
      </c>
      <c r="I21" s="81"/>
      <c r="J21" s="82">
        <f t="shared" si="6"/>
        <v>0</v>
      </c>
      <c r="K21" s="46"/>
      <c r="L21" s="47"/>
      <c r="M21" s="81"/>
      <c r="N21" s="82"/>
      <c r="O21" s="47"/>
    </row>
    <row r="22" spans="2:18" ht="12.6" customHeight="1" x14ac:dyDescent="0.2">
      <c r="B22" s="45" t="s">
        <v>51</v>
      </c>
      <c r="C22" s="46">
        <v>-15028.452732926829</v>
      </c>
      <c r="D22" s="46"/>
      <c r="E22" s="46">
        <f t="shared" si="4"/>
        <v>-15028.452732926829</v>
      </c>
      <c r="F22" s="46">
        <v>-13386.725691585369</v>
      </c>
      <c r="G22" s="46">
        <f t="shared" si="5"/>
        <v>-1641.7270413414608</v>
      </c>
      <c r="H22" s="47">
        <v>-1641.7266418485378</v>
      </c>
      <c r="I22" s="81"/>
      <c r="J22" s="82">
        <f t="shared" si="6"/>
        <v>-1641.7266418485378</v>
      </c>
      <c r="K22" s="46"/>
      <c r="L22" s="47">
        <v>-1641.7266418485378</v>
      </c>
      <c r="M22" s="81"/>
      <c r="N22" s="82"/>
      <c r="O22" s="47"/>
    </row>
    <row r="23" spans="2:18" ht="12.6" customHeight="1" x14ac:dyDescent="0.2">
      <c r="B23" s="45" t="s">
        <v>52</v>
      </c>
      <c r="C23" s="46">
        <v>-455600</v>
      </c>
      <c r="D23" s="46"/>
      <c r="E23" s="46">
        <f t="shared" si="4"/>
        <v>-455600</v>
      </c>
      <c r="F23" s="46">
        <v>-196519.36979999999</v>
      </c>
      <c r="G23" s="46">
        <f t="shared" si="5"/>
        <v>-259080.63020000001</v>
      </c>
      <c r="H23" s="47">
        <v>-259080.63020000001</v>
      </c>
      <c r="I23" s="81"/>
      <c r="J23" s="82">
        <f t="shared" si="6"/>
        <v>-259080.63020000001</v>
      </c>
      <c r="K23" s="46"/>
      <c r="L23" s="47">
        <v>-259080.63020000001</v>
      </c>
      <c r="M23" s="81"/>
      <c r="N23" s="82"/>
      <c r="O23" s="47"/>
    </row>
    <row r="24" spans="2:18" ht="11.25" customHeight="1" x14ac:dyDescent="0.2">
      <c r="B24" s="45" t="s">
        <v>53</v>
      </c>
      <c r="C24" s="46">
        <v>-50000</v>
      </c>
      <c r="D24" s="46"/>
      <c r="E24" s="46">
        <f t="shared" si="4"/>
        <v>-50000</v>
      </c>
      <c r="F24" s="46">
        <v>-49999.999399999993</v>
      </c>
      <c r="G24" s="46">
        <f t="shared" si="5"/>
        <v>-6.0000000667059794E-4</v>
      </c>
      <c r="H24" s="47">
        <v>0</v>
      </c>
      <c r="I24" s="81"/>
      <c r="J24" s="82">
        <f t="shared" si="6"/>
        <v>0</v>
      </c>
      <c r="K24" s="46"/>
      <c r="L24" s="47"/>
      <c r="M24" s="81"/>
      <c r="N24" s="82"/>
      <c r="O24" s="47"/>
    </row>
    <row r="25" spans="2:18" ht="12.6" customHeight="1" x14ac:dyDescent="0.2">
      <c r="B25" s="154" t="s">
        <v>42</v>
      </c>
      <c r="C25" s="46">
        <v>-7382835.878461157</v>
      </c>
      <c r="D25" s="46"/>
      <c r="E25" s="46">
        <f t="shared" si="4"/>
        <v>-7382835.878461157</v>
      </c>
      <c r="F25" s="46">
        <v>-6271251.7805480268</v>
      </c>
      <c r="G25" s="46">
        <f t="shared" si="5"/>
        <v>-1111584.0979131302</v>
      </c>
      <c r="H25" s="47"/>
      <c r="I25" s="81"/>
      <c r="J25" s="82">
        <f t="shared" si="6"/>
        <v>0</v>
      </c>
      <c r="K25" s="46"/>
      <c r="L25" s="47"/>
      <c r="M25" s="81"/>
      <c r="N25" s="82"/>
      <c r="O25" s="47"/>
    </row>
    <row r="26" spans="2:18" ht="12.6" customHeight="1" thickBot="1" x14ac:dyDescent="0.25">
      <c r="B26" s="87" t="s">
        <v>37</v>
      </c>
      <c r="C26" s="48">
        <v>-64563770</v>
      </c>
      <c r="D26" s="48">
        <v>-8512047.3447559271</v>
      </c>
      <c r="E26" s="48">
        <f>C26+D26</f>
        <v>-73075817.344755933</v>
      </c>
      <c r="F26" s="48">
        <v>-64429626.200221956</v>
      </c>
      <c r="G26" s="46">
        <f t="shared" si="5"/>
        <v>-8646191.1445339769</v>
      </c>
      <c r="H26" s="49">
        <v>-8646191.1445339769</v>
      </c>
      <c r="I26" s="81"/>
      <c r="J26" s="150">
        <f>K26+L26</f>
        <v>-8341191.4796592407</v>
      </c>
      <c r="K26" s="147"/>
      <c r="L26" s="49">
        <f>-8646191.47965924+305000</f>
        <v>-8341191.4796592407</v>
      </c>
      <c r="M26" s="81"/>
      <c r="N26" s="153"/>
      <c r="O26" s="49"/>
      <c r="P26" s="88"/>
      <c r="Q26" s="27"/>
      <c r="R26" s="27"/>
    </row>
    <row r="27" spans="2:18" s="131" customFormat="1" ht="12.6" hidden="1" customHeight="1" x14ac:dyDescent="0.2">
      <c r="B27" s="122" t="s">
        <v>88</v>
      </c>
      <c r="C27" s="123">
        <v>-282175</v>
      </c>
      <c r="D27" s="123">
        <v>-15615.89</v>
      </c>
      <c r="E27" s="123">
        <v>-297790.63831835362</v>
      </c>
      <c r="F27" s="123">
        <v>-285756.0970224319</v>
      </c>
      <c r="G27" s="124">
        <v>-12034.541295921767</v>
      </c>
      <c r="H27" s="125">
        <v>-12034.541295921767</v>
      </c>
      <c r="I27" s="126"/>
      <c r="J27" s="127">
        <v>-12034.541295921767</v>
      </c>
      <c r="K27" s="151"/>
      <c r="L27" s="142">
        <v>-12034.541295921767</v>
      </c>
      <c r="M27" s="126"/>
      <c r="N27" s="128"/>
      <c r="O27" s="142"/>
      <c r="P27" s="129"/>
      <c r="Q27" s="130"/>
      <c r="R27" s="130"/>
    </row>
    <row r="28" spans="2:18" s="131" customFormat="1" ht="12.6" hidden="1" customHeight="1" x14ac:dyDescent="0.2">
      <c r="B28" s="122" t="s">
        <v>89</v>
      </c>
      <c r="C28" s="123">
        <v>-20512</v>
      </c>
      <c r="D28" s="123">
        <v>-5330.86</v>
      </c>
      <c r="E28" s="132">
        <f t="shared" ref="E28:E30" si="7">C28+D28</f>
        <v>-25842.86</v>
      </c>
      <c r="F28" s="123">
        <v>-25166.030000000002</v>
      </c>
      <c r="G28" s="132">
        <f t="shared" si="5"/>
        <v>-676.82999999999811</v>
      </c>
      <c r="H28" s="125">
        <v>-676.82999999999811</v>
      </c>
      <c r="I28" s="126"/>
      <c r="J28" s="127">
        <v>-676.82999999999811</v>
      </c>
      <c r="K28" s="151"/>
      <c r="L28" s="142">
        <v>-676.82999999999811</v>
      </c>
      <c r="M28" s="126"/>
      <c r="N28" s="128"/>
      <c r="O28" s="142"/>
      <c r="P28" s="129"/>
      <c r="Q28" s="130"/>
      <c r="R28" s="130"/>
    </row>
    <row r="29" spans="2:18" s="131" customFormat="1" ht="12.6" hidden="1" customHeight="1" x14ac:dyDescent="0.2">
      <c r="B29" s="122" t="s">
        <v>90</v>
      </c>
      <c r="C29" s="123"/>
      <c r="D29" s="123">
        <v>-80664.069999999992</v>
      </c>
      <c r="E29" s="132">
        <f t="shared" si="7"/>
        <v>-80664.069999999992</v>
      </c>
      <c r="F29" s="123">
        <v>-80664.068325505636</v>
      </c>
      <c r="G29" s="132">
        <f t="shared" si="5"/>
        <v>-1.6744943568482995E-3</v>
      </c>
      <c r="H29" s="125"/>
      <c r="I29" s="126"/>
      <c r="J29" s="127"/>
      <c r="K29" s="151"/>
      <c r="L29" s="142"/>
      <c r="M29" s="126"/>
      <c r="N29" s="128"/>
      <c r="O29" s="142"/>
      <c r="P29" s="129"/>
      <c r="Q29" s="130"/>
      <c r="R29" s="130"/>
    </row>
    <row r="30" spans="2:18" s="131" customFormat="1" ht="12.6" hidden="1" customHeight="1" x14ac:dyDescent="0.2">
      <c r="B30" s="122" t="s">
        <v>91</v>
      </c>
      <c r="C30" s="123">
        <v>-30000</v>
      </c>
      <c r="D30" s="123"/>
      <c r="E30" s="132">
        <f t="shared" si="7"/>
        <v>-30000</v>
      </c>
      <c r="F30" s="123">
        <v>-25000</v>
      </c>
      <c r="G30" s="132">
        <f t="shared" si="5"/>
        <v>-5000</v>
      </c>
      <c r="H30" s="125">
        <v>-5000</v>
      </c>
      <c r="I30" s="126"/>
      <c r="J30" s="127"/>
      <c r="K30" s="151"/>
      <c r="L30" s="142"/>
      <c r="M30" s="126"/>
      <c r="N30" s="128"/>
      <c r="O30" s="142">
        <v>-5000</v>
      </c>
      <c r="P30" s="129"/>
      <c r="Q30" s="130"/>
      <c r="R30" s="130"/>
    </row>
    <row r="31" spans="2:18" s="131" customFormat="1" ht="12.6" hidden="1" customHeight="1" thickBot="1" x14ac:dyDescent="0.25">
      <c r="B31" s="122" t="s">
        <v>92</v>
      </c>
      <c r="C31" s="123">
        <f>E31-D31</f>
        <v>-64231079.586806953</v>
      </c>
      <c r="D31" s="123">
        <v>-8410436.5247559287</v>
      </c>
      <c r="E31" s="123">
        <v>-72641516.111562878</v>
      </c>
      <c r="F31" s="123">
        <v>-64013040.004873998</v>
      </c>
      <c r="G31" s="132">
        <f t="shared" si="5"/>
        <v>-8628476.1066888794</v>
      </c>
      <c r="H31" s="125">
        <v>-8628476.1066888794</v>
      </c>
      <c r="I31" s="126"/>
      <c r="J31" s="127">
        <v>-8328476</v>
      </c>
      <c r="K31" s="152"/>
      <c r="L31" s="145">
        <v>-8328476</v>
      </c>
      <c r="M31" s="126"/>
      <c r="N31" s="128"/>
      <c r="O31" s="145">
        <v>-300000</v>
      </c>
      <c r="P31" s="129"/>
      <c r="Q31" s="130"/>
      <c r="R31" s="130"/>
    </row>
    <row r="32" spans="2:18" ht="12.6" customHeight="1" thickBot="1" x14ac:dyDescent="0.25">
      <c r="B32" s="189" t="s">
        <v>36</v>
      </c>
      <c r="C32" s="190"/>
      <c r="D32" s="190"/>
      <c r="E32" s="190"/>
      <c r="F32" s="190"/>
      <c r="G32" s="190"/>
      <c r="H32" s="191"/>
      <c r="I32" s="16"/>
      <c r="J32" s="38" t="s">
        <v>36</v>
      </c>
      <c r="K32" s="39"/>
      <c r="L32" s="40"/>
      <c r="M32" s="16"/>
      <c r="N32" s="116"/>
      <c r="O32" s="117"/>
    </row>
    <row r="33" spans="2:18" ht="12.6" customHeight="1" thickBot="1" x14ac:dyDescent="0.25">
      <c r="B33" s="112" t="s">
        <v>7</v>
      </c>
      <c r="C33" s="108">
        <f t="shared" ref="C33:H33" si="8">SUM(C34:C38)</f>
        <v>-3325170.8826000881</v>
      </c>
      <c r="D33" s="108">
        <f t="shared" si="8"/>
        <v>-244299.71524407243</v>
      </c>
      <c r="E33" s="108">
        <f t="shared" si="8"/>
        <v>-3569470.5978441606</v>
      </c>
      <c r="F33" s="108">
        <f t="shared" si="8"/>
        <v>-2708852.1637711087</v>
      </c>
      <c r="G33" s="108">
        <f t="shared" si="8"/>
        <v>-860618.43407305179</v>
      </c>
      <c r="H33" s="113">
        <f t="shared" si="8"/>
        <v>-851246.17583233898</v>
      </c>
      <c r="I33" s="16"/>
      <c r="J33" s="114">
        <f>SUM(J34:J38)</f>
        <v>-851246.17583233898</v>
      </c>
      <c r="K33" s="146">
        <f>SUM(K34:K38)</f>
        <v>0</v>
      </c>
      <c r="L33" s="148">
        <f>SUM(L34:L38)</f>
        <v>-851246.17583233898</v>
      </c>
      <c r="M33" s="16"/>
      <c r="N33" s="114">
        <f>SUM(N34:N38)</f>
        <v>0</v>
      </c>
      <c r="O33" s="115">
        <f>SUM(O34:O38)</f>
        <v>0</v>
      </c>
      <c r="Q33" s="27"/>
    </row>
    <row r="34" spans="2:18" ht="12.6" customHeight="1" x14ac:dyDescent="0.2">
      <c r="B34" s="156" t="s">
        <v>42</v>
      </c>
      <c r="C34" s="99">
        <v>-63103.421218842057</v>
      </c>
      <c r="D34" s="99"/>
      <c r="E34" s="99">
        <f t="shared" ref="E34" si="9">C34+D34</f>
        <v>-63103.421218842057</v>
      </c>
      <c r="F34" s="99">
        <v>-53731.162978129301</v>
      </c>
      <c r="G34" s="99">
        <f t="shared" ref="G34:G41" si="10">E34-F34</f>
        <v>-9372.2582407127557</v>
      </c>
      <c r="H34" s="100"/>
      <c r="I34" s="81"/>
      <c r="J34" s="82">
        <f t="shared" ref="J34:J37" si="11">K34+L34</f>
        <v>0</v>
      </c>
      <c r="K34" s="155"/>
      <c r="L34" s="47"/>
      <c r="M34" s="81"/>
      <c r="N34" s="82"/>
      <c r="O34" s="47"/>
    </row>
    <row r="35" spans="2:18" ht="12.6" customHeight="1" x14ac:dyDescent="0.2">
      <c r="B35" s="154" t="s">
        <v>47</v>
      </c>
      <c r="C35" s="46">
        <v>-639.62632947290467</v>
      </c>
      <c r="D35" s="46"/>
      <c r="E35" s="46">
        <f t="shared" ref="E35:E37" si="12">C35+D35</f>
        <v>-639.62632947290467</v>
      </c>
      <c r="F35" s="46">
        <v>-618.37103394489395</v>
      </c>
      <c r="G35" s="46">
        <f t="shared" ref="G35:G37" si="13">E35-F35</f>
        <v>-21.25529552801072</v>
      </c>
      <c r="H35" s="47">
        <v>-21.25529552801072</v>
      </c>
      <c r="I35" s="81"/>
      <c r="J35" s="82">
        <f t="shared" si="11"/>
        <v>-21.25529552801072</v>
      </c>
      <c r="K35" s="147"/>
      <c r="L35" s="49">
        <v>-21.25529552801072</v>
      </c>
      <c r="M35" s="81"/>
      <c r="N35" s="83"/>
      <c r="O35" s="49"/>
    </row>
    <row r="36" spans="2:18" ht="12.6" customHeight="1" x14ac:dyDescent="0.2">
      <c r="B36" s="154" t="s">
        <v>40</v>
      </c>
      <c r="C36" s="46"/>
      <c r="D36" s="46"/>
      <c r="E36" s="46"/>
      <c r="F36" s="46">
        <v>-3.2375007770038913</v>
      </c>
      <c r="G36" s="46">
        <f t="shared" si="13"/>
        <v>3.2375007770038913</v>
      </c>
      <c r="H36" s="47">
        <v>3.2375007770038913</v>
      </c>
      <c r="I36" s="81"/>
      <c r="J36" s="82">
        <f t="shared" si="11"/>
        <v>3.2375007770038913</v>
      </c>
      <c r="K36" s="147"/>
      <c r="L36" s="49">
        <v>3.2375007770038913</v>
      </c>
      <c r="M36" s="81"/>
      <c r="N36" s="83"/>
      <c r="O36" s="49"/>
    </row>
    <row r="37" spans="2:18" ht="12.6" customHeight="1" x14ac:dyDescent="0.2">
      <c r="B37" s="154" t="s">
        <v>51</v>
      </c>
      <c r="C37" s="46">
        <v>-17.54726707317073</v>
      </c>
      <c r="D37" s="46"/>
      <c r="E37" s="46">
        <f t="shared" si="12"/>
        <v>-17.54726707317073</v>
      </c>
      <c r="F37" s="46">
        <v>-13.374308921707319</v>
      </c>
      <c r="G37" s="46">
        <f t="shared" si="13"/>
        <v>-4.1729581514634102</v>
      </c>
      <c r="H37" s="47">
        <v>-4.1729581514634102</v>
      </c>
      <c r="I37" s="81"/>
      <c r="J37" s="82">
        <f t="shared" si="11"/>
        <v>-4.1729581514634102</v>
      </c>
      <c r="K37" s="147"/>
      <c r="L37" s="49">
        <v>-4.1729581514634102</v>
      </c>
      <c r="M37" s="81"/>
      <c r="N37" s="83"/>
      <c r="O37" s="49"/>
    </row>
    <row r="38" spans="2:18" ht="12.6" customHeight="1" thickBot="1" x14ac:dyDescent="0.25">
      <c r="B38" s="45" t="s">
        <v>37</v>
      </c>
      <c r="C38" s="46">
        <v>-3261410.2877846998</v>
      </c>
      <c r="D38" s="46">
        <v>-244299.71524407243</v>
      </c>
      <c r="E38" s="46">
        <f>C38+D38</f>
        <v>-3505710.0030287723</v>
      </c>
      <c r="F38" s="46">
        <v>-2654486.0179493357</v>
      </c>
      <c r="G38" s="46">
        <f t="shared" si="10"/>
        <v>-851223.98507943656</v>
      </c>
      <c r="H38" s="47">
        <v>-851223.98507943656</v>
      </c>
      <c r="I38" s="81"/>
      <c r="J38" s="83">
        <v>-851223.98507943656</v>
      </c>
      <c r="K38" s="147"/>
      <c r="L38" s="49">
        <v>-851223.98507943656</v>
      </c>
      <c r="M38" s="81"/>
      <c r="N38" s="153"/>
      <c r="O38" s="49"/>
    </row>
    <row r="39" spans="2:18" s="131" customFormat="1" ht="12.6" hidden="1" customHeight="1" x14ac:dyDescent="0.2">
      <c r="B39" s="136" t="s">
        <v>88</v>
      </c>
      <c r="C39" s="132">
        <v>-88275.251661646296</v>
      </c>
      <c r="D39" s="132">
        <v>-3688.6499999999987</v>
      </c>
      <c r="E39" s="132">
        <f t="shared" ref="E39:E40" si="14">C39+D39</f>
        <v>-91963.90166164629</v>
      </c>
      <c r="F39" s="132">
        <v>-88091.182477568058</v>
      </c>
      <c r="G39" s="132">
        <f t="shared" si="10"/>
        <v>-3872.7191840782325</v>
      </c>
      <c r="H39" s="137">
        <v>-3872.7191840782325</v>
      </c>
      <c r="I39" s="133"/>
      <c r="J39" s="135">
        <v>-3872.7191840782325</v>
      </c>
      <c r="K39" s="138"/>
      <c r="L39" s="134">
        <v>-3872.7191840782325</v>
      </c>
      <c r="M39" s="133"/>
      <c r="N39" s="139"/>
      <c r="O39" s="134"/>
    </row>
    <row r="40" spans="2:18" s="131" customFormat="1" ht="12.6" hidden="1" customHeight="1" x14ac:dyDescent="0.2">
      <c r="B40" s="136" t="s">
        <v>90</v>
      </c>
      <c r="C40" s="132"/>
      <c r="D40" s="132">
        <v>-16797.719999999998</v>
      </c>
      <c r="E40" s="132">
        <f t="shared" si="14"/>
        <v>-16797.719999999998</v>
      </c>
      <c r="F40" s="132">
        <v>-16797.716819294368</v>
      </c>
      <c r="G40" s="132">
        <f t="shared" si="10"/>
        <v>-3.1807056293473579E-3</v>
      </c>
      <c r="H40" s="137"/>
      <c r="I40" s="133"/>
      <c r="J40" s="135"/>
      <c r="K40" s="138"/>
      <c r="L40" s="134"/>
      <c r="M40" s="133"/>
      <c r="N40" s="139"/>
      <c r="O40" s="134"/>
    </row>
    <row r="41" spans="2:18" s="131" customFormat="1" ht="12.6" hidden="1" customHeight="1" thickBot="1" x14ac:dyDescent="0.25">
      <c r="B41" s="140" t="s">
        <v>92</v>
      </c>
      <c r="C41" s="123">
        <f>E41-D41</f>
        <v>-3173135.0361230532</v>
      </c>
      <c r="D41" s="141">
        <v>-223813.34524407244</v>
      </c>
      <c r="E41" s="141">
        <v>-3396948.3813671255</v>
      </c>
      <c r="F41" s="141">
        <v>-2549597.1186524723</v>
      </c>
      <c r="G41" s="141">
        <f t="shared" si="10"/>
        <v>-847351.26271465328</v>
      </c>
      <c r="H41" s="142">
        <v>-847351.26271465328</v>
      </c>
      <c r="I41" s="133"/>
      <c r="J41" s="135">
        <v>-847351.26271465328</v>
      </c>
      <c r="K41" s="138"/>
      <c r="L41" s="149">
        <v>-847351.26271465328</v>
      </c>
      <c r="M41" s="133"/>
      <c r="N41" s="139"/>
      <c r="O41" s="149"/>
    </row>
    <row r="42" spans="2:18" ht="12.6" customHeight="1" thickBot="1" x14ac:dyDescent="0.25">
      <c r="B42" s="192" t="s">
        <v>54</v>
      </c>
      <c r="C42" s="193"/>
      <c r="D42" s="193"/>
      <c r="E42" s="193"/>
      <c r="F42" s="193"/>
      <c r="G42" s="193"/>
      <c r="H42" s="194"/>
      <c r="I42" s="16"/>
      <c r="J42" s="73" t="s">
        <v>54</v>
      </c>
      <c r="K42" s="74"/>
      <c r="L42" s="75"/>
      <c r="M42" s="16"/>
      <c r="N42" s="76"/>
      <c r="O42" s="77"/>
    </row>
    <row r="43" spans="2:18" ht="12.6" customHeight="1" thickBot="1" x14ac:dyDescent="0.25">
      <c r="B43" s="35" t="s">
        <v>7</v>
      </c>
      <c r="C43" s="36">
        <f>C45</f>
        <v>-21408.514999999999</v>
      </c>
      <c r="D43" s="36">
        <f t="shared" ref="D43:O43" si="15">D45</f>
        <v>0</v>
      </c>
      <c r="E43" s="36">
        <f t="shared" si="15"/>
        <v>-21408.514999999999</v>
      </c>
      <c r="F43" s="36">
        <f t="shared" si="15"/>
        <v>-15851.250029069977</v>
      </c>
      <c r="G43" s="36">
        <f t="shared" si="15"/>
        <v>-5557.2649709300222</v>
      </c>
      <c r="H43" s="36">
        <f t="shared" si="15"/>
        <v>-5557.2649709300222</v>
      </c>
      <c r="I43" s="16"/>
      <c r="J43" s="36">
        <f t="shared" si="15"/>
        <v>-5557.2649709300222</v>
      </c>
      <c r="K43" s="36">
        <f t="shared" si="15"/>
        <v>0</v>
      </c>
      <c r="L43" s="36">
        <f t="shared" si="15"/>
        <v>-5557.2649709300222</v>
      </c>
      <c r="M43" s="16"/>
      <c r="N43" s="36">
        <f t="shared" si="15"/>
        <v>0</v>
      </c>
      <c r="O43" s="36">
        <f t="shared" si="15"/>
        <v>0</v>
      </c>
      <c r="P43" s="27"/>
      <c r="Q43" s="27"/>
      <c r="R43" s="27"/>
    </row>
    <row r="44" spans="2:18" ht="12.6" customHeight="1" thickBot="1" x14ac:dyDescent="0.25">
      <c r="B44" s="189" t="s">
        <v>55</v>
      </c>
      <c r="C44" s="190"/>
      <c r="D44" s="190"/>
      <c r="E44" s="190"/>
      <c r="F44" s="190"/>
      <c r="G44" s="190"/>
      <c r="H44" s="191"/>
      <c r="I44" s="16"/>
      <c r="J44" s="38" t="s">
        <v>55</v>
      </c>
      <c r="K44" s="39"/>
      <c r="L44" s="40"/>
      <c r="M44" s="16"/>
      <c r="N44" s="116"/>
      <c r="O44" s="117"/>
    </row>
    <row r="45" spans="2:18" ht="12.6" customHeight="1" x14ac:dyDescent="0.2">
      <c r="B45" s="10" t="s">
        <v>7</v>
      </c>
      <c r="C45" s="37">
        <f>C46</f>
        <v>-21408.514999999999</v>
      </c>
      <c r="D45" s="37">
        <f t="shared" ref="D45:H45" si="16">D46</f>
        <v>0</v>
      </c>
      <c r="E45" s="37">
        <f t="shared" si="16"/>
        <v>-21408.514999999999</v>
      </c>
      <c r="F45" s="37">
        <f t="shared" si="16"/>
        <v>-15851.250029069977</v>
      </c>
      <c r="G45" s="37">
        <f t="shared" si="16"/>
        <v>-5557.2649709300222</v>
      </c>
      <c r="H45" s="37">
        <f t="shared" si="16"/>
        <v>-5557.2649709300222</v>
      </c>
      <c r="I45" s="16"/>
      <c r="J45" s="37">
        <f t="shared" ref="J45" si="17">J46</f>
        <v>-5557.2649709300222</v>
      </c>
      <c r="K45" s="37">
        <f t="shared" ref="K45" si="18">K46</f>
        <v>0</v>
      </c>
      <c r="L45" s="37">
        <f t="shared" ref="L45" si="19">L46</f>
        <v>-5557.2649709300222</v>
      </c>
      <c r="M45" s="16"/>
      <c r="N45" s="37">
        <f t="shared" ref="N45:O45" si="20">N46</f>
        <v>0</v>
      </c>
      <c r="O45" s="37">
        <f t="shared" si="20"/>
        <v>0</v>
      </c>
      <c r="Q45" s="27"/>
    </row>
    <row r="46" spans="2:18" ht="12.6" customHeight="1" thickBot="1" x14ac:dyDescent="0.25">
      <c r="B46" s="87" t="s">
        <v>37</v>
      </c>
      <c r="C46" s="48">
        <v>-21408.514999999999</v>
      </c>
      <c r="D46" s="48"/>
      <c r="E46" s="48">
        <f>C46+D46</f>
        <v>-21408.514999999999</v>
      </c>
      <c r="F46" s="48">
        <v>-15851.250029069977</v>
      </c>
      <c r="G46" s="48">
        <f t="shared" ref="G46" si="21">E46-F46</f>
        <v>-5557.2649709300222</v>
      </c>
      <c r="H46" s="49">
        <v>-5557.2649709300222</v>
      </c>
      <c r="I46" s="81"/>
      <c r="J46" s="83">
        <f t="shared" ref="J46" si="22">H46-I46</f>
        <v>-5557.2649709300222</v>
      </c>
      <c r="K46" s="48"/>
      <c r="L46" s="49">
        <v>-5557.2649709300222</v>
      </c>
      <c r="M46" s="81"/>
      <c r="N46" s="83"/>
      <c r="O46" s="49"/>
    </row>
    <row r="47" spans="2:18" ht="12.6" customHeight="1" thickBot="1" x14ac:dyDescent="0.25">
      <c r="B47" s="192" t="s">
        <v>56</v>
      </c>
      <c r="C47" s="193"/>
      <c r="D47" s="193"/>
      <c r="E47" s="193"/>
      <c r="F47" s="193"/>
      <c r="G47" s="193"/>
      <c r="H47" s="194"/>
      <c r="I47" s="16"/>
      <c r="J47" s="66" t="s">
        <v>56</v>
      </c>
      <c r="K47" s="67"/>
      <c r="L47" s="68"/>
      <c r="M47" s="16"/>
      <c r="N47" s="69"/>
      <c r="O47" s="70"/>
    </row>
    <row r="48" spans="2:18" ht="12.6" customHeight="1" thickBot="1" x14ac:dyDescent="0.25">
      <c r="B48" s="50" t="s">
        <v>7</v>
      </c>
      <c r="C48" s="51">
        <f>C50</f>
        <v>-901780.51500000001</v>
      </c>
      <c r="D48" s="51">
        <f t="shared" ref="D48:H48" si="23">D50</f>
        <v>0</v>
      </c>
      <c r="E48" s="51">
        <f t="shared" si="23"/>
        <v>-901780.51500000001</v>
      </c>
      <c r="F48" s="51">
        <f t="shared" si="23"/>
        <v>-901834.18547207804</v>
      </c>
      <c r="G48" s="51">
        <f t="shared" si="23"/>
        <v>53.670472078025341</v>
      </c>
      <c r="H48" s="51">
        <f t="shared" si="23"/>
        <v>53.670472078025341</v>
      </c>
      <c r="I48" s="16"/>
      <c r="J48" s="26">
        <f>J50</f>
        <v>53.670472078025341</v>
      </c>
      <c r="K48" s="26">
        <f t="shared" ref="K48:L48" si="24">K50</f>
        <v>0</v>
      </c>
      <c r="L48" s="26">
        <f t="shared" si="24"/>
        <v>53.670472078025341</v>
      </c>
      <c r="M48" s="16"/>
      <c r="N48" s="26">
        <v>0</v>
      </c>
      <c r="O48" s="26">
        <v>0</v>
      </c>
      <c r="P48" s="27"/>
      <c r="Q48" s="27"/>
      <c r="R48" s="27"/>
    </row>
    <row r="49" spans="2:18" ht="12.6" customHeight="1" thickBot="1" x14ac:dyDescent="0.25">
      <c r="B49" s="189" t="s">
        <v>57</v>
      </c>
      <c r="C49" s="190"/>
      <c r="D49" s="190"/>
      <c r="E49" s="190"/>
      <c r="F49" s="190"/>
      <c r="G49" s="190"/>
      <c r="H49" s="191"/>
      <c r="I49" s="16"/>
      <c r="J49" s="29" t="s">
        <v>57</v>
      </c>
      <c r="K49" s="30"/>
      <c r="L49" s="31"/>
      <c r="M49" s="16"/>
      <c r="N49" s="71"/>
      <c r="O49" s="72"/>
    </row>
    <row r="50" spans="2:18" ht="12.6" customHeight="1" x14ac:dyDescent="0.2">
      <c r="B50" s="10" t="s">
        <v>7</v>
      </c>
      <c r="C50" s="37">
        <f>C51</f>
        <v>-901780.51500000001</v>
      </c>
      <c r="D50" s="37">
        <f t="shared" ref="D50:H50" si="25">D51</f>
        <v>0</v>
      </c>
      <c r="E50" s="37">
        <f t="shared" si="25"/>
        <v>-901780.51500000001</v>
      </c>
      <c r="F50" s="37">
        <f t="shared" si="25"/>
        <v>-901834.18547207804</v>
      </c>
      <c r="G50" s="37">
        <f t="shared" si="25"/>
        <v>53.670472078025341</v>
      </c>
      <c r="H50" s="37">
        <f t="shared" si="25"/>
        <v>53.670472078025341</v>
      </c>
      <c r="I50" s="16"/>
      <c r="J50" s="37">
        <f t="shared" ref="J50" si="26">J51</f>
        <v>53.670472078025341</v>
      </c>
      <c r="K50" s="37">
        <f t="shared" ref="K50" si="27">K51</f>
        <v>0</v>
      </c>
      <c r="L50" s="37">
        <f t="shared" ref="L50" si="28">L51</f>
        <v>53.670472078025341</v>
      </c>
      <c r="M50" s="16"/>
      <c r="N50" s="37">
        <f t="shared" ref="N50" si="29">N51</f>
        <v>0</v>
      </c>
      <c r="O50" s="37">
        <f t="shared" ref="O50" si="30">O51</f>
        <v>0</v>
      </c>
      <c r="Q50" s="27"/>
    </row>
    <row r="51" spans="2:18" ht="12.6" customHeight="1" thickBot="1" x14ac:dyDescent="0.25">
      <c r="B51" s="87" t="s">
        <v>37</v>
      </c>
      <c r="C51" s="48">
        <v>-901780.51500000001</v>
      </c>
      <c r="D51" s="48"/>
      <c r="E51" s="48">
        <f>C51+D51</f>
        <v>-901780.51500000001</v>
      </c>
      <c r="F51" s="48">
        <v>-901834.18547207804</v>
      </c>
      <c r="G51" s="48">
        <f t="shared" ref="G51" si="31">E51-F51</f>
        <v>53.670472078025341</v>
      </c>
      <c r="H51" s="49">
        <v>53.670472078025341</v>
      </c>
      <c r="I51" s="81"/>
      <c r="J51" s="83">
        <f t="shared" ref="J51" si="32">K51+L51</f>
        <v>53.670472078025341</v>
      </c>
      <c r="K51" s="48"/>
      <c r="L51" s="49">
        <v>53.670472078025341</v>
      </c>
      <c r="M51" s="81"/>
      <c r="N51" s="83"/>
      <c r="O51" s="49"/>
    </row>
    <row r="52" spans="2:18" ht="12.6" customHeight="1" thickBot="1" x14ac:dyDescent="0.25">
      <c r="B52" s="192" t="s">
        <v>58</v>
      </c>
      <c r="C52" s="193"/>
      <c r="D52" s="193"/>
      <c r="E52" s="193"/>
      <c r="F52" s="193"/>
      <c r="G52" s="193"/>
      <c r="H52" s="194"/>
      <c r="I52" s="16"/>
      <c r="J52" s="66" t="s">
        <v>58</v>
      </c>
      <c r="K52" s="67"/>
      <c r="L52" s="68"/>
      <c r="M52" s="16"/>
      <c r="N52" s="69"/>
      <c r="O52" s="70"/>
    </row>
    <row r="53" spans="2:18" ht="12.6" customHeight="1" thickBot="1" x14ac:dyDescent="0.25">
      <c r="B53" s="5" t="s">
        <v>7</v>
      </c>
      <c r="C53" s="26">
        <f t="shared" ref="C53:H53" si="33">C55+C101</f>
        <v>-5560831.2786999252</v>
      </c>
      <c r="D53" s="26">
        <f t="shared" si="33"/>
        <v>-2349188.4158320129</v>
      </c>
      <c r="E53" s="26">
        <f t="shared" si="33"/>
        <v>-7910019.6945319381</v>
      </c>
      <c r="F53" s="26">
        <f t="shared" si="33"/>
        <v>-5755687.9353454206</v>
      </c>
      <c r="G53" s="26">
        <f t="shared" si="33"/>
        <v>-2154331.7591865174</v>
      </c>
      <c r="H53" s="26">
        <f t="shared" si="33"/>
        <v>-1969118.7796298789</v>
      </c>
      <c r="I53" s="16"/>
      <c r="J53" s="26">
        <f>J55+J101</f>
        <v>-1969118.7796298789</v>
      </c>
      <c r="K53" s="26">
        <f>K55+K101</f>
        <v>-1701490.9658320129</v>
      </c>
      <c r="L53" s="26">
        <f>L55+L101</f>
        <v>-267627.81379786599</v>
      </c>
      <c r="M53" s="16"/>
      <c r="N53" s="26">
        <f>N55+N101</f>
        <v>0</v>
      </c>
      <c r="O53" s="26">
        <f>O55+O101</f>
        <v>0</v>
      </c>
      <c r="P53" s="27"/>
      <c r="Q53" s="27"/>
      <c r="R53" s="27"/>
    </row>
    <row r="54" spans="2:18" ht="12.6" customHeight="1" thickBot="1" x14ac:dyDescent="0.25">
      <c r="B54" s="195" t="s">
        <v>59</v>
      </c>
      <c r="C54" s="196"/>
      <c r="D54" s="196"/>
      <c r="E54" s="196"/>
      <c r="F54" s="196"/>
      <c r="G54" s="196"/>
      <c r="H54" s="197"/>
      <c r="I54" s="16"/>
      <c r="J54" s="41" t="s">
        <v>59</v>
      </c>
      <c r="K54" s="163"/>
      <c r="L54" s="42"/>
      <c r="M54" s="16"/>
      <c r="N54" s="71"/>
      <c r="O54" s="72"/>
    </row>
    <row r="55" spans="2:18" ht="11.25" customHeight="1" thickBot="1" x14ac:dyDescent="0.25">
      <c r="B55" s="118" t="s">
        <v>7</v>
      </c>
      <c r="C55" s="119">
        <f t="shared" ref="C55:H55" si="34">SUM(C56:C64)</f>
        <v>-5560831.2786999252</v>
      </c>
      <c r="D55" s="119">
        <f t="shared" si="34"/>
        <v>-2349188.4158320129</v>
      </c>
      <c r="E55" s="119">
        <f t="shared" si="34"/>
        <v>-7910019.6945319381</v>
      </c>
      <c r="F55" s="119">
        <f t="shared" si="34"/>
        <v>-5755687.9353454206</v>
      </c>
      <c r="G55" s="119">
        <f t="shared" si="34"/>
        <v>-2154331.7591865174</v>
      </c>
      <c r="H55" s="120">
        <f t="shared" si="34"/>
        <v>-1969118.7796298789</v>
      </c>
      <c r="I55" s="16"/>
      <c r="J55" s="165">
        <f>SUM(J56:J64)</f>
        <v>-1969118.7796298789</v>
      </c>
      <c r="K55" s="119">
        <f>SUM(K56:K64)</f>
        <v>-1701490.9658320129</v>
      </c>
      <c r="L55" s="120">
        <f>SUM(L56:L64)</f>
        <v>-267627.81379786599</v>
      </c>
      <c r="M55" s="16"/>
      <c r="N55" s="34">
        <f>SUM(N56:N64)</f>
        <v>0</v>
      </c>
      <c r="O55" s="33">
        <f>SUM(O56:O64)</f>
        <v>0</v>
      </c>
      <c r="Q55" s="27"/>
    </row>
    <row r="56" spans="2:18" ht="12.6" customHeight="1" x14ac:dyDescent="0.2">
      <c r="B56" s="160" t="s">
        <v>42</v>
      </c>
      <c r="C56" s="161">
        <v>-777439.99925663823</v>
      </c>
      <c r="D56" s="161"/>
      <c r="E56" s="161">
        <f t="shared" ref="E56:E63" si="35">C56+D56</f>
        <v>-777439.99925663823</v>
      </c>
      <c r="F56" s="161">
        <v>-592227.01979999989</v>
      </c>
      <c r="G56" s="161">
        <f t="shared" ref="G56:G64" si="36">E56-F56</f>
        <v>-185212.97945663834</v>
      </c>
      <c r="H56" s="162"/>
      <c r="I56" s="81"/>
      <c r="J56" s="164">
        <f t="shared" ref="J56:J64" si="37">K56+L56</f>
        <v>0</v>
      </c>
      <c r="K56" s="161"/>
      <c r="L56" s="162"/>
      <c r="M56" s="81"/>
      <c r="N56" s="82"/>
      <c r="O56" s="47"/>
    </row>
    <row r="57" spans="2:18" ht="12.6" customHeight="1" x14ac:dyDescent="0.2">
      <c r="B57" s="157" t="s">
        <v>60</v>
      </c>
      <c r="C57" s="48">
        <v>-79870.000000000015</v>
      </c>
      <c r="D57" s="48"/>
      <c r="E57" s="46">
        <f t="shared" si="35"/>
        <v>-79870.000000000015</v>
      </c>
      <c r="F57" s="46">
        <v>-79869.999899999981</v>
      </c>
      <c r="G57" s="46">
        <f t="shared" si="36"/>
        <v>-1.0000003385357559E-4</v>
      </c>
      <c r="H57" s="49">
        <v>0</v>
      </c>
      <c r="I57" s="81"/>
      <c r="J57" s="82">
        <f t="shared" si="37"/>
        <v>0</v>
      </c>
      <c r="K57" s="48"/>
      <c r="L57" s="49">
        <v>0</v>
      </c>
      <c r="M57" s="81"/>
      <c r="N57" s="83"/>
      <c r="O57" s="49"/>
    </row>
    <row r="58" spans="2:18" ht="12.6" customHeight="1" x14ac:dyDescent="0.2">
      <c r="B58" s="157" t="s">
        <v>51</v>
      </c>
      <c r="C58" s="48">
        <v>-21400</v>
      </c>
      <c r="D58" s="48"/>
      <c r="E58" s="46">
        <f t="shared" si="35"/>
        <v>-21400</v>
      </c>
      <c r="F58" s="46">
        <v>-21400</v>
      </c>
      <c r="G58" s="46">
        <f t="shared" si="36"/>
        <v>0</v>
      </c>
      <c r="H58" s="49"/>
      <c r="I58" s="81"/>
      <c r="J58" s="82">
        <f t="shared" si="37"/>
        <v>0</v>
      </c>
      <c r="K58" s="48"/>
      <c r="L58" s="49"/>
      <c r="M58" s="81"/>
      <c r="N58" s="83"/>
      <c r="O58" s="49"/>
    </row>
    <row r="59" spans="2:18" ht="24" x14ac:dyDescent="0.2">
      <c r="B59" s="158" t="s">
        <v>61</v>
      </c>
      <c r="C59" s="48"/>
      <c r="D59" s="48">
        <v>-258354.74</v>
      </c>
      <c r="E59" s="46">
        <f t="shared" si="35"/>
        <v>-258354.74</v>
      </c>
      <c r="F59" s="48">
        <v>-1361.62</v>
      </c>
      <c r="G59" s="46">
        <f t="shared" si="36"/>
        <v>-256993.12</v>
      </c>
      <c r="H59" s="49">
        <v>-256993.12</v>
      </c>
      <c r="I59" s="81"/>
      <c r="J59" s="82">
        <f t="shared" si="37"/>
        <v>-256993.12</v>
      </c>
      <c r="K59" s="48">
        <v>-256993.12</v>
      </c>
      <c r="L59" s="49"/>
      <c r="M59" s="81"/>
      <c r="N59" s="83"/>
      <c r="O59" s="49"/>
    </row>
    <row r="60" spans="2:18" ht="12.6" customHeight="1" x14ac:dyDescent="0.2">
      <c r="B60" s="157" t="s">
        <v>62</v>
      </c>
      <c r="C60" s="48"/>
      <c r="D60" s="48">
        <v>-21937.62</v>
      </c>
      <c r="E60" s="46">
        <f t="shared" si="35"/>
        <v>-21937.62</v>
      </c>
      <c r="F60" s="48"/>
      <c r="G60" s="46">
        <f t="shared" si="36"/>
        <v>-21937.62</v>
      </c>
      <c r="H60" s="49">
        <v>-21937.62</v>
      </c>
      <c r="I60" s="81"/>
      <c r="J60" s="82">
        <f t="shared" si="37"/>
        <v>-21937.62</v>
      </c>
      <c r="K60" s="48">
        <v>-21937.62</v>
      </c>
      <c r="L60" s="49"/>
      <c r="M60" s="81"/>
      <c r="N60" s="83"/>
      <c r="O60" s="49"/>
    </row>
    <row r="61" spans="2:18" ht="12.6" customHeight="1" x14ac:dyDescent="0.2">
      <c r="B61" s="157" t="s">
        <v>63</v>
      </c>
      <c r="C61" s="48"/>
      <c r="D61" s="48">
        <v>-34297.440000000002</v>
      </c>
      <c r="E61" s="46">
        <f t="shared" si="35"/>
        <v>-34297.440000000002</v>
      </c>
      <c r="F61" s="48"/>
      <c r="G61" s="46">
        <f t="shared" si="36"/>
        <v>-34297.440000000002</v>
      </c>
      <c r="H61" s="49">
        <v>-34297.440000000002</v>
      </c>
      <c r="I61" s="81"/>
      <c r="J61" s="82">
        <f t="shared" si="37"/>
        <v>-34297.440000000002</v>
      </c>
      <c r="K61" s="48">
        <v>-34297.440000000002</v>
      </c>
      <c r="L61" s="49"/>
      <c r="M61" s="81"/>
      <c r="N61" s="83"/>
      <c r="O61" s="49"/>
    </row>
    <row r="62" spans="2:18" ht="24.6" customHeight="1" x14ac:dyDescent="0.2">
      <c r="B62" s="158" t="s">
        <v>64</v>
      </c>
      <c r="C62" s="48"/>
      <c r="D62" s="48">
        <v>-108914</v>
      </c>
      <c r="E62" s="46">
        <f t="shared" si="35"/>
        <v>-108914</v>
      </c>
      <c r="F62" s="48">
        <v>-5650</v>
      </c>
      <c r="G62" s="46">
        <f t="shared" si="36"/>
        <v>-103264</v>
      </c>
      <c r="H62" s="49">
        <v>-103264</v>
      </c>
      <c r="I62" s="81"/>
      <c r="J62" s="82">
        <f t="shared" si="37"/>
        <v>-103264</v>
      </c>
      <c r="K62" s="48">
        <v>-103264</v>
      </c>
      <c r="L62" s="49"/>
      <c r="M62" s="81"/>
      <c r="N62" s="83"/>
      <c r="O62" s="49"/>
    </row>
    <row r="63" spans="2:18" ht="24.6" customHeight="1" x14ac:dyDescent="0.2">
      <c r="B63" s="158" t="s">
        <v>65</v>
      </c>
      <c r="C63" s="48"/>
      <c r="D63" s="46">
        <v>-1756656.2258320129</v>
      </c>
      <c r="E63" s="46">
        <f t="shared" si="35"/>
        <v>-1756656.2258320129</v>
      </c>
      <c r="F63" s="48">
        <v>-471657.44</v>
      </c>
      <c r="G63" s="46">
        <f t="shared" si="36"/>
        <v>-1284998.785832013</v>
      </c>
      <c r="H63" s="49">
        <v>-1284998.785832013</v>
      </c>
      <c r="I63" s="81"/>
      <c r="J63" s="82">
        <f t="shared" si="37"/>
        <v>-1284998.785832013</v>
      </c>
      <c r="K63" s="48">
        <v>-1284998.785832013</v>
      </c>
      <c r="L63" s="49"/>
      <c r="M63" s="81"/>
      <c r="N63" s="83"/>
      <c r="O63" s="49"/>
    </row>
    <row r="64" spans="2:18" ht="12.6" customHeight="1" thickBot="1" x14ac:dyDescent="0.25">
      <c r="B64" s="159" t="s">
        <v>37</v>
      </c>
      <c r="C64" s="89">
        <v>-4682121.2794432873</v>
      </c>
      <c r="D64" s="90">
        <v>-169028.38999999998</v>
      </c>
      <c r="E64" s="89">
        <f>C64+D64</f>
        <v>-4851149.669443287</v>
      </c>
      <c r="F64" s="89">
        <v>-4583521.855645421</v>
      </c>
      <c r="G64" s="89">
        <f t="shared" si="36"/>
        <v>-267627.81379786599</v>
      </c>
      <c r="H64" s="91">
        <v>-267627.81379786599</v>
      </c>
      <c r="I64" s="81"/>
      <c r="J64" s="83">
        <f t="shared" si="37"/>
        <v>-267627.81379786599</v>
      </c>
      <c r="K64" s="48"/>
      <c r="L64" s="49">
        <v>-267627.81379786599</v>
      </c>
      <c r="M64" s="81"/>
      <c r="N64" s="83"/>
      <c r="O64" s="49"/>
    </row>
    <row r="65" spans="2:18" ht="12.6" customHeight="1" thickBot="1" x14ac:dyDescent="0.25">
      <c r="B65" s="192" t="s">
        <v>67</v>
      </c>
      <c r="C65" s="193"/>
      <c r="D65" s="193"/>
      <c r="E65" s="193"/>
      <c r="F65" s="193"/>
      <c r="G65" s="193"/>
      <c r="H65" s="194"/>
      <c r="I65" s="16"/>
      <c r="J65" s="73" t="s">
        <v>67</v>
      </c>
      <c r="K65" s="74"/>
      <c r="L65" s="75"/>
      <c r="M65" s="16"/>
      <c r="N65" s="69"/>
      <c r="O65" s="70"/>
    </row>
    <row r="66" spans="2:18" ht="12.6" customHeight="1" thickBot="1" x14ac:dyDescent="0.25">
      <c r="B66" s="5" t="s">
        <v>7</v>
      </c>
      <c r="C66" s="26">
        <f>C68</f>
        <v>-17767449.739970002</v>
      </c>
      <c r="D66" s="26">
        <f t="shared" ref="D66:O66" si="38">D68</f>
        <v>-17351972.969999999</v>
      </c>
      <c r="E66" s="26">
        <f t="shared" si="38"/>
        <v>-35119422.709969997</v>
      </c>
      <c r="F66" s="26">
        <f t="shared" si="38"/>
        <v>-18969676.163491495</v>
      </c>
      <c r="G66" s="26">
        <f t="shared" si="38"/>
        <v>-16149746.546478504</v>
      </c>
      <c r="H66" s="26">
        <f t="shared" si="38"/>
        <v>-14343600.304078503</v>
      </c>
      <c r="I66" s="16"/>
      <c r="J66" s="28">
        <f t="shared" si="38"/>
        <v>-13006286.305278502</v>
      </c>
      <c r="K66" s="28">
        <f t="shared" si="38"/>
        <v>0</v>
      </c>
      <c r="L66" s="28">
        <f t="shared" si="38"/>
        <v>-13006286.305278502</v>
      </c>
      <c r="M66" s="16"/>
      <c r="N66" s="26">
        <f t="shared" si="38"/>
        <v>0</v>
      </c>
      <c r="O66" s="26">
        <f t="shared" si="38"/>
        <v>-3143460.2394000003</v>
      </c>
      <c r="P66" s="27"/>
      <c r="Q66" s="27"/>
      <c r="R66" s="27"/>
    </row>
    <row r="67" spans="2:18" ht="12.6" customHeight="1" thickBot="1" x14ac:dyDescent="0.25">
      <c r="B67" s="189" t="s">
        <v>68</v>
      </c>
      <c r="C67" s="190"/>
      <c r="D67" s="190"/>
      <c r="E67" s="190"/>
      <c r="F67" s="190"/>
      <c r="G67" s="190"/>
      <c r="H67" s="191"/>
      <c r="I67" s="16"/>
      <c r="J67" s="29" t="s">
        <v>68</v>
      </c>
      <c r="K67" s="30"/>
      <c r="L67" s="31"/>
      <c r="M67" s="16"/>
      <c r="N67" s="71"/>
      <c r="O67" s="72"/>
    </row>
    <row r="68" spans="2:18" ht="12.6" customHeight="1" thickBot="1" x14ac:dyDescent="0.25">
      <c r="B68" s="102" t="s">
        <v>7</v>
      </c>
      <c r="C68" s="103">
        <f>SUM(C69:C76)</f>
        <v>-17767449.739970002</v>
      </c>
      <c r="D68" s="103">
        <f t="shared" ref="D68:H68" si="39">SUM(D69:D76)</f>
        <v>-17351972.969999999</v>
      </c>
      <c r="E68" s="103">
        <f t="shared" si="39"/>
        <v>-35119422.709969997</v>
      </c>
      <c r="F68" s="103">
        <f t="shared" si="39"/>
        <v>-18969676.163491495</v>
      </c>
      <c r="G68" s="103">
        <f t="shared" si="39"/>
        <v>-16149746.546478504</v>
      </c>
      <c r="H68" s="103">
        <f t="shared" si="39"/>
        <v>-14343600.304078503</v>
      </c>
      <c r="I68" s="16"/>
      <c r="J68" s="108">
        <f t="shared" ref="J68" si="40">SUM(J69:J76)</f>
        <v>-13006286.305278502</v>
      </c>
      <c r="K68" s="108">
        <f t="shared" ref="K68" si="41">SUM(K69:K76)</f>
        <v>0</v>
      </c>
      <c r="L68" s="108">
        <f t="shared" ref="L68" si="42">SUM(L69:L76)</f>
        <v>-13006286.305278502</v>
      </c>
      <c r="M68" s="16"/>
      <c r="N68" s="108">
        <f t="shared" ref="N68" si="43">SUM(N69:N76)</f>
        <v>0</v>
      </c>
      <c r="O68" s="108">
        <f t="shared" ref="O68" si="44">SUM(O69:O76)</f>
        <v>-3143460.2394000003</v>
      </c>
      <c r="Q68" s="27"/>
    </row>
    <row r="69" spans="2:18" ht="12.6" customHeight="1" x14ac:dyDescent="0.2">
      <c r="B69" s="156" t="s">
        <v>69</v>
      </c>
      <c r="C69" s="99">
        <v>-11290562</v>
      </c>
      <c r="D69" s="99">
        <v>-7447895.7599999998</v>
      </c>
      <c r="E69" s="99">
        <f t="shared" ref="E69:E75" si="45">C69+D69</f>
        <v>-18738457.759999998</v>
      </c>
      <c r="F69" s="99">
        <v>-9208027.6198999994</v>
      </c>
      <c r="G69" s="99">
        <f t="shared" ref="G69:G78" si="46">E69-F69</f>
        <v>-9530430.1400999986</v>
      </c>
      <c r="H69" s="100">
        <v>-9530430.1374999974</v>
      </c>
      <c r="I69" s="81"/>
      <c r="J69" s="109">
        <f t="shared" ref="J69:J76" si="47">K69+L69</f>
        <v>-9530430.1374999974</v>
      </c>
      <c r="K69" s="99"/>
      <c r="L69" s="100">
        <v>-9530430.1374999974</v>
      </c>
      <c r="M69" s="81"/>
      <c r="N69" s="109"/>
      <c r="O69" s="100"/>
    </row>
    <row r="70" spans="2:18" ht="12.6" customHeight="1" x14ac:dyDescent="0.2">
      <c r="B70" s="154" t="s">
        <v>70</v>
      </c>
      <c r="C70" s="46">
        <v>-1000000</v>
      </c>
      <c r="D70" s="46"/>
      <c r="E70" s="46">
        <f t="shared" si="45"/>
        <v>-1000000</v>
      </c>
      <c r="F70" s="46">
        <v>-1000000</v>
      </c>
      <c r="G70" s="46">
        <f t="shared" si="46"/>
        <v>0</v>
      </c>
      <c r="H70" s="47">
        <v>0</v>
      </c>
      <c r="I70" s="81"/>
      <c r="J70" s="82">
        <f t="shared" si="47"/>
        <v>0</v>
      </c>
      <c r="K70" s="46"/>
      <c r="L70" s="47"/>
      <c r="M70" s="81"/>
      <c r="N70" s="82"/>
      <c r="O70" s="47"/>
    </row>
    <row r="71" spans="2:18" ht="12" x14ac:dyDescent="0.2">
      <c r="B71" s="166" t="s">
        <v>71</v>
      </c>
      <c r="C71" s="46"/>
      <c r="D71" s="46">
        <v>-3560190.6</v>
      </c>
      <c r="E71" s="46">
        <f t="shared" si="45"/>
        <v>-3560190.6</v>
      </c>
      <c r="F71" s="46">
        <v>-3560190.6008000001</v>
      </c>
      <c r="G71" s="46">
        <f t="shared" si="46"/>
        <v>8.0000003799796104E-4</v>
      </c>
      <c r="H71" s="47">
        <v>8.0000003799796104E-4</v>
      </c>
      <c r="I71" s="81"/>
      <c r="J71" s="82">
        <f t="shared" si="47"/>
        <v>0</v>
      </c>
      <c r="K71" s="46"/>
      <c r="L71" s="47"/>
      <c r="M71" s="81"/>
      <c r="N71" s="82"/>
      <c r="O71" s="47"/>
    </row>
    <row r="72" spans="2:18" ht="12.6" customHeight="1" x14ac:dyDescent="0.2">
      <c r="B72" s="154" t="s">
        <v>72</v>
      </c>
      <c r="C72" s="46">
        <v>-1183252</v>
      </c>
      <c r="D72" s="46"/>
      <c r="E72" s="46">
        <f t="shared" si="45"/>
        <v>-1183252</v>
      </c>
      <c r="F72" s="46"/>
      <c r="G72" s="46">
        <f t="shared" si="46"/>
        <v>-1183252</v>
      </c>
      <c r="H72" s="47">
        <v>-1183252</v>
      </c>
      <c r="I72" s="81"/>
      <c r="J72" s="82">
        <f t="shared" si="47"/>
        <v>0</v>
      </c>
      <c r="K72" s="46"/>
      <c r="L72" s="47"/>
      <c r="M72" s="81"/>
      <c r="N72" s="82"/>
      <c r="O72" s="47">
        <v>-1183252</v>
      </c>
    </row>
    <row r="73" spans="2:18" ht="12.6" customHeight="1" x14ac:dyDescent="0.2">
      <c r="B73" s="154" t="s">
        <v>73</v>
      </c>
      <c r="C73" s="46">
        <v>-209885.81</v>
      </c>
      <c r="D73" s="46"/>
      <c r="E73" s="46">
        <f t="shared" si="45"/>
        <v>-209885.81</v>
      </c>
      <c r="F73" s="46">
        <v>-209885.81</v>
      </c>
      <c r="G73" s="46">
        <f t="shared" si="46"/>
        <v>0</v>
      </c>
      <c r="H73" s="47">
        <v>0</v>
      </c>
      <c r="I73" s="81"/>
      <c r="J73" s="82">
        <f t="shared" si="47"/>
        <v>0</v>
      </c>
      <c r="K73" s="46"/>
      <c r="L73" s="47"/>
      <c r="M73" s="81"/>
      <c r="N73" s="82"/>
      <c r="O73" s="47"/>
    </row>
    <row r="74" spans="2:18" ht="13.9" customHeight="1" x14ac:dyDescent="0.2">
      <c r="B74" s="154" t="s">
        <v>74</v>
      </c>
      <c r="C74" s="46">
        <v>-248297</v>
      </c>
      <c r="D74" s="46"/>
      <c r="E74" s="46">
        <f t="shared" si="45"/>
        <v>-248297</v>
      </c>
      <c r="F74" s="46">
        <v>-94235.00039999999</v>
      </c>
      <c r="G74" s="46">
        <f t="shared" si="46"/>
        <v>-154061.99960000001</v>
      </c>
      <c r="H74" s="47">
        <v>-154061.99960000001</v>
      </c>
      <c r="I74" s="81"/>
      <c r="J74" s="82">
        <f t="shared" si="47"/>
        <v>0</v>
      </c>
      <c r="K74" s="46"/>
      <c r="L74" s="47"/>
      <c r="M74" s="81"/>
      <c r="N74" s="82"/>
      <c r="O74" s="47">
        <v>-154061.99960000001</v>
      </c>
    </row>
    <row r="75" spans="2:18" ht="11.25" customHeight="1" x14ac:dyDescent="0.2">
      <c r="B75" s="166" t="s">
        <v>75</v>
      </c>
      <c r="C75" s="46"/>
      <c r="D75" s="46">
        <v>-2640146.2400000002</v>
      </c>
      <c r="E75" s="46">
        <f t="shared" si="45"/>
        <v>-2640146.2400000002</v>
      </c>
      <c r="F75" s="46">
        <v>-834000.00020000001</v>
      </c>
      <c r="G75" s="46">
        <f t="shared" si="46"/>
        <v>-1806146.2398000001</v>
      </c>
      <c r="H75" s="47"/>
      <c r="I75" s="81"/>
      <c r="J75" s="82">
        <f t="shared" si="47"/>
        <v>0</v>
      </c>
      <c r="K75" s="46"/>
      <c r="L75" s="47"/>
      <c r="M75" s="81"/>
      <c r="N75" s="82"/>
      <c r="O75" s="47">
        <v>-1806146.2398000001</v>
      </c>
    </row>
    <row r="76" spans="2:18" ht="12.75" customHeight="1" x14ac:dyDescent="0.2">
      <c r="B76" s="167" t="s">
        <v>37</v>
      </c>
      <c r="C76" s="53">
        <v>-3835452.9299700009</v>
      </c>
      <c r="D76" s="101">
        <v>-3703740.37</v>
      </c>
      <c r="E76" s="53">
        <f>C76+D76</f>
        <v>-7539193.299970001</v>
      </c>
      <c r="F76" s="53">
        <v>-4063337.1321914955</v>
      </c>
      <c r="G76" s="53">
        <f t="shared" si="46"/>
        <v>-3475856.1677785055</v>
      </c>
      <c r="H76" s="104">
        <v>-3475856.1677785055</v>
      </c>
      <c r="I76" s="81"/>
      <c r="J76" s="82">
        <f t="shared" si="47"/>
        <v>-3475856.1677785055</v>
      </c>
      <c r="K76" s="46"/>
      <c r="L76" s="47">
        <v>-3475856.1677785055</v>
      </c>
      <c r="M76" s="81"/>
      <c r="N76" s="82"/>
      <c r="O76" s="47"/>
    </row>
    <row r="77" spans="2:18" s="131" customFormat="1" ht="12.75" hidden="1" customHeight="1" x14ac:dyDescent="0.2">
      <c r="B77" s="136" t="s">
        <v>88</v>
      </c>
      <c r="C77" s="132">
        <v>-10000</v>
      </c>
      <c r="D77" s="143"/>
      <c r="E77" s="132">
        <v>-10000</v>
      </c>
      <c r="F77" s="132">
        <v>-10000</v>
      </c>
      <c r="G77" s="132">
        <f t="shared" si="46"/>
        <v>0</v>
      </c>
      <c r="H77" s="137"/>
      <c r="I77" s="126"/>
      <c r="J77" s="144"/>
      <c r="K77" s="132"/>
      <c r="L77" s="137"/>
      <c r="M77" s="126"/>
      <c r="N77" s="144"/>
      <c r="O77" s="137"/>
    </row>
    <row r="78" spans="2:18" s="131" customFormat="1" ht="12.75" hidden="1" customHeight="1" x14ac:dyDescent="0.2">
      <c r="B78" s="136" t="s">
        <v>89</v>
      </c>
      <c r="C78" s="132">
        <f>E78-D78</f>
        <v>-20512</v>
      </c>
      <c r="D78" s="143">
        <v>-10710.1</v>
      </c>
      <c r="E78" s="132">
        <v>-31222.1</v>
      </c>
      <c r="F78" s="132">
        <v>-9881.3799999999992</v>
      </c>
      <c r="G78" s="132">
        <f t="shared" si="46"/>
        <v>-21340.720000000001</v>
      </c>
      <c r="H78" s="137">
        <v>-21340.720000000001</v>
      </c>
      <c r="I78" s="126"/>
      <c r="J78" s="144">
        <v>-21340.720000000001</v>
      </c>
      <c r="K78" s="132"/>
      <c r="L78" s="137">
        <v>-21340.720000000001</v>
      </c>
      <c r="M78" s="126"/>
      <c r="N78" s="144"/>
      <c r="O78" s="137"/>
    </row>
    <row r="79" spans="2:18" ht="12.6" customHeight="1" thickBot="1" x14ac:dyDescent="0.25">
      <c r="B79" s="198" t="s">
        <v>76</v>
      </c>
      <c r="C79" s="199"/>
      <c r="D79" s="199"/>
      <c r="E79" s="199"/>
      <c r="F79" s="199"/>
      <c r="G79" s="199"/>
      <c r="H79" s="200"/>
      <c r="I79" s="16"/>
      <c r="J79" s="105" t="s">
        <v>76</v>
      </c>
      <c r="K79" s="106"/>
      <c r="L79" s="107"/>
      <c r="M79" s="16"/>
      <c r="N79" s="110"/>
      <c r="O79" s="111"/>
    </row>
    <row r="80" spans="2:18" ht="12.6" customHeight="1" thickBot="1" x14ac:dyDescent="0.25">
      <c r="B80" s="35" t="s">
        <v>7</v>
      </c>
      <c r="C80" s="36">
        <f>C82</f>
        <v>-8480.5149999999994</v>
      </c>
      <c r="D80" s="36">
        <f t="shared" ref="D80:O80" si="48">D82</f>
        <v>0</v>
      </c>
      <c r="E80" s="36">
        <f t="shared" si="48"/>
        <v>-8480.5149999999994</v>
      </c>
      <c r="F80" s="36">
        <f t="shared" si="48"/>
        <v>-8534.185472078274</v>
      </c>
      <c r="G80" s="36">
        <f t="shared" si="48"/>
        <v>53.670472078274543</v>
      </c>
      <c r="H80" s="36">
        <f t="shared" si="48"/>
        <v>53.670472078274543</v>
      </c>
      <c r="I80" s="16"/>
      <c r="J80" s="36">
        <f t="shared" si="48"/>
        <v>53.670472078274543</v>
      </c>
      <c r="K80" s="36">
        <f t="shared" si="48"/>
        <v>0</v>
      </c>
      <c r="L80" s="36">
        <f t="shared" si="48"/>
        <v>53.670472078274543</v>
      </c>
      <c r="M80" s="16"/>
      <c r="N80" s="36">
        <f t="shared" si="48"/>
        <v>0</v>
      </c>
      <c r="O80" s="36">
        <f t="shared" si="48"/>
        <v>0</v>
      </c>
      <c r="P80" s="27"/>
      <c r="Q80" s="27"/>
      <c r="R80" s="27"/>
    </row>
    <row r="81" spans="2:18" ht="12.6" customHeight="1" thickBot="1" x14ac:dyDescent="0.25">
      <c r="B81" s="189" t="s">
        <v>93</v>
      </c>
      <c r="C81" s="190"/>
      <c r="D81" s="190"/>
      <c r="E81" s="190"/>
      <c r="F81" s="190"/>
      <c r="G81" s="190"/>
      <c r="H81" s="191"/>
      <c r="I81" s="16"/>
      <c r="J81" s="29" t="s">
        <v>93</v>
      </c>
      <c r="K81" s="30"/>
      <c r="L81" s="31"/>
      <c r="M81" s="16"/>
      <c r="N81" s="71"/>
      <c r="O81" s="72"/>
    </row>
    <row r="82" spans="2:18" ht="12.6" customHeight="1" x14ac:dyDescent="0.2">
      <c r="B82" s="10" t="s">
        <v>7</v>
      </c>
      <c r="C82" s="37">
        <f>C83</f>
        <v>-8480.5149999999994</v>
      </c>
      <c r="D82" s="37">
        <f t="shared" ref="D82" si="49">D83</f>
        <v>0</v>
      </c>
      <c r="E82" s="37">
        <f t="shared" ref="E82" si="50">E83</f>
        <v>-8480.5149999999994</v>
      </c>
      <c r="F82" s="37">
        <f t="shared" ref="F82" si="51">F83</f>
        <v>-8534.185472078274</v>
      </c>
      <c r="G82" s="37">
        <f t="shared" ref="G82" si="52">G83</f>
        <v>53.670472078274543</v>
      </c>
      <c r="H82" s="37">
        <f t="shared" ref="H82" si="53">H83</f>
        <v>53.670472078274543</v>
      </c>
      <c r="I82" s="16"/>
      <c r="J82" s="37">
        <f t="shared" ref="J82" si="54">J83</f>
        <v>53.670472078274543</v>
      </c>
      <c r="K82" s="37">
        <f t="shared" ref="K82" si="55">K83</f>
        <v>0</v>
      </c>
      <c r="L82" s="37">
        <f t="shared" ref="L82" si="56">L83</f>
        <v>53.670472078274543</v>
      </c>
      <c r="M82" s="16"/>
      <c r="N82" s="37">
        <f t="shared" ref="N82" si="57">N83</f>
        <v>0</v>
      </c>
      <c r="O82" s="37">
        <f t="shared" ref="O82" si="58">O83</f>
        <v>0</v>
      </c>
      <c r="Q82" s="27"/>
    </row>
    <row r="83" spans="2:18" ht="12.6" customHeight="1" thickBot="1" x14ac:dyDescent="0.25">
      <c r="B83" s="87" t="s">
        <v>37</v>
      </c>
      <c r="C83" s="48">
        <v>-8480.5149999999994</v>
      </c>
      <c r="D83" s="48"/>
      <c r="E83" s="48">
        <f>C83+D83</f>
        <v>-8480.5149999999994</v>
      </c>
      <c r="F83" s="48">
        <v>-8534.185472078274</v>
      </c>
      <c r="G83" s="48">
        <f t="shared" ref="G83" si="59">E83-F83</f>
        <v>53.670472078274543</v>
      </c>
      <c r="H83" s="49">
        <v>53.670472078274543</v>
      </c>
      <c r="I83" s="81"/>
      <c r="J83" s="83">
        <f t="shared" ref="J83" si="60">K83+L83</f>
        <v>53.670472078274543</v>
      </c>
      <c r="K83" s="48"/>
      <c r="L83" s="49">
        <v>53.670472078274543</v>
      </c>
      <c r="M83" s="81"/>
      <c r="N83" s="83"/>
      <c r="O83" s="49"/>
    </row>
    <row r="84" spans="2:18" ht="12.6" customHeight="1" thickBot="1" x14ac:dyDescent="0.25">
      <c r="B84" s="192" t="s">
        <v>77</v>
      </c>
      <c r="C84" s="193"/>
      <c r="D84" s="193"/>
      <c r="E84" s="193"/>
      <c r="F84" s="193"/>
      <c r="G84" s="193"/>
      <c r="H84" s="194"/>
      <c r="I84" s="16"/>
      <c r="J84" s="73" t="s">
        <v>77</v>
      </c>
      <c r="K84" s="74"/>
      <c r="L84" s="75"/>
      <c r="M84" s="16"/>
      <c r="N84" s="76"/>
      <c r="O84" s="77"/>
    </row>
    <row r="85" spans="2:18" ht="12.6" customHeight="1" thickBot="1" x14ac:dyDescent="0.25">
      <c r="B85" s="5" t="s">
        <v>7</v>
      </c>
      <c r="C85" s="26">
        <f t="shared" ref="C85:H85" si="61">C87+C136</f>
        <v>-77799812.119990006</v>
      </c>
      <c r="D85" s="26">
        <f t="shared" si="61"/>
        <v>-1887192.77</v>
      </c>
      <c r="E85" s="26">
        <f t="shared" si="61"/>
        <v>-79687004.889990002</v>
      </c>
      <c r="F85" s="26">
        <f t="shared" si="61"/>
        <v>-74756747.666396618</v>
      </c>
      <c r="G85" s="26">
        <f t="shared" si="61"/>
        <v>-4930257.2235933868</v>
      </c>
      <c r="H85" s="26">
        <f t="shared" si="61"/>
        <v>-4930256.993793387</v>
      </c>
      <c r="I85" s="16"/>
      <c r="J85" s="28">
        <f>J87+J136</f>
        <v>-4930256.993793387</v>
      </c>
      <c r="K85" s="28">
        <f>K87+K136</f>
        <v>0</v>
      </c>
      <c r="L85" s="28">
        <f>L87+L136</f>
        <v>-4930256.993793387</v>
      </c>
      <c r="M85" s="16"/>
      <c r="N85" s="28">
        <f>N87+N136</f>
        <v>0</v>
      </c>
      <c r="O85" s="28">
        <f>O87+O136</f>
        <v>0</v>
      </c>
      <c r="P85" s="27"/>
      <c r="Q85" s="27"/>
      <c r="R85" s="27"/>
    </row>
    <row r="86" spans="2:18" ht="12.6" customHeight="1" thickBot="1" x14ac:dyDescent="0.25">
      <c r="B86" s="195" t="s">
        <v>78</v>
      </c>
      <c r="C86" s="196"/>
      <c r="D86" s="196"/>
      <c r="E86" s="196"/>
      <c r="F86" s="196"/>
      <c r="G86" s="196"/>
      <c r="H86" s="197"/>
      <c r="I86" s="16"/>
      <c r="J86" s="38" t="s">
        <v>79</v>
      </c>
      <c r="K86" s="39"/>
      <c r="L86" s="40"/>
      <c r="M86" s="16"/>
      <c r="N86" s="71"/>
      <c r="O86" s="72"/>
    </row>
    <row r="87" spans="2:18" ht="11.25" customHeight="1" thickBot="1" x14ac:dyDescent="0.25">
      <c r="B87" s="118" t="s">
        <v>7</v>
      </c>
      <c r="C87" s="119">
        <f>SUM(C88:C91)</f>
        <v>-77799812.119990006</v>
      </c>
      <c r="D87" s="119">
        <f t="shared" ref="D87:H87" si="62">SUM(D88:D91)</f>
        <v>-1887192.77</v>
      </c>
      <c r="E87" s="119">
        <f t="shared" si="62"/>
        <v>-79687004.889990002</v>
      </c>
      <c r="F87" s="119">
        <f t="shared" si="62"/>
        <v>-74756747.666396618</v>
      </c>
      <c r="G87" s="119">
        <f t="shared" si="62"/>
        <v>-4930257.2235933868</v>
      </c>
      <c r="H87" s="120">
        <f t="shared" si="62"/>
        <v>-4930256.993793387</v>
      </c>
      <c r="I87" s="16"/>
      <c r="J87" s="121">
        <f>SUM(J88:J91)</f>
        <v>-4930256.993793387</v>
      </c>
      <c r="K87" s="121">
        <f t="shared" ref="K87:L87" si="63">SUM(K88:K91)</f>
        <v>0</v>
      </c>
      <c r="L87" s="121">
        <f t="shared" si="63"/>
        <v>-4930256.993793387</v>
      </c>
      <c r="M87" s="16"/>
      <c r="N87" s="43">
        <f>SUM(N88:N92)</f>
        <v>0</v>
      </c>
      <c r="O87" s="44">
        <f>SUM(O88:O92)</f>
        <v>0</v>
      </c>
      <c r="Q87" s="27"/>
    </row>
    <row r="88" spans="2:18" ht="12" x14ac:dyDescent="0.2">
      <c r="B88" s="168" t="s">
        <v>80</v>
      </c>
      <c r="C88" s="92">
        <v>-2494004</v>
      </c>
      <c r="D88" s="92"/>
      <c r="E88" s="93">
        <f t="shared" ref="E88:E90" si="64">C88+D88</f>
        <v>-2494004</v>
      </c>
      <c r="F88" s="92">
        <v>-2494003.77</v>
      </c>
      <c r="G88" s="93">
        <f t="shared" ref="G88:G91" si="65">E88-F88</f>
        <v>-0.22999999998137355</v>
      </c>
      <c r="H88" s="94"/>
      <c r="I88" s="84"/>
      <c r="J88" s="82">
        <f t="shared" ref="J88:J91" si="66">K88+L88</f>
        <v>0</v>
      </c>
      <c r="K88" s="92"/>
      <c r="L88" s="94"/>
      <c r="M88" s="84"/>
      <c r="N88" s="95"/>
      <c r="O88" s="94"/>
    </row>
    <row r="89" spans="2:18" ht="12" x14ac:dyDescent="0.2">
      <c r="B89" s="169" t="s">
        <v>81</v>
      </c>
      <c r="C89" s="52"/>
      <c r="D89" s="52">
        <v>-1887192.77</v>
      </c>
      <c r="E89" s="53">
        <f t="shared" si="64"/>
        <v>-1887192.77</v>
      </c>
      <c r="F89" s="52">
        <v>-1887192.7702000001</v>
      </c>
      <c r="G89" s="53">
        <f t="shared" si="65"/>
        <v>2.0000012591481209E-4</v>
      </c>
      <c r="H89" s="96"/>
      <c r="I89" s="84"/>
      <c r="J89" s="82">
        <f t="shared" si="66"/>
        <v>0</v>
      </c>
      <c r="K89" s="52"/>
      <c r="L89" s="96"/>
      <c r="M89" s="84"/>
      <c r="N89" s="97"/>
      <c r="O89" s="96"/>
    </row>
    <row r="90" spans="2:18" ht="12" x14ac:dyDescent="0.2">
      <c r="B90" s="170" t="s">
        <v>82</v>
      </c>
      <c r="C90" s="52">
        <v>-18287000</v>
      </c>
      <c r="D90" s="52"/>
      <c r="E90" s="53">
        <f t="shared" si="64"/>
        <v>-18287000</v>
      </c>
      <c r="F90" s="52">
        <v>-16028461.799899999</v>
      </c>
      <c r="G90" s="53">
        <f t="shared" si="65"/>
        <v>-2258538.2001000009</v>
      </c>
      <c r="H90" s="96">
        <v>-2258538.2001000009</v>
      </c>
      <c r="I90" s="84"/>
      <c r="J90" s="82">
        <f t="shared" si="66"/>
        <v>-2258538.2001000009</v>
      </c>
      <c r="K90" s="52"/>
      <c r="L90" s="96">
        <v>-2258538.2001000009</v>
      </c>
      <c r="M90" s="84"/>
      <c r="N90" s="97"/>
      <c r="O90" s="96"/>
    </row>
    <row r="91" spans="2:18" ht="12.6" customHeight="1" thickBot="1" x14ac:dyDescent="0.25">
      <c r="B91" s="159" t="s">
        <v>37</v>
      </c>
      <c r="C91" s="89">
        <v>-57018808.119990006</v>
      </c>
      <c r="D91" s="173"/>
      <c r="E91" s="89">
        <f>C91+D91</f>
        <v>-57018808.119990006</v>
      </c>
      <c r="F91" s="89">
        <v>-54347089.32629662</v>
      </c>
      <c r="G91" s="89">
        <f t="shared" si="65"/>
        <v>-2671718.793693386</v>
      </c>
      <c r="H91" s="91">
        <v>-2671718.793693386</v>
      </c>
      <c r="I91" s="81"/>
      <c r="J91" s="83">
        <f t="shared" si="66"/>
        <v>-2671718.793693386</v>
      </c>
      <c r="K91" s="48"/>
      <c r="L91" s="49">
        <v>-2671718.793693386</v>
      </c>
      <c r="M91" s="81"/>
      <c r="N91" s="83"/>
      <c r="O91" s="49"/>
    </row>
    <row r="92" spans="2:18" ht="12.75" thickBot="1" x14ac:dyDescent="0.3">
      <c r="B92" s="176" t="s">
        <v>8</v>
      </c>
      <c r="C92" s="177">
        <f>SUM(C93:C95)</f>
        <v>-4481667.3377226945</v>
      </c>
      <c r="D92" s="177">
        <f t="shared" ref="D92:O92" si="67">SUM(D93:D95)</f>
        <v>-2889202.9000000022</v>
      </c>
      <c r="E92" s="177">
        <f t="shared" si="67"/>
        <v>-7370870.2377226967</v>
      </c>
      <c r="F92" s="177">
        <f t="shared" si="67"/>
        <v>-3644617.835771068</v>
      </c>
      <c r="G92" s="177">
        <f t="shared" si="67"/>
        <v>-3726252.4019516283</v>
      </c>
      <c r="H92" s="177">
        <f t="shared" si="67"/>
        <v>-3726125.4019516283</v>
      </c>
      <c r="I92" s="179"/>
      <c r="J92" s="174">
        <f t="shared" si="67"/>
        <v>-3726125.4019516283</v>
      </c>
      <c r="K92" s="174">
        <f t="shared" si="67"/>
        <v>-157726.85</v>
      </c>
      <c r="L92" s="180">
        <f t="shared" si="67"/>
        <v>-3568398.5519516282</v>
      </c>
      <c r="M92" s="182"/>
      <c r="N92" s="181">
        <f t="shared" si="67"/>
        <v>0</v>
      </c>
      <c r="O92" s="175">
        <f t="shared" si="67"/>
        <v>0</v>
      </c>
    </row>
    <row r="93" spans="2:18" ht="12" x14ac:dyDescent="0.2">
      <c r="B93" s="178" t="s">
        <v>39</v>
      </c>
      <c r="C93" s="99"/>
      <c r="D93" s="99">
        <v>-930000</v>
      </c>
      <c r="E93" s="99">
        <f t="shared" ref="E93:E94" si="68">C93+D93</f>
        <v>-930000</v>
      </c>
      <c r="F93" s="99">
        <v>-929872.99999999977</v>
      </c>
      <c r="G93" s="99">
        <f t="shared" ref="G93:G95" si="69">E93-F93</f>
        <v>-127.00000000023283</v>
      </c>
      <c r="H93" s="100"/>
      <c r="I93" s="81"/>
      <c r="J93" s="109">
        <f t="shared" ref="J93:J94" si="70">K93+L93</f>
        <v>0</v>
      </c>
      <c r="K93" s="99"/>
      <c r="L93" s="100"/>
      <c r="M93" s="81"/>
      <c r="N93" s="109"/>
      <c r="O93" s="100"/>
    </row>
    <row r="94" spans="2:18" ht="12" x14ac:dyDescent="0.2">
      <c r="B94" s="187" t="s">
        <v>66</v>
      </c>
      <c r="C94" s="52"/>
      <c r="D94" s="52">
        <v>-157726.85</v>
      </c>
      <c r="E94" s="53">
        <f t="shared" si="68"/>
        <v>-157726.85</v>
      </c>
      <c r="F94" s="53"/>
      <c r="G94" s="53">
        <f t="shared" si="69"/>
        <v>-157726.85</v>
      </c>
      <c r="H94" s="96">
        <v>-157726.85</v>
      </c>
      <c r="I94" s="84"/>
      <c r="J94" s="171">
        <f t="shared" si="70"/>
        <v>-157726.85</v>
      </c>
      <c r="K94" s="52">
        <v>-157726.85</v>
      </c>
      <c r="L94" s="96"/>
      <c r="M94" s="172"/>
      <c r="N94" s="97"/>
      <c r="O94" s="96"/>
    </row>
    <row r="95" spans="2:18" ht="12.75" thickBot="1" x14ac:dyDescent="0.25">
      <c r="B95" s="188" t="s">
        <v>94</v>
      </c>
      <c r="C95" s="85">
        <v>-4481667.3377226945</v>
      </c>
      <c r="D95" s="85">
        <v>-1801476.0500000019</v>
      </c>
      <c r="E95" s="98">
        <f>SUM(C95:D95)</f>
        <v>-6283143.3877226962</v>
      </c>
      <c r="F95" s="98">
        <v>-2714744.835771068</v>
      </c>
      <c r="G95" s="98">
        <f t="shared" si="69"/>
        <v>-3568398.5519516282</v>
      </c>
      <c r="H95" s="86">
        <v>-3568398.5519516282</v>
      </c>
      <c r="I95" s="84"/>
      <c r="J95" s="183">
        <v>-3568398.5519516282</v>
      </c>
      <c r="K95" s="184">
        <v>0</v>
      </c>
      <c r="L95" s="185">
        <v>-3568398.5519516282</v>
      </c>
      <c r="M95" s="84"/>
      <c r="N95" s="186"/>
      <c r="O95" s="185"/>
    </row>
    <row r="99" spans="2:2" ht="12" x14ac:dyDescent="0.25">
      <c r="B99" s="7" t="s">
        <v>84</v>
      </c>
    </row>
    <row r="100" spans="2:2" ht="12" x14ac:dyDescent="0.25">
      <c r="B100" s="8" t="s">
        <v>9</v>
      </c>
    </row>
    <row r="101" spans="2:2" ht="12" x14ac:dyDescent="0.25">
      <c r="B101" s="8" t="s">
        <v>27</v>
      </c>
    </row>
    <row r="102" spans="2:2" ht="12" x14ac:dyDescent="0.25">
      <c r="B102" s="8" t="s">
        <v>10</v>
      </c>
    </row>
    <row r="103" spans="2:2" ht="12" x14ac:dyDescent="0.25">
      <c r="B103" s="8" t="s">
        <v>11</v>
      </c>
    </row>
    <row r="104" spans="2:2" ht="12" x14ac:dyDescent="0.25">
      <c r="B104" s="8" t="s">
        <v>28</v>
      </c>
    </row>
    <row r="105" spans="2:2" ht="12" x14ac:dyDescent="0.25">
      <c r="B105" s="8" t="s">
        <v>29</v>
      </c>
    </row>
    <row r="106" spans="2:2" ht="12" x14ac:dyDescent="0.25">
      <c r="B106" s="8" t="s">
        <v>26</v>
      </c>
    </row>
    <row r="107" spans="2:2" ht="12" x14ac:dyDescent="0.25">
      <c r="B107" s="3" t="s">
        <v>85</v>
      </c>
    </row>
    <row r="108" spans="2:2" ht="12" x14ac:dyDescent="0.25">
      <c r="B108" s="3" t="s">
        <v>24</v>
      </c>
    </row>
    <row r="109" spans="2:2" ht="12" x14ac:dyDescent="0.25">
      <c r="B109" s="3" t="s">
        <v>23</v>
      </c>
    </row>
  </sheetData>
  <mergeCells count="18">
    <mergeCell ref="N5:O5"/>
    <mergeCell ref="B11:H11"/>
    <mergeCell ref="B13:H13"/>
    <mergeCell ref="B32:H32"/>
    <mergeCell ref="B5:H5"/>
    <mergeCell ref="J5:L5"/>
    <mergeCell ref="B42:H42"/>
    <mergeCell ref="B44:H44"/>
    <mergeCell ref="B47:H47"/>
    <mergeCell ref="B49:H49"/>
    <mergeCell ref="B54:H54"/>
    <mergeCell ref="B81:H81"/>
    <mergeCell ref="B84:H84"/>
    <mergeCell ref="B86:H86"/>
    <mergeCell ref="B52:H52"/>
    <mergeCell ref="B65:H65"/>
    <mergeCell ref="B67:H67"/>
    <mergeCell ref="B79:H79"/>
  </mergeCells>
  <pageMargins left="0.11811023622047245" right="0" top="0.74803149606299213" bottom="0.74803149606299213" header="0.31496062992125984" footer="0.31496062992125984"/>
  <pageSetup paperSize="8" scale="9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VORM2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Merle Kadak</cp:lastModifiedBy>
  <cp:lastPrinted>2023-04-17T06:01:15Z</cp:lastPrinted>
  <dcterms:created xsi:type="dcterms:W3CDTF">2021-01-14T20:00:28Z</dcterms:created>
  <dcterms:modified xsi:type="dcterms:W3CDTF">2024-06-12T11:41:14Z</dcterms:modified>
</cp:coreProperties>
</file>