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sim.sise/webdav/230fe829c9dbf283f82a045877e99dccd227e6ab/47904044919/c2e66e95-5236-4230-af43-5b816f1a7c46/"/>
    </mc:Choice>
  </mc:AlternateContent>
  <xr:revisionPtr revIDLastSave="0" documentId="13_ncr:1_{BF0E5719-D742-4585-BE42-58D920F6B9D1}" xr6:coauthVersionLast="46" xr6:coauthVersionMax="47" xr10:uidLastSave="{00000000-0000-0000-0000-000000000000}"/>
  <bookViews>
    <workbookView xWindow="-120" yWindow="-120" windowWidth="29040" windowHeight="15840" xr2:uid="{F3375B13-0B7A-4D37-8FA4-797550363F92}"/>
  </bookViews>
  <sheets>
    <sheet name="Avansiliste ülekantavate vorm" sheetId="7" r:id="rId1"/>
  </sheets>
  <definedNames>
    <definedName name="_xlnm._FilterDatabase" localSheetId="0" hidden="1">'Avansiliste ülekantavate vorm'!$A$4:$L$222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4" i="7" l="1"/>
  <c r="L189" i="7"/>
  <c r="F37" i="7" l="1"/>
  <c r="F101" i="7"/>
  <c r="F82" i="7"/>
  <c r="F66" i="7"/>
  <c r="F52" i="7"/>
  <c r="F124" i="7"/>
  <c r="H182" i="7" l="1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G2" i="7"/>
  <c r="I2" i="7"/>
  <c r="F2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5" i="7"/>
  <c r="J5" i="7" l="1"/>
  <c r="K5" i="7" s="1"/>
  <c r="J159" i="7"/>
  <c r="K159" i="7" s="1"/>
  <c r="J112" i="7"/>
  <c r="K112" i="7" s="1"/>
  <c r="J89" i="7"/>
  <c r="K89" i="7" s="1"/>
  <c r="J167" i="7"/>
  <c r="K167" i="7" s="1"/>
  <c r="J99" i="7"/>
  <c r="K99" i="7" s="1"/>
  <c r="J9" i="7"/>
  <c r="K9" i="7" s="1"/>
  <c r="J176" i="7"/>
  <c r="K176" i="7" s="1"/>
  <c r="J145" i="7"/>
  <c r="K145" i="7" s="1"/>
  <c r="J134" i="7"/>
  <c r="K134" i="7" s="1"/>
  <c r="J122" i="7"/>
  <c r="K122" i="7" s="1"/>
  <c r="J110" i="7"/>
  <c r="K110" i="7" s="1"/>
  <c r="J87" i="7"/>
  <c r="K87" i="7" s="1"/>
  <c r="J76" i="7"/>
  <c r="K76" i="7" s="1"/>
  <c r="L76" i="7" s="1"/>
  <c r="J64" i="7"/>
  <c r="K64" i="7" s="1"/>
  <c r="J53" i="7"/>
  <c r="K53" i="7" s="1"/>
  <c r="J42" i="7"/>
  <c r="K42" i="7" s="1"/>
  <c r="J31" i="7"/>
  <c r="K31" i="7" s="1"/>
  <c r="J20" i="7"/>
  <c r="K20" i="7" s="1"/>
  <c r="J8" i="7"/>
  <c r="K8" i="7" s="1"/>
  <c r="J203" i="7"/>
  <c r="K203" i="7" s="1"/>
  <c r="J191" i="7"/>
  <c r="K191" i="7" s="1"/>
  <c r="J21" i="7"/>
  <c r="K21" i="7" s="1"/>
  <c r="J146" i="7"/>
  <c r="K146" i="7" s="1"/>
  <c r="J123" i="7"/>
  <c r="K123" i="7" s="1"/>
  <c r="J88" i="7"/>
  <c r="K88" i="7" s="1"/>
  <c r="L88" i="7" s="1"/>
  <c r="J65" i="7"/>
  <c r="K65" i="7" s="1"/>
  <c r="J43" i="7"/>
  <c r="K43" i="7" s="1"/>
  <c r="J192" i="7"/>
  <c r="K192" i="7" s="1"/>
  <c r="J166" i="7"/>
  <c r="K166" i="7" s="1"/>
  <c r="J144" i="7"/>
  <c r="K144" i="7" s="1"/>
  <c r="J121" i="7"/>
  <c r="K121" i="7" s="1"/>
  <c r="L121" i="7" s="1"/>
  <c r="J109" i="7"/>
  <c r="K109" i="7" s="1"/>
  <c r="J98" i="7"/>
  <c r="K98" i="7" s="1"/>
  <c r="J86" i="7"/>
  <c r="K86" i="7" s="1"/>
  <c r="J75" i="7"/>
  <c r="K75" i="7" s="1"/>
  <c r="J52" i="7"/>
  <c r="K52" i="7" s="1"/>
  <c r="J41" i="7"/>
  <c r="K41" i="7" s="1"/>
  <c r="J30" i="7"/>
  <c r="K30" i="7" s="1"/>
  <c r="J19" i="7"/>
  <c r="K19" i="7" s="1"/>
  <c r="L19" i="7" s="1"/>
  <c r="J7" i="7"/>
  <c r="K7" i="7" s="1"/>
  <c r="J202" i="7"/>
  <c r="K202" i="7" s="1"/>
  <c r="J190" i="7"/>
  <c r="K190" i="7" s="1"/>
  <c r="J10" i="7"/>
  <c r="K10" i="7" s="1"/>
  <c r="L10" i="7" s="1"/>
  <c r="J135" i="7"/>
  <c r="K135" i="7" s="1"/>
  <c r="J111" i="7"/>
  <c r="K111" i="7" s="1"/>
  <c r="L111" i="7" s="1"/>
  <c r="J77" i="7"/>
  <c r="K77" i="7" s="1"/>
  <c r="J54" i="7"/>
  <c r="K54" i="7" s="1"/>
  <c r="L54" i="7" s="1"/>
  <c r="J32" i="7"/>
  <c r="K32" i="7" s="1"/>
  <c r="J204" i="7"/>
  <c r="K204" i="7" s="1"/>
  <c r="J157" i="7"/>
  <c r="K157" i="7" s="1"/>
  <c r="J175" i="7"/>
  <c r="K175" i="7" s="1"/>
  <c r="J156" i="7"/>
  <c r="K156" i="7" s="1"/>
  <c r="J133" i="7"/>
  <c r="K133" i="7" s="1"/>
  <c r="L133" i="7" s="1"/>
  <c r="J174" i="7"/>
  <c r="K174" i="7" s="1"/>
  <c r="J165" i="7"/>
  <c r="K165" i="7" s="1"/>
  <c r="J155" i="7"/>
  <c r="K155" i="7" s="1"/>
  <c r="J143" i="7"/>
  <c r="K143" i="7" s="1"/>
  <c r="J132" i="7"/>
  <c r="K132" i="7" s="1"/>
  <c r="J120" i="7"/>
  <c r="K120" i="7" s="1"/>
  <c r="J108" i="7"/>
  <c r="K108" i="7" s="1"/>
  <c r="J97" i="7"/>
  <c r="K97" i="7" s="1"/>
  <c r="L97" i="7" s="1"/>
  <c r="J85" i="7"/>
  <c r="K85" i="7" s="1"/>
  <c r="J74" i="7"/>
  <c r="K74" i="7" s="1"/>
  <c r="J63" i="7"/>
  <c r="K63" i="7" s="1"/>
  <c r="L63" i="7" s="1"/>
  <c r="J51" i="7"/>
  <c r="K51" i="7" s="1"/>
  <c r="J40" i="7"/>
  <c r="K40" i="7" s="1"/>
  <c r="J29" i="7"/>
  <c r="K29" i="7" s="1"/>
  <c r="J18" i="7"/>
  <c r="K18" i="7" s="1"/>
  <c r="J6" i="7"/>
  <c r="K6" i="7" s="1"/>
  <c r="J201" i="7"/>
  <c r="K201" i="7" s="1"/>
  <c r="J189" i="7"/>
  <c r="K189" i="7" s="1"/>
  <c r="J177" i="7"/>
  <c r="K177" i="7" s="1"/>
  <c r="J33" i="7"/>
  <c r="K33" i="7" s="1"/>
  <c r="J142" i="7"/>
  <c r="K142" i="7" s="1"/>
  <c r="J84" i="7"/>
  <c r="K84" i="7" s="1"/>
  <c r="J73" i="7"/>
  <c r="K73" i="7" s="1"/>
  <c r="J62" i="7"/>
  <c r="K62" i="7" s="1"/>
  <c r="J50" i="7"/>
  <c r="K50" i="7" s="1"/>
  <c r="J39" i="7"/>
  <c r="K39" i="7" s="1"/>
  <c r="L39" i="7" s="1"/>
  <c r="J28" i="7"/>
  <c r="K28" i="7" s="1"/>
  <c r="J17" i="7"/>
  <c r="K17" i="7" s="1"/>
  <c r="J200" i="7"/>
  <c r="K200" i="7" s="1"/>
  <c r="J188" i="7"/>
  <c r="K188" i="7" s="1"/>
  <c r="J147" i="7"/>
  <c r="K147" i="7" s="1"/>
  <c r="J66" i="7"/>
  <c r="K66" i="7" s="1"/>
  <c r="J158" i="7"/>
  <c r="K158" i="7" s="1"/>
  <c r="J164" i="7"/>
  <c r="K164" i="7" s="1"/>
  <c r="J95" i="7"/>
  <c r="K95" i="7" s="1"/>
  <c r="J199" i="7"/>
  <c r="K199" i="7" s="1"/>
  <c r="J187" i="7"/>
  <c r="K187" i="7" s="1"/>
  <c r="J124" i="7"/>
  <c r="K124" i="7" s="1"/>
  <c r="J78" i="7"/>
  <c r="K78" i="7" s="1"/>
  <c r="L78" i="7" s="1"/>
  <c r="J107" i="7"/>
  <c r="K107" i="7" s="1"/>
  <c r="J198" i="7"/>
  <c r="K198" i="7" s="1"/>
  <c r="J186" i="7"/>
  <c r="K186" i="7" s="1"/>
  <c r="J168" i="7"/>
  <c r="K168" i="7" s="1"/>
  <c r="J100" i="7"/>
  <c r="K100" i="7" s="1"/>
  <c r="J55" i="7"/>
  <c r="K55" i="7" s="1"/>
  <c r="J153" i="7"/>
  <c r="K153" i="7" s="1"/>
  <c r="J61" i="7"/>
  <c r="K61" i="7" s="1"/>
  <c r="J129" i="7"/>
  <c r="K129" i="7" s="1"/>
  <c r="J117" i="7"/>
  <c r="K117" i="7" s="1"/>
  <c r="J105" i="7"/>
  <c r="K105" i="7" s="1"/>
  <c r="L105" i="7" s="1"/>
  <c r="J94" i="7"/>
  <c r="K94" i="7" s="1"/>
  <c r="L94" i="7" s="1"/>
  <c r="J82" i="7"/>
  <c r="K82" i="7" s="1"/>
  <c r="J71" i="7"/>
  <c r="K71" i="7" s="1"/>
  <c r="J60" i="7"/>
  <c r="K60" i="7" s="1"/>
  <c r="J49" i="7"/>
  <c r="K49" i="7" s="1"/>
  <c r="J37" i="7"/>
  <c r="K37" i="7" s="1"/>
  <c r="J26" i="7"/>
  <c r="K26" i="7" s="1"/>
  <c r="J15" i="7"/>
  <c r="K15" i="7" s="1"/>
  <c r="J181" i="7"/>
  <c r="K181" i="7" s="1"/>
  <c r="J151" i="7"/>
  <c r="K151" i="7" s="1"/>
  <c r="J139" i="7"/>
  <c r="K139" i="7" s="1"/>
  <c r="J128" i="7"/>
  <c r="K128" i="7" s="1"/>
  <c r="L128" i="7" s="1"/>
  <c r="J116" i="7"/>
  <c r="K116" i="7" s="1"/>
  <c r="J104" i="7"/>
  <c r="K104" i="7" s="1"/>
  <c r="J93" i="7"/>
  <c r="K93" i="7" s="1"/>
  <c r="J81" i="7"/>
  <c r="K81" i="7" s="1"/>
  <c r="J70" i="7"/>
  <c r="K70" i="7" s="1"/>
  <c r="L70" i="7" s="1"/>
  <c r="J59" i="7"/>
  <c r="K59" i="7" s="1"/>
  <c r="J48" i="7"/>
  <c r="K48" i="7" s="1"/>
  <c r="L48" i="7" s="1"/>
  <c r="J36" i="7"/>
  <c r="K36" i="7" s="1"/>
  <c r="J25" i="7"/>
  <c r="K25" i="7" s="1"/>
  <c r="J14" i="7"/>
  <c r="K14" i="7" s="1"/>
  <c r="J209" i="7"/>
  <c r="K209" i="7" s="1"/>
  <c r="J197" i="7"/>
  <c r="K197" i="7" s="1"/>
  <c r="J185" i="7"/>
  <c r="K185" i="7" s="1"/>
  <c r="J205" i="7"/>
  <c r="K205" i="7" s="1"/>
  <c r="J154" i="7"/>
  <c r="K154" i="7" s="1"/>
  <c r="J96" i="7"/>
  <c r="K96" i="7" s="1"/>
  <c r="J130" i="7"/>
  <c r="K130" i="7" s="1"/>
  <c r="J83" i="7"/>
  <c r="K83" i="7" s="1"/>
  <c r="J38" i="7"/>
  <c r="K38" i="7" s="1"/>
  <c r="J171" i="7"/>
  <c r="K171" i="7" s="1"/>
  <c r="J152" i="7"/>
  <c r="K152" i="7" s="1"/>
  <c r="J180" i="7"/>
  <c r="K180" i="7" s="1"/>
  <c r="J170" i="7"/>
  <c r="K170" i="7" s="1"/>
  <c r="J162" i="7"/>
  <c r="K162" i="7" s="1"/>
  <c r="J150" i="7"/>
  <c r="K150" i="7" s="1"/>
  <c r="J127" i="7"/>
  <c r="K127" i="7" s="1"/>
  <c r="J115" i="7"/>
  <c r="K115" i="7" s="1"/>
  <c r="J103" i="7"/>
  <c r="K103" i="7" s="1"/>
  <c r="J92" i="7"/>
  <c r="K92" i="7" s="1"/>
  <c r="J80" i="7"/>
  <c r="K80" i="7" s="1"/>
  <c r="J69" i="7"/>
  <c r="K69" i="7" s="1"/>
  <c r="J58" i="7"/>
  <c r="K58" i="7" s="1"/>
  <c r="J47" i="7"/>
  <c r="K47" i="7" s="1"/>
  <c r="J35" i="7"/>
  <c r="K35" i="7" s="1"/>
  <c r="J24" i="7"/>
  <c r="K24" i="7" s="1"/>
  <c r="L24" i="7" s="1"/>
  <c r="J13" i="7"/>
  <c r="K13" i="7" s="1"/>
  <c r="J208" i="7"/>
  <c r="K208" i="7" s="1"/>
  <c r="J196" i="7"/>
  <c r="K196" i="7" s="1"/>
  <c r="J184" i="7"/>
  <c r="K184" i="7" s="1"/>
  <c r="J136" i="7"/>
  <c r="K136" i="7" s="1"/>
  <c r="L136" i="7" s="1"/>
  <c r="J44" i="7"/>
  <c r="K44" i="7" s="1"/>
  <c r="J173" i="7"/>
  <c r="K173" i="7" s="1"/>
  <c r="J119" i="7"/>
  <c r="K119" i="7" s="1"/>
  <c r="L119" i="7" s="1"/>
  <c r="J141" i="7"/>
  <c r="K141" i="7" s="1"/>
  <c r="J106" i="7"/>
  <c r="K106" i="7" s="1"/>
  <c r="J16" i="7"/>
  <c r="K16" i="7" s="1"/>
  <c r="J163" i="7"/>
  <c r="K163" i="7" s="1"/>
  <c r="J179" i="7"/>
  <c r="K179" i="7" s="1"/>
  <c r="J169" i="7"/>
  <c r="K169" i="7" s="1"/>
  <c r="J161" i="7"/>
  <c r="K161" i="7" s="1"/>
  <c r="J149" i="7"/>
  <c r="K149" i="7" s="1"/>
  <c r="J138" i="7"/>
  <c r="K138" i="7" s="1"/>
  <c r="J126" i="7"/>
  <c r="K126" i="7" s="1"/>
  <c r="L126" i="7" s="1"/>
  <c r="J114" i="7"/>
  <c r="K114" i="7" s="1"/>
  <c r="J102" i="7"/>
  <c r="K102" i="7" s="1"/>
  <c r="J91" i="7"/>
  <c r="K91" i="7" s="1"/>
  <c r="J68" i="7"/>
  <c r="K68" i="7" s="1"/>
  <c r="J57" i="7"/>
  <c r="K57" i="7" s="1"/>
  <c r="J46" i="7"/>
  <c r="K46" i="7" s="1"/>
  <c r="L46" i="7" s="1"/>
  <c r="J34" i="7"/>
  <c r="K34" i="7" s="1"/>
  <c r="J23" i="7"/>
  <c r="K23" i="7" s="1"/>
  <c r="J12" i="7"/>
  <c r="K12" i="7" s="1"/>
  <c r="J207" i="7"/>
  <c r="K207" i="7" s="1"/>
  <c r="J195" i="7"/>
  <c r="K195" i="7" s="1"/>
  <c r="J183" i="7"/>
  <c r="K183" i="7" s="1"/>
  <c r="J193" i="7"/>
  <c r="K193" i="7" s="1"/>
  <c r="J131" i="7"/>
  <c r="K131" i="7" s="1"/>
  <c r="J172" i="7"/>
  <c r="K172" i="7" s="1"/>
  <c r="J118" i="7"/>
  <c r="K118" i="7" s="1"/>
  <c r="J72" i="7"/>
  <c r="K72" i="7" s="1"/>
  <c r="J27" i="7"/>
  <c r="K27" i="7" s="1"/>
  <c r="J140" i="7"/>
  <c r="K140" i="7" s="1"/>
  <c r="L140" i="7" s="1"/>
  <c r="J178" i="7"/>
  <c r="K178" i="7" s="1"/>
  <c r="J160" i="7"/>
  <c r="K160" i="7" s="1"/>
  <c r="J148" i="7"/>
  <c r="K148" i="7" s="1"/>
  <c r="J137" i="7"/>
  <c r="K137" i="7" s="1"/>
  <c r="J125" i="7"/>
  <c r="K125" i="7" s="1"/>
  <c r="J113" i="7"/>
  <c r="K113" i="7" s="1"/>
  <c r="L113" i="7" s="1"/>
  <c r="J101" i="7"/>
  <c r="K101" i="7" s="1"/>
  <c r="J90" i="7"/>
  <c r="K90" i="7" s="1"/>
  <c r="J79" i="7"/>
  <c r="K79" i="7" s="1"/>
  <c r="J67" i="7"/>
  <c r="K67" i="7" s="1"/>
  <c r="J56" i="7"/>
  <c r="K56" i="7" s="1"/>
  <c r="L56" i="7" s="1"/>
  <c r="J45" i="7"/>
  <c r="K45" i="7" s="1"/>
  <c r="J22" i="7"/>
  <c r="K22" i="7" s="1"/>
  <c r="J11" i="7"/>
  <c r="K11" i="7" s="1"/>
  <c r="J206" i="7"/>
  <c r="K206" i="7" s="1"/>
  <c r="J194" i="7"/>
  <c r="K194" i="7" s="1"/>
  <c r="J182" i="7"/>
  <c r="K182" i="7" s="1"/>
  <c r="H2" i="7"/>
  <c r="K2" i="7" l="1"/>
  <c r="L2" i="7"/>
  <c r="J2" i="7"/>
</calcChain>
</file>

<file path=xl/sharedStrings.xml><?xml version="1.0" encoding="utf-8"?>
<sst xmlns="http://schemas.openxmlformats.org/spreadsheetml/2006/main" count="983" uniqueCount="72">
  <si>
    <t>S70</t>
  </si>
  <si>
    <t>IN104519</t>
  </si>
  <si>
    <t>S50</t>
  </si>
  <si>
    <t>IN104518</t>
  </si>
  <si>
    <t>IN100106</t>
  </si>
  <si>
    <t>S10</t>
  </si>
  <si>
    <t>IN002080</t>
  </si>
  <si>
    <t>IN101299</t>
  </si>
  <si>
    <t>IN104514</t>
  </si>
  <si>
    <t>S40</t>
  </si>
  <si>
    <t>IN002000</t>
  </si>
  <si>
    <t>S30</t>
  </si>
  <si>
    <t>SE000003</t>
  </si>
  <si>
    <t>IN003000</t>
  </si>
  <si>
    <t>IN004001</t>
  </si>
  <si>
    <t>S80</t>
  </si>
  <si>
    <t>S20</t>
  </si>
  <si>
    <t>SE000080</t>
  </si>
  <si>
    <t>SR10A054</t>
  </si>
  <si>
    <t>IN003080</t>
  </si>
  <si>
    <t>IN005080</t>
  </si>
  <si>
    <t>SR100015</t>
  </si>
  <si>
    <t>SR100027</t>
  </si>
  <si>
    <t>SR100096</t>
  </si>
  <si>
    <t>SR100004</t>
  </si>
  <si>
    <t>SR10B053</t>
  </si>
  <si>
    <t>SR100160</t>
  </si>
  <si>
    <t>SR100208</t>
  </si>
  <si>
    <t>K</t>
  </si>
  <si>
    <t>I</t>
  </si>
  <si>
    <t>Üle toodud 2021. aastast</t>
  </si>
  <si>
    <t>Lõplik eelarve, va üle toodud</t>
  </si>
  <si>
    <t>ST010313</t>
  </si>
  <si>
    <t>ST010209</t>
  </si>
  <si>
    <t>ST010518</t>
  </si>
  <si>
    <t>ST010414</t>
  </si>
  <si>
    <t>ST010416</t>
  </si>
  <si>
    <t>ST010314</t>
  </si>
  <si>
    <t>ST010213</t>
  </si>
  <si>
    <t>ST010102</t>
  </si>
  <si>
    <t>ST010106</t>
  </si>
  <si>
    <t>ST010310</t>
  </si>
  <si>
    <t>ST010104</t>
  </si>
  <si>
    <t>ST010210</t>
  </si>
  <si>
    <t>ST010417</t>
  </si>
  <si>
    <t>ST010312</t>
  </si>
  <si>
    <t>ST010212</t>
  </si>
  <si>
    <t>ST010101</t>
  </si>
  <si>
    <t>ST010311</t>
  </si>
  <si>
    <t>ST010211</t>
  </si>
  <si>
    <t>ST010207</t>
  </si>
  <si>
    <t>ST010520</t>
  </si>
  <si>
    <t>SY020201</t>
  </si>
  <si>
    <t>ST010519</t>
  </si>
  <si>
    <t>SY010105</t>
  </si>
  <si>
    <t>SY010101</t>
  </si>
  <si>
    <t>SY020202</t>
  </si>
  <si>
    <t>ST01</t>
  </si>
  <si>
    <t>SY02</t>
  </si>
  <si>
    <t>SY01</t>
  </si>
  <si>
    <t>Lõplik eelarve</t>
  </si>
  <si>
    <t>Kasutamata eelarve jääk</t>
  </si>
  <si>
    <t xml:space="preserve">2022. aasta riigieelarve jäägid (lähteandmed) </t>
  </si>
  <si>
    <t>Täitmine 2022</t>
  </si>
  <si>
    <t>2023. aastasse võimalik üle kanda</t>
  </si>
  <si>
    <r>
      <t xml:space="preserve">Jääkide </t>
    </r>
    <r>
      <rPr>
        <b/>
        <sz val="9"/>
        <color rgb="FFFF0000"/>
        <rFont val="Times New Roman"/>
        <family val="1"/>
        <charset val="186"/>
      </rPr>
      <t>avansiline</t>
    </r>
    <r>
      <rPr>
        <b/>
        <sz val="9"/>
        <color theme="1"/>
        <rFont val="Times New Roman"/>
        <family val="1"/>
        <charset val="186"/>
      </rPr>
      <t xml:space="preserve"> 2023. aastasse üle viimine</t>
    </r>
  </si>
  <si>
    <t>Programm</t>
  </si>
  <si>
    <t>Programmi tegevus</t>
  </si>
  <si>
    <t>K/I</t>
  </si>
  <si>
    <t>Eelarve objekt</t>
  </si>
  <si>
    <t>Asutus</t>
  </si>
  <si>
    <t>Lisa: Siseministeeriumi valitsemisala 2022. aasta riigieelarve ja riigi 2022. aasta lisaeelarve kasutamata vahendite ülekandmine (eurodes)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</si>
</sst>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3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indent="2"/>
    </xf>
    <xf numFmtId="0" fontId="6" fillId="0" borderId="0" xfId="0" applyFont="1"/>
    <xf numFmtId="3" fontId="6" fillId="0" borderId="0" xfId="0" applyNumberFormat="1" applyFon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3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/>
    <xf numFmtId="3" fontId="6" fillId="0" borderId="1" xfId="0" applyNumberFormat="1" applyFont="1" applyBorder="1"/>
    <xf numFmtId="0" fontId="7" fillId="0" borderId="1" xfId="0" applyFont="1" applyBorder="1"/>
    <xf numFmtId="3" fontId="7" fillId="0" borderId="1" xfId="0" applyNumberFormat="1" applyFont="1" applyBorder="1"/>
    <xf numFmtId="0" fontId="7" fillId="0" borderId="0" xfId="0" applyFont="1"/>
    <xf numFmtId="0" fontId="7" fillId="0" borderId="0" xfId="0" applyFont="1" applyFill="1"/>
    <xf numFmtId="0" fontId="2" fillId="2" borderId="1" xfId="0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 wrapText="1"/>
    </xf>
    <xf numFmtId="3" fontId="2" fillId="3" borderId="3" xfId="0" applyNumberFormat="1" applyFont="1" applyFill="1" applyBorder="1" applyAlignment="1">
      <alignment horizontal="center" wrapText="1"/>
    </xf>
  </cellXfs>
  <cellStyles count="2">
    <cellStyle name="Normal" xfId="0" builtinId="0"/>
    <cellStyle name="Normal 25 9" xfId="1" xr:uid="{F9957320-C1D6-4AF6-B0E3-6AB15BDF1E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4BC5B-40E9-489F-A5CC-7F435A4BC34B}">
  <dimension ref="A1:P209"/>
  <sheetViews>
    <sheetView tabSelected="1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A3" sqref="A3:K3"/>
    </sheetView>
  </sheetViews>
  <sheetFormatPr defaultRowHeight="12" x14ac:dyDescent="0.2"/>
  <cols>
    <col min="1" max="5" width="14.42578125" style="3" customWidth="1"/>
    <col min="6" max="11" width="18" style="3" customWidth="1"/>
    <col min="12" max="12" width="15.140625" style="3" customWidth="1"/>
    <col min="13" max="16384" width="9.140625" style="3"/>
  </cols>
  <sheetData>
    <row r="1" spans="1:13" x14ac:dyDescent="0.2">
      <c r="A1" s="2" t="s">
        <v>71</v>
      </c>
      <c r="B1" s="2"/>
      <c r="C1" s="2"/>
      <c r="D1" s="2"/>
      <c r="E1" s="2"/>
      <c r="M1" s="4"/>
    </row>
    <row r="2" spans="1:13" s="4" customFormat="1" x14ac:dyDescent="0.2">
      <c r="F2" s="4">
        <f t="shared" ref="F2:L2" si="0">SUBTOTAL(9,F5:F1048576)</f>
        <v>-92934316.624614462</v>
      </c>
      <c r="G2" s="4">
        <f t="shared" si="0"/>
        <v>-3339954.1566955871</v>
      </c>
      <c r="H2" s="4">
        <f t="shared" si="0"/>
        <v>-96274270.781310067</v>
      </c>
      <c r="I2" s="4">
        <f t="shared" si="0"/>
        <v>-58399185.948849827</v>
      </c>
      <c r="J2" s="4">
        <f t="shared" si="0"/>
        <v>-37875084.832460187</v>
      </c>
      <c r="K2" s="4">
        <f t="shared" si="0"/>
        <v>-37875084.832460187</v>
      </c>
      <c r="L2" s="4">
        <f t="shared" si="0"/>
        <v>-29971131.330101736</v>
      </c>
    </row>
    <row r="3" spans="1:13" ht="36" customHeight="1" x14ac:dyDescent="0.2">
      <c r="A3" s="14" t="s">
        <v>62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5" t="s">
        <v>65</v>
      </c>
    </row>
    <row r="4" spans="1:13" ht="24" x14ac:dyDescent="0.2">
      <c r="A4" s="5" t="s">
        <v>66</v>
      </c>
      <c r="B4" s="6" t="s">
        <v>67</v>
      </c>
      <c r="C4" s="5" t="s">
        <v>68</v>
      </c>
      <c r="D4" s="5" t="s">
        <v>69</v>
      </c>
      <c r="E4" s="5" t="s">
        <v>70</v>
      </c>
      <c r="F4" s="1" t="s">
        <v>31</v>
      </c>
      <c r="G4" s="1" t="s">
        <v>30</v>
      </c>
      <c r="H4" s="1" t="s">
        <v>60</v>
      </c>
      <c r="I4" s="1" t="s">
        <v>63</v>
      </c>
      <c r="J4" s="1" t="s">
        <v>61</v>
      </c>
      <c r="K4" s="7" t="s">
        <v>64</v>
      </c>
      <c r="L4" s="16"/>
    </row>
    <row r="5" spans="1:13" x14ac:dyDescent="0.2">
      <c r="A5" s="8" t="s">
        <v>57</v>
      </c>
      <c r="B5" s="8" t="s">
        <v>47</v>
      </c>
      <c r="C5" s="8" t="s">
        <v>28</v>
      </c>
      <c r="D5" s="8" t="s">
        <v>12</v>
      </c>
      <c r="E5" s="8" t="s">
        <v>9</v>
      </c>
      <c r="F5" s="9">
        <v>-9.9459734477929409</v>
      </c>
      <c r="G5" s="9">
        <v>0</v>
      </c>
      <c r="H5" s="9">
        <f>F5+G5</f>
        <v>-9.9459734477929409</v>
      </c>
      <c r="I5" s="9">
        <v>-9.9506961959757305</v>
      </c>
      <c r="J5" s="9">
        <f>H5-I5</f>
        <v>4.7227481827896156E-3</v>
      </c>
      <c r="K5" s="9">
        <f>J5</f>
        <v>4.7227481827896156E-3</v>
      </c>
      <c r="L5" s="9">
        <v>0</v>
      </c>
    </row>
    <row r="6" spans="1:13" s="12" customFormat="1" x14ac:dyDescent="0.2">
      <c r="A6" s="10" t="s">
        <v>57</v>
      </c>
      <c r="B6" s="10" t="s">
        <v>47</v>
      </c>
      <c r="C6" s="10" t="s">
        <v>28</v>
      </c>
      <c r="D6" s="10" t="s">
        <v>17</v>
      </c>
      <c r="E6" s="10" t="s">
        <v>5</v>
      </c>
      <c r="F6" s="11">
        <v>0</v>
      </c>
      <c r="G6" s="11">
        <v>0</v>
      </c>
      <c r="H6" s="11">
        <f t="shared" ref="H6:H65" si="1">F6+G6</f>
        <v>0</v>
      </c>
      <c r="I6" s="11">
        <v>-0.50019862550597549</v>
      </c>
      <c r="J6" s="11">
        <f t="shared" ref="J6:J65" si="2">H6-I6</f>
        <v>0.50019862550597549</v>
      </c>
      <c r="K6" s="11">
        <f t="shared" ref="K6:K65" si="3">J6</f>
        <v>0.50019862550597549</v>
      </c>
      <c r="L6" s="11">
        <v>0</v>
      </c>
    </row>
    <row r="7" spans="1:13" x14ac:dyDescent="0.2">
      <c r="A7" s="8" t="s">
        <v>57</v>
      </c>
      <c r="B7" s="8" t="s">
        <v>47</v>
      </c>
      <c r="C7" s="8" t="s">
        <v>28</v>
      </c>
      <c r="D7" s="8" t="s">
        <v>17</v>
      </c>
      <c r="E7" s="8" t="s">
        <v>9</v>
      </c>
      <c r="F7" s="9">
        <v>-7010.3329959674511</v>
      </c>
      <c r="G7" s="9">
        <v>0</v>
      </c>
      <c r="H7" s="9">
        <f t="shared" si="1"/>
        <v>-7010.3329959674511</v>
      </c>
      <c r="I7" s="9">
        <v>-3854.1382647151736</v>
      </c>
      <c r="J7" s="9">
        <f t="shared" si="2"/>
        <v>-3156.1947312522775</v>
      </c>
      <c r="K7" s="9">
        <f t="shared" si="3"/>
        <v>-3156.1947312522775</v>
      </c>
      <c r="L7" s="9">
        <v>0</v>
      </c>
    </row>
    <row r="8" spans="1:13" x14ac:dyDescent="0.2">
      <c r="A8" s="8" t="s">
        <v>57</v>
      </c>
      <c r="B8" s="8" t="s">
        <v>47</v>
      </c>
      <c r="C8" s="8" t="s">
        <v>28</v>
      </c>
      <c r="D8" s="8" t="s">
        <v>17</v>
      </c>
      <c r="E8" s="8" t="s">
        <v>0</v>
      </c>
      <c r="F8" s="9">
        <v>-752367.33000000496</v>
      </c>
      <c r="G8" s="9">
        <v>0</v>
      </c>
      <c r="H8" s="9">
        <f t="shared" si="1"/>
        <v>-752367.33000000496</v>
      </c>
      <c r="I8" s="9">
        <v>-543426.46431265748</v>
      </c>
      <c r="J8" s="9">
        <f t="shared" si="2"/>
        <v>-208940.86568734748</v>
      </c>
      <c r="K8" s="9">
        <f t="shared" si="3"/>
        <v>-208940.86568734748</v>
      </c>
      <c r="L8" s="9">
        <v>0</v>
      </c>
    </row>
    <row r="9" spans="1:13" x14ac:dyDescent="0.2">
      <c r="A9" s="8" t="s">
        <v>57</v>
      </c>
      <c r="B9" s="8" t="s">
        <v>47</v>
      </c>
      <c r="C9" s="8" t="s">
        <v>28</v>
      </c>
      <c r="D9" s="8" t="s">
        <v>22</v>
      </c>
      <c r="E9" s="8" t="s">
        <v>9</v>
      </c>
      <c r="F9" s="9">
        <v>-8973.5785254857201</v>
      </c>
      <c r="G9" s="9">
        <v>0</v>
      </c>
      <c r="H9" s="9">
        <f t="shared" si="1"/>
        <v>-8973.5785254857201</v>
      </c>
      <c r="I9" s="9">
        <v>-11667.215859475535</v>
      </c>
      <c r="J9" s="9">
        <f t="shared" si="2"/>
        <v>2693.6373339898146</v>
      </c>
      <c r="K9" s="9">
        <f t="shared" si="3"/>
        <v>2693.6373339898146</v>
      </c>
      <c r="L9" s="9">
        <v>0</v>
      </c>
    </row>
    <row r="10" spans="1:13" x14ac:dyDescent="0.2">
      <c r="A10" s="8" t="s">
        <v>57</v>
      </c>
      <c r="B10" s="8" t="s">
        <v>47</v>
      </c>
      <c r="C10" s="8" t="s">
        <v>28</v>
      </c>
      <c r="D10" s="8" t="s">
        <v>23</v>
      </c>
      <c r="E10" s="8" t="s">
        <v>9</v>
      </c>
      <c r="F10" s="9">
        <v>-4908.2145238859657</v>
      </c>
      <c r="G10" s="9">
        <v>0</v>
      </c>
      <c r="H10" s="9">
        <f t="shared" si="1"/>
        <v>-4908.2145238859657</v>
      </c>
      <c r="I10" s="9">
        <v>-1012.4048203268358</v>
      </c>
      <c r="J10" s="9">
        <f t="shared" si="2"/>
        <v>-3895.80970355913</v>
      </c>
      <c r="K10" s="9">
        <f t="shared" si="3"/>
        <v>-3895.80970355913</v>
      </c>
      <c r="L10" s="9">
        <f>K10</f>
        <v>-3895.80970355913</v>
      </c>
    </row>
    <row r="11" spans="1:13" x14ac:dyDescent="0.2">
      <c r="A11" s="8" t="s">
        <v>57</v>
      </c>
      <c r="B11" s="8" t="s">
        <v>39</v>
      </c>
      <c r="C11" s="8" t="s">
        <v>28</v>
      </c>
      <c r="D11" s="8" t="s">
        <v>12</v>
      </c>
      <c r="E11" s="8" t="s">
        <v>5</v>
      </c>
      <c r="F11" s="9">
        <v>51.600004456543388</v>
      </c>
      <c r="G11" s="9">
        <v>-394.56000000119991</v>
      </c>
      <c r="H11" s="9">
        <f t="shared" si="1"/>
        <v>-342.95999554465652</v>
      </c>
      <c r="I11" s="9">
        <v>-73.863600001199984</v>
      </c>
      <c r="J11" s="9">
        <f t="shared" si="2"/>
        <v>-269.09639554345654</v>
      </c>
      <c r="K11" s="9">
        <f t="shared" si="3"/>
        <v>-269.09639554345654</v>
      </c>
      <c r="L11" s="9">
        <v>0</v>
      </c>
    </row>
    <row r="12" spans="1:13" x14ac:dyDescent="0.2">
      <c r="A12" s="8" t="s">
        <v>57</v>
      </c>
      <c r="B12" s="8" t="s">
        <v>39</v>
      </c>
      <c r="C12" s="8" t="s">
        <v>28</v>
      </c>
      <c r="D12" s="8" t="s">
        <v>12</v>
      </c>
      <c r="E12" s="8" t="s">
        <v>11</v>
      </c>
      <c r="F12" s="9">
        <v>-599.9999988833008</v>
      </c>
      <c r="G12" s="9">
        <v>-143.81447605451868</v>
      </c>
      <c r="H12" s="9">
        <f t="shared" si="1"/>
        <v>-743.81447493781945</v>
      </c>
      <c r="I12" s="9">
        <v>-511.53846154384615</v>
      </c>
      <c r="J12" s="9">
        <f t="shared" si="2"/>
        <v>-232.2760133939733</v>
      </c>
      <c r="K12" s="9">
        <f t="shared" si="3"/>
        <v>-232.2760133939733</v>
      </c>
      <c r="L12" s="9">
        <v>0</v>
      </c>
    </row>
    <row r="13" spans="1:13" x14ac:dyDescent="0.2">
      <c r="A13" s="8" t="s">
        <v>57</v>
      </c>
      <c r="B13" s="8" t="s">
        <v>39</v>
      </c>
      <c r="C13" s="8" t="s">
        <v>28</v>
      </c>
      <c r="D13" s="8" t="s">
        <v>12</v>
      </c>
      <c r="E13" s="8" t="s">
        <v>9</v>
      </c>
      <c r="F13" s="9">
        <v>-28.789569049401596</v>
      </c>
      <c r="G13" s="9">
        <v>0</v>
      </c>
      <c r="H13" s="9">
        <f t="shared" si="1"/>
        <v>-28.789569049401596</v>
      </c>
      <c r="I13" s="9">
        <v>-29.363329740458305</v>
      </c>
      <c r="J13" s="9">
        <f t="shared" si="2"/>
        <v>0.57376069105670879</v>
      </c>
      <c r="K13" s="9">
        <f t="shared" si="3"/>
        <v>0.57376069105670879</v>
      </c>
      <c r="L13" s="9">
        <v>0</v>
      </c>
    </row>
    <row r="14" spans="1:13" s="12" customFormat="1" x14ac:dyDescent="0.2">
      <c r="A14" s="10" t="s">
        <v>57</v>
      </c>
      <c r="B14" s="10" t="s">
        <v>39</v>
      </c>
      <c r="C14" s="10" t="s">
        <v>28</v>
      </c>
      <c r="D14" s="10" t="s">
        <v>17</v>
      </c>
      <c r="E14" s="10" t="s">
        <v>5</v>
      </c>
      <c r="F14" s="11">
        <v>0</v>
      </c>
      <c r="G14" s="11">
        <v>0</v>
      </c>
      <c r="H14" s="11">
        <f t="shared" si="1"/>
        <v>0</v>
      </c>
      <c r="I14" s="11">
        <v>-9.1624183745335639</v>
      </c>
      <c r="J14" s="11">
        <f t="shared" si="2"/>
        <v>9.1624183745335639</v>
      </c>
      <c r="K14" s="11">
        <f t="shared" si="3"/>
        <v>9.1624183745335639</v>
      </c>
      <c r="L14" s="11">
        <v>0</v>
      </c>
    </row>
    <row r="15" spans="1:13" x14ac:dyDescent="0.2">
      <c r="A15" s="8" t="s">
        <v>57</v>
      </c>
      <c r="B15" s="8" t="s">
        <v>39</v>
      </c>
      <c r="C15" s="8" t="s">
        <v>28</v>
      </c>
      <c r="D15" s="8" t="s">
        <v>17</v>
      </c>
      <c r="E15" s="8" t="s">
        <v>11</v>
      </c>
      <c r="F15" s="9">
        <v>-1569210.9383635675</v>
      </c>
      <c r="G15" s="9">
        <v>0</v>
      </c>
      <c r="H15" s="9">
        <f t="shared" si="1"/>
        <v>-1569210.9383635675</v>
      </c>
      <c r="I15" s="9">
        <v>-301660.73653237941</v>
      </c>
      <c r="J15" s="9">
        <f t="shared" si="2"/>
        <v>-1267550.2018311881</v>
      </c>
      <c r="K15" s="9">
        <f t="shared" si="3"/>
        <v>-1267550.2018311881</v>
      </c>
      <c r="L15" s="9">
        <v>0</v>
      </c>
    </row>
    <row r="16" spans="1:13" x14ac:dyDescent="0.2">
      <c r="A16" s="8" t="s">
        <v>57</v>
      </c>
      <c r="B16" s="8" t="s">
        <v>39</v>
      </c>
      <c r="C16" s="8" t="s">
        <v>28</v>
      </c>
      <c r="D16" s="8" t="s">
        <v>17</v>
      </c>
      <c r="E16" s="8" t="s">
        <v>9</v>
      </c>
      <c r="F16" s="9">
        <v>-2714.7279960955539</v>
      </c>
      <c r="G16" s="9">
        <v>0</v>
      </c>
      <c r="H16" s="9">
        <f t="shared" si="1"/>
        <v>-2714.7279960955539</v>
      </c>
      <c r="I16" s="9">
        <v>-2225.6717562988802</v>
      </c>
      <c r="J16" s="9">
        <f t="shared" si="2"/>
        <v>-489.05623979667371</v>
      </c>
      <c r="K16" s="9">
        <f t="shared" si="3"/>
        <v>-489.05623979667371</v>
      </c>
      <c r="L16" s="9">
        <v>0</v>
      </c>
    </row>
    <row r="17" spans="1:12" x14ac:dyDescent="0.2">
      <c r="A17" s="8" t="s">
        <v>57</v>
      </c>
      <c r="B17" s="8" t="s">
        <v>39</v>
      </c>
      <c r="C17" s="8" t="s">
        <v>28</v>
      </c>
      <c r="D17" s="8" t="s">
        <v>17</v>
      </c>
      <c r="E17" s="8" t="s">
        <v>0</v>
      </c>
      <c r="F17" s="9">
        <v>-426341.4870000027</v>
      </c>
      <c r="G17" s="9">
        <v>0</v>
      </c>
      <c r="H17" s="9">
        <f t="shared" si="1"/>
        <v>-426341.4870000027</v>
      </c>
      <c r="I17" s="9">
        <v>-307941.66311043396</v>
      </c>
      <c r="J17" s="9">
        <f t="shared" si="2"/>
        <v>-118399.82388956874</v>
      </c>
      <c r="K17" s="9">
        <f t="shared" si="3"/>
        <v>-118399.82388956874</v>
      </c>
      <c r="L17" s="9">
        <v>0</v>
      </c>
    </row>
    <row r="18" spans="1:12" x14ac:dyDescent="0.2">
      <c r="A18" s="8" t="s">
        <v>57</v>
      </c>
      <c r="B18" s="8" t="s">
        <v>39</v>
      </c>
      <c r="C18" s="8" t="s">
        <v>28</v>
      </c>
      <c r="D18" s="8" t="s">
        <v>22</v>
      </c>
      <c r="E18" s="8" t="s">
        <v>9</v>
      </c>
      <c r="F18" s="9">
        <v>-34923.189703293101</v>
      </c>
      <c r="G18" s="9">
        <v>0</v>
      </c>
      <c r="H18" s="9">
        <f t="shared" si="1"/>
        <v>-34923.189703293101</v>
      </c>
      <c r="I18" s="9">
        <v>-37706.767914214804</v>
      </c>
      <c r="J18" s="9">
        <f t="shared" si="2"/>
        <v>2783.5782109217034</v>
      </c>
      <c r="K18" s="9">
        <f t="shared" si="3"/>
        <v>2783.5782109217034</v>
      </c>
      <c r="L18" s="9">
        <v>0</v>
      </c>
    </row>
    <row r="19" spans="1:12" x14ac:dyDescent="0.2">
      <c r="A19" s="8" t="s">
        <v>57</v>
      </c>
      <c r="B19" s="8" t="s">
        <v>39</v>
      </c>
      <c r="C19" s="8" t="s">
        <v>28</v>
      </c>
      <c r="D19" s="8" t="s">
        <v>23</v>
      </c>
      <c r="E19" s="8" t="s">
        <v>9</v>
      </c>
      <c r="F19" s="9">
        <v>-19101.68907873123</v>
      </c>
      <c r="G19" s="9">
        <v>0</v>
      </c>
      <c r="H19" s="9">
        <f t="shared" si="1"/>
        <v>-19101.68907873123</v>
      </c>
      <c r="I19" s="9">
        <v>-3271.9471453070937</v>
      </c>
      <c r="J19" s="9">
        <f t="shared" si="2"/>
        <v>-15829.741933424135</v>
      </c>
      <c r="K19" s="9">
        <f t="shared" si="3"/>
        <v>-15829.741933424135</v>
      </c>
      <c r="L19" s="9">
        <f>K19</f>
        <v>-15829.741933424135</v>
      </c>
    </row>
    <row r="20" spans="1:12" x14ac:dyDescent="0.2">
      <c r="A20" s="8" t="s">
        <v>57</v>
      </c>
      <c r="B20" s="8" t="s">
        <v>42</v>
      </c>
      <c r="C20" s="8" t="s">
        <v>28</v>
      </c>
      <c r="D20" s="8" t="s">
        <v>12</v>
      </c>
      <c r="E20" s="8" t="s">
        <v>9</v>
      </c>
      <c r="F20" s="9">
        <v>-12.724884874656038</v>
      </c>
      <c r="G20" s="9">
        <v>0</v>
      </c>
      <c r="H20" s="9">
        <f t="shared" si="1"/>
        <v>-12.724884874656038</v>
      </c>
      <c r="I20" s="9">
        <v>-12.658208885308634</v>
      </c>
      <c r="J20" s="9">
        <f t="shared" si="2"/>
        <v>-6.6675989347404041E-2</v>
      </c>
      <c r="K20" s="9">
        <f t="shared" si="3"/>
        <v>-6.6675989347404041E-2</v>
      </c>
      <c r="L20" s="9">
        <v>0</v>
      </c>
    </row>
    <row r="21" spans="1:12" x14ac:dyDescent="0.2">
      <c r="A21" s="8" t="s">
        <v>57</v>
      </c>
      <c r="B21" s="8" t="s">
        <v>42</v>
      </c>
      <c r="C21" s="8" t="s">
        <v>28</v>
      </c>
      <c r="D21" s="8" t="s">
        <v>17</v>
      </c>
      <c r="E21" s="8" t="s">
        <v>9</v>
      </c>
      <c r="F21" s="9">
        <v>-2543.1499980509811</v>
      </c>
      <c r="G21" s="9">
        <v>0</v>
      </c>
      <c r="H21" s="9">
        <f t="shared" si="1"/>
        <v>-2543.1499980509811</v>
      </c>
      <c r="I21" s="9">
        <v>-1545.6269867864928</v>
      </c>
      <c r="J21" s="9">
        <f t="shared" si="2"/>
        <v>-997.52301126448833</v>
      </c>
      <c r="K21" s="9">
        <f t="shared" si="3"/>
        <v>-997.52301126448833</v>
      </c>
      <c r="L21" s="9">
        <v>0</v>
      </c>
    </row>
    <row r="22" spans="1:12" x14ac:dyDescent="0.2">
      <c r="A22" s="8" t="s">
        <v>57</v>
      </c>
      <c r="B22" s="8" t="s">
        <v>42</v>
      </c>
      <c r="C22" s="8" t="s">
        <v>28</v>
      </c>
      <c r="D22" s="8" t="s">
        <v>17</v>
      </c>
      <c r="E22" s="8" t="s">
        <v>0</v>
      </c>
      <c r="F22" s="9">
        <v>-300946.93200000195</v>
      </c>
      <c r="G22" s="9">
        <v>0</v>
      </c>
      <c r="H22" s="9">
        <f t="shared" si="1"/>
        <v>-300946.93200000195</v>
      </c>
      <c r="I22" s="9">
        <v>-217370.58572511101</v>
      </c>
      <c r="J22" s="9">
        <f t="shared" si="2"/>
        <v>-83576.346274890937</v>
      </c>
      <c r="K22" s="9">
        <f t="shared" si="3"/>
        <v>-83576.346274890937</v>
      </c>
      <c r="L22" s="9">
        <v>-45159</v>
      </c>
    </row>
    <row r="23" spans="1:12" x14ac:dyDescent="0.2">
      <c r="A23" s="8" t="s">
        <v>57</v>
      </c>
      <c r="B23" s="8" t="s">
        <v>42</v>
      </c>
      <c r="C23" s="8" t="s">
        <v>28</v>
      </c>
      <c r="D23" s="8" t="s">
        <v>22</v>
      </c>
      <c r="E23" s="8" t="s">
        <v>9</v>
      </c>
      <c r="F23" s="9">
        <v>-7690.8546506303246</v>
      </c>
      <c r="G23" s="9">
        <v>0</v>
      </c>
      <c r="H23" s="9">
        <f t="shared" si="1"/>
        <v>-7690.8546506303246</v>
      </c>
      <c r="I23" s="9">
        <v>-8077.3768120179193</v>
      </c>
      <c r="J23" s="9">
        <f t="shared" si="2"/>
        <v>386.52216138759468</v>
      </c>
      <c r="K23" s="9">
        <f t="shared" si="3"/>
        <v>386.52216138759468</v>
      </c>
      <c r="L23" s="9">
        <v>0</v>
      </c>
    </row>
    <row r="24" spans="1:12" x14ac:dyDescent="0.2">
      <c r="A24" s="8" t="s">
        <v>57</v>
      </c>
      <c r="B24" s="8" t="s">
        <v>42</v>
      </c>
      <c r="C24" s="8" t="s">
        <v>28</v>
      </c>
      <c r="D24" s="8" t="s">
        <v>23</v>
      </c>
      <c r="E24" s="8" t="s">
        <v>9</v>
      </c>
      <c r="F24" s="9">
        <v>-4206.6121546483009</v>
      </c>
      <c r="G24" s="9">
        <v>0</v>
      </c>
      <c r="H24" s="9">
        <f t="shared" si="1"/>
        <v>-4206.6121546483009</v>
      </c>
      <c r="I24" s="9">
        <v>-700.87110206375837</v>
      </c>
      <c r="J24" s="9">
        <f t="shared" si="2"/>
        <v>-3505.7410525845426</v>
      </c>
      <c r="K24" s="9">
        <f t="shared" si="3"/>
        <v>-3505.7410525845426</v>
      </c>
      <c r="L24" s="9">
        <f>K24</f>
        <v>-3505.7410525845426</v>
      </c>
    </row>
    <row r="25" spans="1:12" x14ac:dyDescent="0.2">
      <c r="A25" s="8" t="s">
        <v>57</v>
      </c>
      <c r="B25" s="8" t="s">
        <v>40</v>
      </c>
      <c r="C25" s="8" t="s">
        <v>28</v>
      </c>
      <c r="D25" s="8" t="s">
        <v>12</v>
      </c>
      <c r="E25" s="8" t="s">
        <v>5</v>
      </c>
      <c r="F25" s="9">
        <v>129.00000748909588</v>
      </c>
      <c r="G25" s="9">
        <v>-986.40000000299995</v>
      </c>
      <c r="H25" s="9">
        <f t="shared" si="1"/>
        <v>-857.39999251390407</v>
      </c>
      <c r="I25" s="9">
        <v>-184.65900000299999</v>
      </c>
      <c r="J25" s="9">
        <f t="shared" si="2"/>
        <v>-672.74099251090411</v>
      </c>
      <c r="K25" s="9">
        <f t="shared" si="3"/>
        <v>-672.74099251090411</v>
      </c>
      <c r="L25" s="9">
        <v>0</v>
      </c>
    </row>
    <row r="26" spans="1:12" x14ac:dyDescent="0.2">
      <c r="A26" s="8" t="s">
        <v>57</v>
      </c>
      <c r="B26" s="8" t="s">
        <v>40</v>
      </c>
      <c r="C26" s="8" t="s">
        <v>28</v>
      </c>
      <c r="D26" s="8" t="s">
        <v>12</v>
      </c>
      <c r="E26" s="8" t="s">
        <v>11</v>
      </c>
      <c r="F26" s="9">
        <v>-1400.0000000056957</v>
      </c>
      <c r="G26" s="9">
        <v>-0.12040230392660525</v>
      </c>
      <c r="H26" s="9">
        <f t="shared" si="1"/>
        <v>-1400.1204023096222</v>
      </c>
      <c r="I26" s="9">
        <v>0</v>
      </c>
      <c r="J26" s="9">
        <f t="shared" si="2"/>
        <v>-1400.1204023096222</v>
      </c>
      <c r="K26" s="9">
        <f t="shared" si="3"/>
        <v>-1400.1204023096222</v>
      </c>
      <c r="L26" s="9">
        <v>0</v>
      </c>
    </row>
    <row r="27" spans="1:12" x14ac:dyDescent="0.2">
      <c r="A27" s="8" t="s">
        <v>57</v>
      </c>
      <c r="B27" s="8" t="s">
        <v>40</v>
      </c>
      <c r="C27" s="8" t="s">
        <v>28</v>
      </c>
      <c r="D27" s="8" t="s">
        <v>12</v>
      </c>
      <c r="E27" s="8" t="s">
        <v>9</v>
      </c>
      <c r="F27" s="9">
        <v>-3.3186676078923592</v>
      </c>
      <c r="G27" s="9">
        <v>0</v>
      </c>
      <c r="H27" s="9">
        <f t="shared" si="1"/>
        <v>-3.3186676078923592</v>
      </c>
      <c r="I27" s="9">
        <v>-3.3661739696270629</v>
      </c>
      <c r="J27" s="9">
        <f t="shared" si="2"/>
        <v>4.7506361734703795E-2</v>
      </c>
      <c r="K27" s="9">
        <f t="shared" si="3"/>
        <v>4.7506361734703795E-2</v>
      </c>
      <c r="L27" s="9">
        <v>0</v>
      </c>
    </row>
    <row r="28" spans="1:12" s="12" customFormat="1" x14ac:dyDescent="0.2">
      <c r="A28" s="10" t="s">
        <v>57</v>
      </c>
      <c r="B28" s="10" t="s">
        <v>40</v>
      </c>
      <c r="C28" s="10" t="s">
        <v>28</v>
      </c>
      <c r="D28" s="10" t="s">
        <v>17</v>
      </c>
      <c r="E28" s="10" t="s">
        <v>5</v>
      </c>
      <c r="F28" s="11">
        <v>0</v>
      </c>
      <c r="G28" s="11">
        <v>0</v>
      </c>
      <c r="H28" s="11">
        <f t="shared" si="1"/>
        <v>0</v>
      </c>
      <c r="I28" s="11">
        <v>-5.9022021658419366</v>
      </c>
      <c r="J28" s="11">
        <f t="shared" si="2"/>
        <v>5.9022021658419366</v>
      </c>
      <c r="K28" s="11">
        <f t="shared" si="3"/>
        <v>5.9022021658419366</v>
      </c>
      <c r="L28" s="11">
        <v>0</v>
      </c>
    </row>
    <row r="29" spans="1:12" x14ac:dyDescent="0.2">
      <c r="A29" s="8" t="s">
        <v>57</v>
      </c>
      <c r="B29" s="8" t="s">
        <v>40</v>
      </c>
      <c r="C29" s="8" t="s">
        <v>28</v>
      </c>
      <c r="D29" s="8" t="s">
        <v>17</v>
      </c>
      <c r="E29" s="8" t="s">
        <v>11</v>
      </c>
      <c r="F29" s="9">
        <v>-1313.5540567024968</v>
      </c>
      <c r="G29" s="9">
        <v>0</v>
      </c>
      <c r="H29" s="9">
        <f t="shared" si="1"/>
        <v>-1313.5540567024968</v>
      </c>
      <c r="I29" s="9">
        <v>-41150.86869558195</v>
      </c>
      <c r="J29" s="9">
        <f t="shared" si="2"/>
        <v>39837.314638879456</v>
      </c>
      <c r="K29" s="9">
        <f t="shared" si="3"/>
        <v>39837.314638879456</v>
      </c>
      <c r="L29" s="9">
        <v>0</v>
      </c>
    </row>
    <row r="30" spans="1:12" x14ac:dyDescent="0.2">
      <c r="A30" s="8" t="s">
        <v>57</v>
      </c>
      <c r="B30" s="8" t="s">
        <v>40</v>
      </c>
      <c r="C30" s="8" t="s">
        <v>28</v>
      </c>
      <c r="D30" s="8" t="s">
        <v>17</v>
      </c>
      <c r="E30" s="8" t="s">
        <v>9</v>
      </c>
      <c r="F30" s="9">
        <v>-47.00199902227007</v>
      </c>
      <c r="G30" s="9">
        <v>0</v>
      </c>
      <c r="H30" s="9">
        <f t="shared" si="1"/>
        <v>-47.00199902227007</v>
      </c>
      <c r="I30" s="9">
        <v>-442.89887871129991</v>
      </c>
      <c r="J30" s="9">
        <f t="shared" si="2"/>
        <v>395.89687968902984</v>
      </c>
      <c r="K30" s="9">
        <f t="shared" si="3"/>
        <v>395.89687968902984</v>
      </c>
      <c r="L30" s="9">
        <v>0</v>
      </c>
    </row>
    <row r="31" spans="1:12" x14ac:dyDescent="0.2">
      <c r="A31" s="8" t="s">
        <v>57</v>
      </c>
      <c r="B31" s="8" t="s">
        <v>40</v>
      </c>
      <c r="C31" s="8" t="s">
        <v>28</v>
      </c>
      <c r="D31" s="8" t="s">
        <v>17</v>
      </c>
      <c r="E31" s="8" t="s">
        <v>0</v>
      </c>
      <c r="F31" s="9">
        <v>-61367.857526792228</v>
      </c>
      <c r="G31" s="9">
        <v>0</v>
      </c>
      <c r="H31" s="9">
        <f t="shared" si="1"/>
        <v>-61367.857526792228</v>
      </c>
      <c r="I31" s="9">
        <v>-40681.983552657031</v>
      </c>
      <c r="J31" s="9">
        <f t="shared" si="2"/>
        <v>-20685.873974135196</v>
      </c>
      <c r="K31" s="9">
        <f t="shared" si="3"/>
        <v>-20685.873974135196</v>
      </c>
      <c r="L31" s="9">
        <v>0</v>
      </c>
    </row>
    <row r="32" spans="1:12" x14ac:dyDescent="0.2">
      <c r="A32" s="8" t="s">
        <v>57</v>
      </c>
      <c r="B32" s="8" t="s">
        <v>40</v>
      </c>
      <c r="C32" s="8" t="s">
        <v>28</v>
      </c>
      <c r="D32" s="8" t="s">
        <v>22</v>
      </c>
      <c r="E32" s="8" t="s">
        <v>9</v>
      </c>
      <c r="F32" s="9">
        <v>-2540.8757598807456</v>
      </c>
      <c r="G32" s="9">
        <v>0</v>
      </c>
      <c r="H32" s="9">
        <f t="shared" si="1"/>
        <v>-2540.8757598807456</v>
      </c>
      <c r="I32" s="9">
        <v>-4285.4007238028898</v>
      </c>
      <c r="J32" s="9">
        <f t="shared" si="2"/>
        <v>1744.5249639221443</v>
      </c>
      <c r="K32" s="9">
        <f t="shared" si="3"/>
        <v>1744.5249639221443</v>
      </c>
      <c r="L32" s="9">
        <v>0</v>
      </c>
    </row>
    <row r="33" spans="1:16" x14ac:dyDescent="0.2">
      <c r="A33" s="8" t="s">
        <v>57</v>
      </c>
      <c r="B33" s="8" t="s">
        <v>40</v>
      </c>
      <c r="C33" s="8" t="s">
        <v>28</v>
      </c>
      <c r="D33" s="8" t="s">
        <v>23</v>
      </c>
      <c r="E33" s="8" t="s">
        <v>9</v>
      </c>
      <c r="F33" s="9">
        <v>-1389.7647712611229</v>
      </c>
      <c r="G33" s="9">
        <v>0</v>
      </c>
      <c r="H33" s="9">
        <f t="shared" si="1"/>
        <v>-1389.7647712611229</v>
      </c>
      <c r="I33" s="9">
        <v>-371.8590973451129</v>
      </c>
      <c r="J33" s="9">
        <f t="shared" si="2"/>
        <v>-1017.90567391601</v>
      </c>
      <c r="K33" s="9">
        <f t="shared" si="3"/>
        <v>-1017.90567391601</v>
      </c>
      <c r="L33" s="9">
        <v>0</v>
      </c>
    </row>
    <row r="34" spans="1:16" x14ac:dyDescent="0.2">
      <c r="A34" s="8" t="s">
        <v>57</v>
      </c>
      <c r="B34" s="8" t="s">
        <v>50</v>
      </c>
      <c r="C34" s="8" t="s">
        <v>28</v>
      </c>
      <c r="D34" s="8" t="s">
        <v>12</v>
      </c>
      <c r="E34" s="8" t="s">
        <v>9</v>
      </c>
      <c r="F34" s="9">
        <v>-56.423627503703578</v>
      </c>
      <c r="G34" s="9">
        <v>0</v>
      </c>
      <c r="H34" s="9">
        <f t="shared" si="1"/>
        <v>-56.423627503703578</v>
      </c>
      <c r="I34" s="9">
        <v>-56.888662200890408</v>
      </c>
      <c r="J34" s="9">
        <f t="shared" si="2"/>
        <v>0.46503469718683021</v>
      </c>
      <c r="K34" s="9">
        <f t="shared" si="3"/>
        <v>0.46503469718683021</v>
      </c>
      <c r="L34" s="9">
        <v>0</v>
      </c>
    </row>
    <row r="35" spans="1:16" s="12" customFormat="1" x14ac:dyDescent="0.2">
      <c r="A35" s="10" t="s">
        <v>57</v>
      </c>
      <c r="B35" s="10" t="s">
        <v>50</v>
      </c>
      <c r="C35" s="10" t="s">
        <v>28</v>
      </c>
      <c r="D35" s="10" t="s">
        <v>17</v>
      </c>
      <c r="E35" s="10" t="s">
        <v>5</v>
      </c>
      <c r="F35" s="11">
        <v>0</v>
      </c>
      <c r="G35" s="11">
        <v>0</v>
      </c>
      <c r="H35" s="11">
        <f t="shared" si="1"/>
        <v>0</v>
      </c>
      <c r="I35" s="11">
        <v>-2.6952289440351747</v>
      </c>
      <c r="J35" s="11">
        <f t="shared" si="2"/>
        <v>2.6952289440351747</v>
      </c>
      <c r="K35" s="11">
        <f t="shared" si="3"/>
        <v>2.6952289440351747</v>
      </c>
      <c r="L35" s="11">
        <v>0</v>
      </c>
    </row>
    <row r="36" spans="1:16" x14ac:dyDescent="0.2">
      <c r="A36" s="8" t="s">
        <v>57</v>
      </c>
      <c r="B36" s="8" t="s">
        <v>50</v>
      </c>
      <c r="C36" s="8" t="s">
        <v>28</v>
      </c>
      <c r="D36" s="8" t="s">
        <v>17</v>
      </c>
      <c r="E36" s="8" t="s">
        <v>9</v>
      </c>
      <c r="F36" s="9">
        <v>0</v>
      </c>
      <c r="G36" s="9">
        <v>0</v>
      </c>
      <c r="H36" s="9">
        <f t="shared" si="1"/>
        <v>0</v>
      </c>
      <c r="I36" s="9">
        <v>-33.020107694149765</v>
      </c>
      <c r="J36" s="9">
        <f t="shared" si="2"/>
        <v>33.020107694149765</v>
      </c>
      <c r="K36" s="9">
        <f t="shared" si="3"/>
        <v>33.020107694149765</v>
      </c>
      <c r="L36" s="9">
        <v>0</v>
      </c>
    </row>
    <row r="37" spans="1:16" x14ac:dyDescent="0.2">
      <c r="A37" s="8" t="s">
        <v>57</v>
      </c>
      <c r="B37" s="8" t="s">
        <v>50</v>
      </c>
      <c r="C37" s="8" t="s">
        <v>28</v>
      </c>
      <c r="D37" s="8" t="s">
        <v>17</v>
      </c>
      <c r="E37" s="8" t="s">
        <v>15</v>
      </c>
      <c r="F37" s="9">
        <f>-206805-82500</f>
        <v>-289305</v>
      </c>
      <c r="G37" s="9">
        <v>0</v>
      </c>
      <c r="H37" s="9">
        <f t="shared" si="1"/>
        <v>-289305</v>
      </c>
      <c r="I37" s="9">
        <v>-203444.41997999998</v>
      </c>
      <c r="J37" s="9">
        <f t="shared" si="2"/>
        <v>-85860.580020000023</v>
      </c>
      <c r="K37" s="9">
        <f t="shared" si="3"/>
        <v>-85860.580020000023</v>
      </c>
      <c r="L37" s="9">
        <v>-82500</v>
      </c>
    </row>
    <row r="38" spans="1:16" x14ac:dyDescent="0.2">
      <c r="A38" s="8" t="s">
        <v>57</v>
      </c>
      <c r="B38" s="8" t="s">
        <v>50</v>
      </c>
      <c r="C38" s="8" t="s">
        <v>28</v>
      </c>
      <c r="D38" s="8" t="s">
        <v>22</v>
      </c>
      <c r="E38" s="8" t="s">
        <v>9</v>
      </c>
      <c r="F38" s="9">
        <v>-67826.953737013391</v>
      </c>
      <c r="G38" s="9">
        <v>0</v>
      </c>
      <c r="H38" s="9">
        <f t="shared" si="1"/>
        <v>-67826.953737013391</v>
      </c>
      <c r="I38" s="9">
        <v>-83634.104816080478</v>
      </c>
      <c r="J38" s="9">
        <f t="shared" si="2"/>
        <v>15807.151079067087</v>
      </c>
      <c r="K38" s="9">
        <f t="shared" si="3"/>
        <v>15807.151079067087</v>
      </c>
      <c r="L38" s="9">
        <v>0</v>
      </c>
    </row>
    <row r="39" spans="1:16" x14ac:dyDescent="0.2">
      <c r="A39" s="8" t="s">
        <v>57</v>
      </c>
      <c r="B39" s="8" t="s">
        <v>50</v>
      </c>
      <c r="C39" s="8" t="s">
        <v>28</v>
      </c>
      <c r="D39" s="8" t="s">
        <v>23</v>
      </c>
      <c r="E39" s="8" t="s">
        <v>9</v>
      </c>
      <c r="F39" s="9">
        <v>-37098.827242475716</v>
      </c>
      <c r="G39" s="9">
        <v>0</v>
      </c>
      <c r="H39" s="9">
        <f t="shared" si="1"/>
        <v>-37098.827242475716</v>
      </c>
      <c r="I39" s="9">
        <v>-7257.2215880525628</v>
      </c>
      <c r="J39" s="9">
        <f t="shared" si="2"/>
        <v>-29841.605654423154</v>
      </c>
      <c r="K39" s="9">
        <f t="shared" si="3"/>
        <v>-29841.605654423154</v>
      </c>
      <c r="L39" s="9">
        <f>K39</f>
        <v>-29841.605654423154</v>
      </c>
    </row>
    <row r="40" spans="1:16" x14ac:dyDescent="0.2">
      <c r="A40" s="8" t="s">
        <v>57</v>
      </c>
      <c r="B40" s="8" t="s">
        <v>33</v>
      </c>
      <c r="C40" s="8" t="s">
        <v>28</v>
      </c>
      <c r="D40" s="8" t="s">
        <v>12</v>
      </c>
      <c r="E40" s="8" t="s">
        <v>11</v>
      </c>
      <c r="F40" s="9">
        <v>9.688976021493545E-8</v>
      </c>
      <c r="G40" s="9">
        <v>-12.345743578453442</v>
      </c>
      <c r="H40" s="9">
        <f t="shared" si="1"/>
        <v>-12.345743481563682</v>
      </c>
      <c r="I40" s="9">
        <v>-73.076923077692314</v>
      </c>
      <c r="J40" s="9">
        <f t="shared" si="2"/>
        <v>60.731179596128634</v>
      </c>
      <c r="K40" s="9">
        <f t="shared" si="3"/>
        <v>60.731179596128634</v>
      </c>
      <c r="L40" s="9">
        <v>0</v>
      </c>
    </row>
    <row r="41" spans="1:16" x14ac:dyDescent="0.2">
      <c r="A41" s="8" t="s">
        <v>57</v>
      </c>
      <c r="B41" s="8" t="s">
        <v>33</v>
      </c>
      <c r="C41" s="8" t="s">
        <v>28</v>
      </c>
      <c r="D41" s="8" t="s">
        <v>12</v>
      </c>
      <c r="E41" s="8" t="s">
        <v>9</v>
      </c>
      <c r="F41" s="9">
        <v>-87.723795633506512</v>
      </c>
      <c r="G41" s="9">
        <v>0</v>
      </c>
      <c r="H41" s="9">
        <f t="shared" si="1"/>
        <v>-87.723795633506512</v>
      </c>
      <c r="I41" s="9">
        <v>-86.812399436816847</v>
      </c>
      <c r="J41" s="9">
        <f t="shared" si="2"/>
        <v>-0.91139619668966532</v>
      </c>
      <c r="K41" s="9">
        <f t="shared" si="3"/>
        <v>-0.91139619668966532</v>
      </c>
      <c r="L41" s="9">
        <v>0</v>
      </c>
    </row>
    <row r="42" spans="1:16" x14ac:dyDescent="0.2">
      <c r="A42" s="8" t="s">
        <v>57</v>
      </c>
      <c r="B42" s="8" t="s">
        <v>33</v>
      </c>
      <c r="C42" s="8" t="s">
        <v>28</v>
      </c>
      <c r="D42" s="8" t="s">
        <v>12</v>
      </c>
      <c r="E42" s="8" t="s">
        <v>0</v>
      </c>
      <c r="F42" s="9">
        <v>-6274.5599988036029</v>
      </c>
      <c r="G42" s="9">
        <v>-81.480000001200011</v>
      </c>
      <c r="H42" s="9">
        <f t="shared" si="1"/>
        <v>-6356.039998804803</v>
      </c>
      <c r="I42" s="9">
        <v>-6149.5056000047989</v>
      </c>
      <c r="J42" s="9">
        <f t="shared" si="2"/>
        <v>-206.53439880000406</v>
      </c>
      <c r="K42" s="9">
        <f t="shared" si="3"/>
        <v>-206.53439880000406</v>
      </c>
      <c r="L42" s="9">
        <v>0</v>
      </c>
    </row>
    <row r="43" spans="1:16" s="12" customFormat="1" x14ac:dyDescent="0.2">
      <c r="A43" s="10" t="s">
        <v>57</v>
      </c>
      <c r="B43" s="10" t="s">
        <v>33</v>
      </c>
      <c r="C43" s="10" t="s">
        <v>28</v>
      </c>
      <c r="D43" s="10" t="s">
        <v>17</v>
      </c>
      <c r="E43" s="10" t="s">
        <v>5</v>
      </c>
      <c r="F43" s="11">
        <v>0</v>
      </c>
      <c r="G43" s="11">
        <v>0</v>
      </c>
      <c r="H43" s="11">
        <f t="shared" si="1"/>
        <v>0</v>
      </c>
      <c r="I43" s="11">
        <v>-3.1394361146977663</v>
      </c>
      <c r="J43" s="11">
        <f t="shared" si="2"/>
        <v>3.1394361146977663</v>
      </c>
      <c r="K43" s="11">
        <f t="shared" si="3"/>
        <v>3.1394361146977663</v>
      </c>
      <c r="L43" s="11">
        <v>0</v>
      </c>
      <c r="P43" s="13"/>
    </row>
    <row r="44" spans="1:16" x14ac:dyDescent="0.2">
      <c r="A44" s="8" t="s">
        <v>57</v>
      </c>
      <c r="B44" s="8" t="s">
        <v>33</v>
      </c>
      <c r="C44" s="8" t="s">
        <v>28</v>
      </c>
      <c r="D44" s="8" t="s">
        <v>17</v>
      </c>
      <c r="E44" s="8" t="s">
        <v>11</v>
      </c>
      <c r="F44" s="9">
        <v>-134708.7639545651</v>
      </c>
      <c r="G44" s="9">
        <v>0</v>
      </c>
      <c r="H44" s="9">
        <f t="shared" si="1"/>
        <v>-134708.7639545651</v>
      </c>
      <c r="I44" s="9">
        <v>-31337.249725713325</v>
      </c>
      <c r="J44" s="9">
        <f t="shared" si="2"/>
        <v>-103371.51422885178</v>
      </c>
      <c r="K44" s="9">
        <f t="shared" si="3"/>
        <v>-103371.51422885178</v>
      </c>
      <c r="L44" s="9">
        <v>0</v>
      </c>
    </row>
    <row r="45" spans="1:16" x14ac:dyDescent="0.2">
      <c r="A45" s="8" t="s">
        <v>57</v>
      </c>
      <c r="B45" s="8" t="s">
        <v>33</v>
      </c>
      <c r="C45" s="8" t="s">
        <v>28</v>
      </c>
      <c r="D45" s="8" t="s">
        <v>17</v>
      </c>
      <c r="E45" s="8" t="s">
        <v>9</v>
      </c>
      <c r="F45" s="9">
        <v>-25240.970961959301</v>
      </c>
      <c r="G45" s="9">
        <v>0</v>
      </c>
      <c r="H45" s="9">
        <f t="shared" si="1"/>
        <v>-25240.970961959301</v>
      </c>
      <c r="I45" s="9">
        <v>-21107.834047543689</v>
      </c>
      <c r="J45" s="9">
        <f t="shared" si="2"/>
        <v>-4133.1369144156124</v>
      </c>
      <c r="K45" s="9">
        <f t="shared" si="3"/>
        <v>-4133.1369144156124</v>
      </c>
      <c r="L45" s="9">
        <v>0</v>
      </c>
    </row>
    <row r="46" spans="1:16" x14ac:dyDescent="0.2">
      <c r="A46" s="8" t="s">
        <v>57</v>
      </c>
      <c r="B46" s="8" t="s">
        <v>33</v>
      </c>
      <c r="C46" s="8" t="s">
        <v>28</v>
      </c>
      <c r="D46" s="8" t="s">
        <v>17</v>
      </c>
      <c r="E46" s="8" t="s">
        <v>0</v>
      </c>
      <c r="F46" s="9">
        <v>-4068484.3790536104</v>
      </c>
      <c r="G46" s="9">
        <v>0</v>
      </c>
      <c r="H46" s="9">
        <f t="shared" si="1"/>
        <v>-4068484.3790536104</v>
      </c>
      <c r="I46" s="9">
        <v>-2931333.8688329556</v>
      </c>
      <c r="J46" s="9">
        <f t="shared" si="2"/>
        <v>-1137150.5102206548</v>
      </c>
      <c r="K46" s="9">
        <f t="shared" si="3"/>
        <v>-1137150.5102206548</v>
      </c>
      <c r="L46" s="9">
        <f>K46</f>
        <v>-1137150.5102206548</v>
      </c>
    </row>
    <row r="47" spans="1:16" x14ac:dyDescent="0.2">
      <c r="A47" s="8" t="s">
        <v>57</v>
      </c>
      <c r="B47" s="8" t="s">
        <v>33</v>
      </c>
      <c r="C47" s="8" t="s">
        <v>28</v>
      </c>
      <c r="D47" s="8" t="s">
        <v>22</v>
      </c>
      <c r="E47" s="8" t="s">
        <v>9</v>
      </c>
      <c r="F47" s="9">
        <v>-107599.21389247685</v>
      </c>
      <c r="G47" s="9">
        <v>0</v>
      </c>
      <c r="H47" s="9">
        <f t="shared" si="1"/>
        <v>-107599.21389247685</v>
      </c>
      <c r="I47" s="9">
        <v>-109991.39222353362</v>
      </c>
      <c r="J47" s="9">
        <f t="shared" si="2"/>
        <v>2392.1783310567698</v>
      </c>
      <c r="K47" s="9">
        <f t="shared" si="3"/>
        <v>2392.1783310567698</v>
      </c>
      <c r="L47" s="9">
        <v>0</v>
      </c>
    </row>
    <row r="48" spans="1:16" x14ac:dyDescent="0.2">
      <c r="A48" s="8" t="s">
        <v>57</v>
      </c>
      <c r="B48" s="8" t="s">
        <v>33</v>
      </c>
      <c r="C48" s="8" t="s">
        <v>28</v>
      </c>
      <c r="D48" s="8" t="s">
        <v>23</v>
      </c>
      <c r="E48" s="8" t="s">
        <v>9</v>
      </c>
      <c r="F48" s="9">
        <v>-58852.777951942633</v>
      </c>
      <c r="G48" s="9">
        <v>0</v>
      </c>
      <c r="H48" s="9">
        <f t="shared" si="1"/>
        <v>-58852.777951942633</v>
      </c>
      <c r="I48" s="9">
        <v>-9544.3349139357233</v>
      </c>
      <c r="J48" s="9">
        <f t="shared" si="2"/>
        <v>-49308.44303800691</v>
      </c>
      <c r="K48" s="9">
        <f t="shared" si="3"/>
        <v>-49308.44303800691</v>
      </c>
      <c r="L48" s="9">
        <f>K48</f>
        <v>-49308.44303800691</v>
      </c>
    </row>
    <row r="49" spans="1:16" x14ac:dyDescent="0.2">
      <c r="A49" s="8" t="s">
        <v>57</v>
      </c>
      <c r="B49" s="8" t="s">
        <v>33</v>
      </c>
      <c r="C49" s="8" t="s">
        <v>28</v>
      </c>
      <c r="D49" s="8" t="s">
        <v>18</v>
      </c>
      <c r="E49" s="8" t="s">
        <v>9</v>
      </c>
      <c r="F49" s="9">
        <v>0</v>
      </c>
      <c r="G49" s="9">
        <v>0</v>
      </c>
      <c r="H49" s="9">
        <f t="shared" si="1"/>
        <v>0</v>
      </c>
      <c r="I49" s="9">
        <v>-3684.5742630286222</v>
      </c>
      <c r="J49" s="9">
        <f t="shared" si="2"/>
        <v>3684.5742630286222</v>
      </c>
      <c r="K49" s="9">
        <f t="shared" si="3"/>
        <v>3684.5742630286222</v>
      </c>
      <c r="L49" s="9">
        <v>0</v>
      </c>
    </row>
    <row r="50" spans="1:16" x14ac:dyDescent="0.2">
      <c r="A50" s="8" t="s">
        <v>57</v>
      </c>
      <c r="B50" s="8" t="s">
        <v>43</v>
      </c>
      <c r="C50" s="8" t="s">
        <v>28</v>
      </c>
      <c r="D50" s="8" t="s">
        <v>12</v>
      </c>
      <c r="E50" s="8" t="s">
        <v>9</v>
      </c>
      <c r="F50" s="9">
        <v>-151.83505789043744</v>
      </c>
      <c r="G50" s="9">
        <v>0</v>
      </c>
      <c r="H50" s="9">
        <f t="shared" si="1"/>
        <v>-151.83505789043744</v>
      </c>
      <c r="I50" s="9">
        <v>-151.39756694308605</v>
      </c>
      <c r="J50" s="9">
        <f t="shared" si="2"/>
        <v>-0.43749094735139238</v>
      </c>
      <c r="K50" s="9">
        <f t="shared" si="3"/>
        <v>-0.43749094735139238</v>
      </c>
      <c r="L50" s="9">
        <v>0</v>
      </c>
    </row>
    <row r="51" spans="1:16" x14ac:dyDescent="0.2">
      <c r="A51" s="8" t="s">
        <v>57</v>
      </c>
      <c r="B51" s="8" t="s">
        <v>43</v>
      </c>
      <c r="C51" s="8" t="s">
        <v>28</v>
      </c>
      <c r="D51" s="8" t="s">
        <v>12</v>
      </c>
      <c r="E51" s="8" t="s">
        <v>0</v>
      </c>
      <c r="F51" s="9">
        <v>0</v>
      </c>
      <c r="G51" s="9">
        <v>0</v>
      </c>
      <c r="H51" s="9">
        <f t="shared" si="1"/>
        <v>0</v>
      </c>
      <c r="I51" s="9">
        <v>-1000.00000001</v>
      </c>
      <c r="J51" s="9">
        <f t="shared" si="2"/>
        <v>1000.00000001</v>
      </c>
      <c r="K51" s="9">
        <f t="shared" si="3"/>
        <v>1000.00000001</v>
      </c>
      <c r="L51" s="9">
        <v>0</v>
      </c>
    </row>
    <row r="52" spans="1:16" s="12" customFormat="1" x14ac:dyDescent="0.2">
      <c r="A52" s="10" t="s">
        <v>57</v>
      </c>
      <c r="B52" s="10" t="s">
        <v>43</v>
      </c>
      <c r="C52" s="10" t="s">
        <v>28</v>
      </c>
      <c r="D52" s="10" t="s">
        <v>17</v>
      </c>
      <c r="E52" s="10" t="s">
        <v>5</v>
      </c>
      <c r="F52" s="11">
        <f>-51868.99999251+15446</f>
        <v>-36422.999992509998</v>
      </c>
      <c r="G52" s="11">
        <v>0</v>
      </c>
      <c r="H52" s="11">
        <f t="shared" si="1"/>
        <v>-36422.999992509998</v>
      </c>
      <c r="I52" s="11">
        <v>-36422.510208181397</v>
      </c>
      <c r="J52" s="11">
        <f t="shared" si="2"/>
        <v>-0.48978432860167231</v>
      </c>
      <c r="K52" s="11">
        <f t="shared" si="3"/>
        <v>-0.48978432860167231</v>
      </c>
      <c r="L52" s="11">
        <v>0</v>
      </c>
      <c r="P52" s="13"/>
    </row>
    <row r="53" spans="1:16" x14ac:dyDescent="0.2">
      <c r="A53" s="8" t="s">
        <v>57</v>
      </c>
      <c r="B53" s="8" t="s">
        <v>43</v>
      </c>
      <c r="C53" s="8" t="s">
        <v>28</v>
      </c>
      <c r="D53" s="8" t="s">
        <v>17</v>
      </c>
      <c r="E53" s="8" t="s">
        <v>9</v>
      </c>
      <c r="F53" s="9">
        <v>-30659.915946993009</v>
      </c>
      <c r="G53" s="9">
        <v>0</v>
      </c>
      <c r="H53" s="9">
        <f t="shared" si="1"/>
        <v>-30659.915946993009</v>
      </c>
      <c r="I53" s="9">
        <v>-22346.159549724351</v>
      </c>
      <c r="J53" s="9">
        <f t="shared" si="2"/>
        <v>-8313.7563972686585</v>
      </c>
      <c r="K53" s="9">
        <f t="shared" si="3"/>
        <v>-8313.7563972686585</v>
      </c>
      <c r="L53" s="9">
        <v>0</v>
      </c>
    </row>
    <row r="54" spans="1:16" x14ac:dyDescent="0.2">
      <c r="A54" s="8" t="s">
        <v>57</v>
      </c>
      <c r="B54" s="8" t="s">
        <v>43</v>
      </c>
      <c r="C54" s="8" t="s">
        <v>28</v>
      </c>
      <c r="D54" s="8" t="s">
        <v>17</v>
      </c>
      <c r="E54" s="8" t="s">
        <v>0</v>
      </c>
      <c r="F54" s="9">
        <v>-4028304.4850511048</v>
      </c>
      <c r="G54" s="9">
        <v>0</v>
      </c>
      <c r="H54" s="9">
        <f t="shared" si="1"/>
        <v>-4028304.4850511048</v>
      </c>
      <c r="I54" s="9">
        <v>-2932613.9167319578</v>
      </c>
      <c r="J54" s="9">
        <f t="shared" si="2"/>
        <v>-1095690.568319147</v>
      </c>
      <c r="K54" s="9">
        <f t="shared" si="3"/>
        <v>-1095690.568319147</v>
      </c>
      <c r="L54" s="9">
        <f>K54</f>
        <v>-1095690.568319147</v>
      </c>
    </row>
    <row r="55" spans="1:16" x14ac:dyDescent="0.2">
      <c r="A55" s="8" t="s">
        <v>57</v>
      </c>
      <c r="B55" s="8" t="s">
        <v>43</v>
      </c>
      <c r="C55" s="8" t="s">
        <v>28</v>
      </c>
      <c r="D55" s="8" t="s">
        <v>22</v>
      </c>
      <c r="E55" s="8" t="s">
        <v>9</v>
      </c>
      <c r="F55" s="9">
        <v>-96197.521736112452</v>
      </c>
      <c r="G55" s="9">
        <v>0</v>
      </c>
      <c r="H55" s="9">
        <f t="shared" si="1"/>
        <v>-96197.521736112452</v>
      </c>
      <c r="I55" s="9">
        <v>-99089.249156043617</v>
      </c>
      <c r="J55" s="9">
        <f t="shared" si="2"/>
        <v>2891.7274199311651</v>
      </c>
      <c r="K55" s="9">
        <f t="shared" si="3"/>
        <v>2891.7274199311651</v>
      </c>
      <c r="L55" s="9">
        <v>0</v>
      </c>
    </row>
    <row r="56" spans="1:16" x14ac:dyDescent="0.2">
      <c r="A56" s="8" t="s">
        <v>57</v>
      </c>
      <c r="B56" s="8" t="s">
        <v>43</v>
      </c>
      <c r="C56" s="8" t="s">
        <v>28</v>
      </c>
      <c r="D56" s="8" t="s">
        <v>23</v>
      </c>
      <c r="E56" s="8" t="s">
        <v>9</v>
      </c>
      <c r="F56" s="9">
        <v>-52616.475356943367</v>
      </c>
      <c r="G56" s="9">
        <v>0</v>
      </c>
      <c r="H56" s="9">
        <f t="shared" si="1"/>
        <v>-52616.475356943367</v>
      </c>
      <c r="I56" s="9">
        <v>-8598.3181154223148</v>
      </c>
      <c r="J56" s="9">
        <f t="shared" si="2"/>
        <v>-44018.157241521054</v>
      </c>
      <c r="K56" s="9">
        <f t="shared" si="3"/>
        <v>-44018.157241521054</v>
      </c>
      <c r="L56" s="9">
        <f>K56</f>
        <v>-44018.157241521054</v>
      </c>
    </row>
    <row r="57" spans="1:16" x14ac:dyDescent="0.2">
      <c r="A57" s="8" t="s">
        <v>57</v>
      </c>
      <c r="B57" s="8" t="s">
        <v>49</v>
      </c>
      <c r="C57" s="8" t="s">
        <v>28</v>
      </c>
      <c r="D57" s="8" t="s">
        <v>12</v>
      </c>
      <c r="E57" s="8" t="s">
        <v>11</v>
      </c>
      <c r="F57" s="9">
        <v>4.1727318489392928E-7</v>
      </c>
      <c r="G57" s="9">
        <v>-53.123490255921382</v>
      </c>
      <c r="H57" s="9">
        <f t="shared" si="1"/>
        <v>-53.123489838648197</v>
      </c>
      <c r="I57" s="9">
        <v>-219.23076923307696</v>
      </c>
      <c r="J57" s="9">
        <f t="shared" si="2"/>
        <v>166.10727939442876</v>
      </c>
      <c r="K57" s="9">
        <f t="shared" si="3"/>
        <v>166.10727939442876</v>
      </c>
      <c r="L57" s="9">
        <v>0</v>
      </c>
    </row>
    <row r="58" spans="1:16" x14ac:dyDescent="0.2">
      <c r="A58" s="8" t="s">
        <v>57</v>
      </c>
      <c r="B58" s="8" t="s">
        <v>49</v>
      </c>
      <c r="C58" s="8" t="s">
        <v>28</v>
      </c>
      <c r="D58" s="8" t="s">
        <v>12</v>
      </c>
      <c r="E58" s="8" t="s">
        <v>9</v>
      </c>
      <c r="F58" s="9">
        <v>-4.2969508159997574</v>
      </c>
      <c r="G58" s="9">
        <v>0</v>
      </c>
      <c r="H58" s="9">
        <f t="shared" si="1"/>
        <v>-4.2969508159997574</v>
      </c>
      <c r="I58" s="9">
        <v>-4.5762377364054414</v>
      </c>
      <c r="J58" s="9">
        <f t="shared" si="2"/>
        <v>0.27928692040568404</v>
      </c>
      <c r="K58" s="9">
        <f t="shared" si="3"/>
        <v>0.27928692040568404</v>
      </c>
      <c r="L58" s="9">
        <v>0</v>
      </c>
    </row>
    <row r="59" spans="1:16" s="12" customFormat="1" x14ac:dyDescent="0.2">
      <c r="A59" s="10" t="s">
        <v>57</v>
      </c>
      <c r="B59" s="10" t="s">
        <v>49</v>
      </c>
      <c r="C59" s="10" t="s">
        <v>28</v>
      </c>
      <c r="D59" s="10" t="s">
        <v>17</v>
      </c>
      <c r="E59" s="10" t="s">
        <v>5</v>
      </c>
      <c r="F59" s="11">
        <v>0</v>
      </c>
      <c r="G59" s="11">
        <v>0</v>
      </c>
      <c r="H59" s="11">
        <f t="shared" si="1"/>
        <v>0</v>
      </c>
      <c r="I59" s="11">
        <v>-0.63608971495747979</v>
      </c>
      <c r="J59" s="11">
        <f t="shared" si="2"/>
        <v>0.63608971495747979</v>
      </c>
      <c r="K59" s="11">
        <f t="shared" si="3"/>
        <v>0.63608971495747979</v>
      </c>
      <c r="L59" s="11">
        <v>0</v>
      </c>
      <c r="P59" s="13"/>
    </row>
    <row r="60" spans="1:16" x14ac:dyDescent="0.2">
      <c r="A60" s="8" t="s">
        <v>57</v>
      </c>
      <c r="B60" s="8" t="s">
        <v>49</v>
      </c>
      <c r="C60" s="8" t="s">
        <v>28</v>
      </c>
      <c r="D60" s="8" t="s">
        <v>17</v>
      </c>
      <c r="E60" s="8" t="s">
        <v>11</v>
      </c>
      <c r="F60" s="9">
        <v>-579648.83902707451</v>
      </c>
      <c r="G60" s="9">
        <v>0</v>
      </c>
      <c r="H60" s="9">
        <f t="shared" si="1"/>
        <v>-579648.83902707451</v>
      </c>
      <c r="I60" s="9">
        <v>-179836.88412122781</v>
      </c>
      <c r="J60" s="9">
        <f t="shared" si="2"/>
        <v>-399811.95490584674</v>
      </c>
      <c r="K60" s="9">
        <f t="shared" si="3"/>
        <v>-399811.95490584674</v>
      </c>
      <c r="L60" s="9">
        <v>0</v>
      </c>
    </row>
    <row r="61" spans="1:16" x14ac:dyDescent="0.2">
      <c r="A61" s="8" t="s">
        <v>57</v>
      </c>
      <c r="B61" s="8" t="s">
        <v>49</v>
      </c>
      <c r="C61" s="8" t="s">
        <v>28</v>
      </c>
      <c r="D61" s="8" t="s">
        <v>17</v>
      </c>
      <c r="E61" s="8" t="s">
        <v>9</v>
      </c>
      <c r="F61" s="9">
        <v>0</v>
      </c>
      <c r="G61" s="9">
        <v>0</v>
      </c>
      <c r="H61" s="9">
        <f t="shared" si="1"/>
        <v>0</v>
      </c>
      <c r="I61" s="9">
        <v>-13.643391902882101</v>
      </c>
      <c r="J61" s="9">
        <f t="shared" si="2"/>
        <v>13.643391902882101</v>
      </c>
      <c r="K61" s="9">
        <f t="shared" si="3"/>
        <v>13.643391902882101</v>
      </c>
      <c r="L61" s="9">
        <v>0</v>
      </c>
    </row>
    <row r="62" spans="1:16" x14ac:dyDescent="0.2">
      <c r="A62" s="8" t="s">
        <v>57</v>
      </c>
      <c r="B62" s="8" t="s">
        <v>49</v>
      </c>
      <c r="C62" s="8" t="s">
        <v>28</v>
      </c>
      <c r="D62" s="8" t="s">
        <v>22</v>
      </c>
      <c r="E62" s="8" t="s">
        <v>9</v>
      </c>
      <c r="F62" s="9">
        <v>-5792.1367643410586</v>
      </c>
      <c r="G62" s="9">
        <v>0</v>
      </c>
      <c r="H62" s="9">
        <f t="shared" si="1"/>
        <v>-5792.1367643410586</v>
      </c>
      <c r="I62" s="9">
        <v>-6273.8945397556781</v>
      </c>
      <c r="J62" s="9">
        <f t="shared" si="2"/>
        <v>481.75777541461957</v>
      </c>
      <c r="K62" s="9">
        <f t="shared" si="3"/>
        <v>481.75777541461957</v>
      </c>
      <c r="L62" s="9">
        <v>0</v>
      </c>
    </row>
    <row r="63" spans="1:16" x14ac:dyDescent="0.2">
      <c r="A63" s="8" t="s">
        <v>57</v>
      </c>
      <c r="B63" s="8" t="s">
        <v>49</v>
      </c>
      <c r="C63" s="8" t="s">
        <v>28</v>
      </c>
      <c r="D63" s="8" t="s">
        <v>23</v>
      </c>
      <c r="E63" s="8" t="s">
        <v>9</v>
      </c>
      <c r="F63" s="9">
        <v>-3168.0839152689382</v>
      </c>
      <c r="G63" s="9">
        <v>0</v>
      </c>
      <c r="H63" s="9">
        <f t="shared" si="1"/>
        <v>-3168.0839152689382</v>
      </c>
      <c r="I63" s="9">
        <v>-544.40760862016805</v>
      </c>
      <c r="J63" s="9">
        <f t="shared" si="2"/>
        <v>-2623.6763066487702</v>
      </c>
      <c r="K63" s="9">
        <f t="shared" si="3"/>
        <v>-2623.6763066487702</v>
      </c>
      <c r="L63" s="9">
        <f>K63+1275</f>
        <v>-1348.6763066487702</v>
      </c>
    </row>
    <row r="64" spans="1:16" x14ac:dyDescent="0.2">
      <c r="A64" s="8" t="s">
        <v>57</v>
      </c>
      <c r="B64" s="8" t="s">
        <v>46</v>
      </c>
      <c r="C64" s="8" t="s">
        <v>28</v>
      </c>
      <c r="D64" s="8" t="s">
        <v>12</v>
      </c>
      <c r="E64" s="8" t="s">
        <v>11</v>
      </c>
      <c r="F64" s="9">
        <v>8.0232299524141126E-6</v>
      </c>
      <c r="G64" s="9">
        <v>-1050.1861462816432</v>
      </c>
      <c r="H64" s="9">
        <f t="shared" si="1"/>
        <v>-1050.1861382584134</v>
      </c>
      <c r="I64" s="9">
        <v>-657.69230769923081</v>
      </c>
      <c r="J64" s="9">
        <f t="shared" si="2"/>
        <v>-392.49383055918258</v>
      </c>
      <c r="K64" s="9">
        <f t="shared" si="3"/>
        <v>-392.49383055918258</v>
      </c>
      <c r="L64" s="9">
        <v>0</v>
      </c>
    </row>
    <row r="65" spans="1:16" x14ac:dyDescent="0.2">
      <c r="A65" s="8" t="s">
        <v>57</v>
      </c>
      <c r="B65" s="8" t="s">
        <v>46</v>
      </c>
      <c r="C65" s="8" t="s">
        <v>28</v>
      </c>
      <c r="D65" s="8" t="s">
        <v>12</v>
      </c>
      <c r="E65" s="8" t="s">
        <v>9</v>
      </c>
      <c r="F65" s="9">
        <v>-51.886171338033549</v>
      </c>
      <c r="G65" s="9">
        <v>0</v>
      </c>
      <c r="H65" s="9">
        <f t="shared" si="1"/>
        <v>-51.886171338033549</v>
      </c>
      <c r="I65" s="9">
        <v>-52.49786932826747</v>
      </c>
      <c r="J65" s="9">
        <f t="shared" si="2"/>
        <v>0.61169799023392102</v>
      </c>
      <c r="K65" s="9">
        <f t="shared" si="3"/>
        <v>0.61169799023392102</v>
      </c>
      <c r="L65" s="9">
        <v>0</v>
      </c>
    </row>
    <row r="66" spans="1:16" s="12" customFormat="1" x14ac:dyDescent="0.2">
      <c r="A66" s="10" t="s">
        <v>57</v>
      </c>
      <c r="B66" s="10" t="s">
        <v>46</v>
      </c>
      <c r="C66" s="10" t="s">
        <v>28</v>
      </c>
      <c r="D66" s="10" t="s">
        <v>17</v>
      </c>
      <c r="E66" s="10" t="s">
        <v>5</v>
      </c>
      <c r="F66" s="11">
        <f>-51868.99999251+15449</f>
        <v>-36419.999992509998</v>
      </c>
      <c r="G66" s="11">
        <v>0</v>
      </c>
      <c r="H66" s="11">
        <f t="shared" ref="H66:H127" si="4">F66+G66</f>
        <v>-36419.999992509998</v>
      </c>
      <c r="I66" s="11">
        <v>-36419.919509756852</v>
      </c>
      <c r="J66" s="11">
        <f t="shared" ref="J66:J127" si="5">H66-I66</f>
        <v>-8.0482753146497998E-2</v>
      </c>
      <c r="K66" s="11">
        <f t="shared" ref="K66:K127" si="6">J66</f>
        <v>-8.0482753146497998E-2</v>
      </c>
      <c r="L66" s="11">
        <v>0</v>
      </c>
      <c r="P66" s="13"/>
    </row>
    <row r="67" spans="1:16" x14ac:dyDescent="0.2">
      <c r="A67" s="8" t="s">
        <v>57</v>
      </c>
      <c r="B67" s="8" t="s">
        <v>46</v>
      </c>
      <c r="C67" s="8" t="s">
        <v>28</v>
      </c>
      <c r="D67" s="8" t="s">
        <v>17</v>
      </c>
      <c r="E67" s="8" t="s">
        <v>11</v>
      </c>
      <c r="F67" s="9">
        <v>-11458952.501399426</v>
      </c>
      <c r="G67" s="9">
        <v>0</v>
      </c>
      <c r="H67" s="9">
        <f t="shared" si="4"/>
        <v>-11458952.501399426</v>
      </c>
      <c r="I67" s="9">
        <v>-1611884.2155953185</v>
      </c>
      <c r="J67" s="9">
        <f t="shared" si="5"/>
        <v>-9847068.2858041078</v>
      </c>
      <c r="K67" s="9">
        <f t="shared" si="6"/>
        <v>-9847068.2858041078</v>
      </c>
      <c r="L67" s="9">
        <v>-9625756.6600000001</v>
      </c>
    </row>
    <row r="68" spans="1:16" x14ac:dyDescent="0.2">
      <c r="A68" s="8" t="s">
        <v>57</v>
      </c>
      <c r="B68" s="8" t="s">
        <v>46</v>
      </c>
      <c r="C68" s="8" t="s">
        <v>28</v>
      </c>
      <c r="D68" s="8" t="s">
        <v>17</v>
      </c>
      <c r="E68" s="8" t="s">
        <v>9</v>
      </c>
      <c r="F68" s="9">
        <v>0</v>
      </c>
      <c r="G68" s="9">
        <v>0</v>
      </c>
      <c r="H68" s="9">
        <f t="shared" si="4"/>
        <v>0</v>
      </c>
      <c r="I68" s="9">
        <v>-58.541520148266635</v>
      </c>
      <c r="J68" s="9">
        <f t="shared" si="5"/>
        <v>58.541520148266635</v>
      </c>
      <c r="K68" s="9">
        <f t="shared" si="6"/>
        <v>58.541520148266635</v>
      </c>
      <c r="L68" s="9">
        <v>0</v>
      </c>
    </row>
    <row r="69" spans="1:16" x14ac:dyDescent="0.2">
      <c r="A69" s="8" t="s">
        <v>57</v>
      </c>
      <c r="B69" s="8" t="s">
        <v>46</v>
      </c>
      <c r="C69" s="8" t="s">
        <v>28</v>
      </c>
      <c r="D69" s="8" t="s">
        <v>22</v>
      </c>
      <c r="E69" s="8" t="s">
        <v>9</v>
      </c>
      <c r="F69" s="9">
        <v>-51394.193458938804</v>
      </c>
      <c r="G69" s="9">
        <v>0</v>
      </c>
      <c r="H69" s="9">
        <f t="shared" si="4"/>
        <v>-51394.193458938804</v>
      </c>
      <c r="I69" s="9">
        <v>-43512.636714428438</v>
      </c>
      <c r="J69" s="9">
        <f t="shared" si="5"/>
        <v>-7881.5567445103661</v>
      </c>
      <c r="K69" s="9">
        <f t="shared" si="6"/>
        <v>-7881.5567445103661</v>
      </c>
      <c r="L69" s="9">
        <v>0</v>
      </c>
    </row>
    <row r="70" spans="1:16" x14ac:dyDescent="0.2">
      <c r="A70" s="8" t="s">
        <v>57</v>
      </c>
      <c r="B70" s="8" t="s">
        <v>46</v>
      </c>
      <c r="C70" s="8" t="s">
        <v>28</v>
      </c>
      <c r="D70" s="8" t="s">
        <v>23</v>
      </c>
      <c r="E70" s="8" t="s">
        <v>9</v>
      </c>
      <c r="F70" s="9">
        <v>-28110.717040775424</v>
      </c>
      <c r="G70" s="9">
        <v>0</v>
      </c>
      <c r="H70" s="9">
        <f t="shared" si="4"/>
        <v>-28110.717040775424</v>
      </c>
      <c r="I70" s="9">
        <v>-3775.7425355965338</v>
      </c>
      <c r="J70" s="9">
        <f t="shared" si="5"/>
        <v>-24334.974505178889</v>
      </c>
      <c r="K70" s="9">
        <f t="shared" si="6"/>
        <v>-24334.974505178889</v>
      </c>
      <c r="L70" s="9">
        <f>K70</f>
        <v>-24334.974505178889</v>
      </c>
    </row>
    <row r="71" spans="1:16" x14ac:dyDescent="0.2">
      <c r="A71" s="8" t="s">
        <v>57</v>
      </c>
      <c r="B71" s="8" t="s">
        <v>38</v>
      </c>
      <c r="C71" s="8" t="s">
        <v>28</v>
      </c>
      <c r="D71" s="8" t="s">
        <v>12</v>
      </c>
      <c r="E71" s="8" t="s">
        <v>5</v>
      </c>
      <c r="F71" s="9">
        <v>18.920001319928588</v>
      </c>
      <c r="G71" s="9">
        <v>-144.67200000043999</v>
      </c>
      <c r="H71" s="9">
        <f t="shared" si="4"/>
        <v>-125.75199868051141</v>
      </c>
      <c r="I71" s="9">
        <v>-27.083320000440001</v>
      </c>
      <c r="J71" s="9">
        <f t="shared" si="5"/>
        <v>-98.668678680071409</v>
      </c>
      <c r="K71" s="9">
        <f t="shared" si="6"/>
        <v>-98.668678680071409</v>
      </c>
      <c r="L71" s="9">
        <v>0</v>
      </c>
    </row>
    <row r="72" spans="1:16" x14ac:dyDescent="0.2">
      <c r="A72" s="8" t="s">
        <v>57</v>
      </c>
      <c r="B72" s="8" t="s">
        <v>38</v>
      </c>
      <c r="C72" s="8" t="s">
        <v>28</v>
      </c>
      <c r="D72" s="8" t="s">
        <v>12</v>
      </c>
      <c r="E72" s="8" t="s">
        <v>9</v>
      </c>
      <c r="F72" s="9">
        <v>-18.483627610585998</v>
      </c>
      <c r="G72" s="9">
        <v>0</v>
      </c>
      <c r="H72" s="9">
        <f t="shared" si="4"/>
        <v>-18.483627610585998</v>
      </c>
      <c r="I72" s="9">
        <v>-18.307152386743685</v>
      </c>
      <c r="J72" s="9">
        <f t="shared" si="5"/>
        <v>-0.17647522384231351</v>
      </c>
      <c r="K72" s="9">
        <f t="shared" si="6"/>
        <v>-0.17647522384231351</v>
      </c>
      <c r="L72" s="9">
        <v>0</v>
      </c>
    </row>
    <row r="73" spans="1:16" x14ac:dyDescent="0.2">
      <c r="A73" s="8" t="s">
        <v>57</v>
      </c>
      <c r="B73" s="8" t="s">
        <v>38</v>
      </c>
      <c r="C73" s="8" t="s">
        <v>28</v>
      </c>
      <c r="D73" s="8" t="s">
        <v>12</v>
      </c>
      <c r="E73" s="8" t="s">
        <v>0</v>
      </c>
      <c r="F73" s="9">
        <v>-2614.3999995014992</v>
      </c>
      <c r="G73" s="9">
        <v>-33.950000000499998</v>
      </c>
      <c r="H73" s="9">
        <f t="shared" si="4"/>
        <v>-2648.3499995019993</v>
      </c>
      <c r="I73" s="9">
        <v>-2562.2940000019998</v>
      </c>
      <c r="J73" s="9">
        <f t="shared" si="5"/>
        <v>-86.055999499999416</v>
      </c>
      <c r="K73" s="9">
        <f t="shared" si="6"/>
        <v>-86.055999499999416</v>
      </c>
      <c r="L73" s="9">
        <v>0</v>
      </c>
    </row>
    <row r="74" spans="1:16" s="12" customFormat="1" x14ac:dyDescent="0.2">
      <c r="A74" s="10" t="s">
        <v>57</v>
      </c>
      <c r="B74" s="10" t="s">
        <v>38</v>
      </c>
      <c r="C74" s="10" t="s">
        <v>28</v>
      </c>
      <c r="D74" s="10" t="s">
        <v>17</v>
      </c>
      <c r="E74" s="10" t="s">
        <v>5</v>
      </c>
      <c r="F74" s="11">
        <v>0</v>
      </c>
      <c r="G74" s="11">
        <v>0</v>
      </c>
      <c r="H74" s="11">
        <f t="shared" si="4"/>
        <v>0</v>
      </c>
      <c r="I74" s="11">
        <v>-2.2600986496658102</v>
      </c>
      <c r="J74" s="11">
        <f t="shared" si="5"/>
        <v>2.2600986496658102</v>
      </c>
      <c r="K74" s="11">
        <f t="shared" si="6"/>
        <v>2.2600986496658102</v>
      </c>
      <c r="L74" s="11">
        <v>0</v>
      </c>
      <c r="P74" s="13"/>
    </row>
    <row r="75" spans="1:16" x14ac:dyDescent="0.2">
      <c r="A75" s="8" t="s">
        <v>57</v>
      </c>
      <c r="B75" s="8" t="s">
        <v>38</v>
      </c>
      <c r="C75" s="8" t="s">
        <v>28</v>
      </c>
      <c r="D75" s="8" t="s">
        <v>17</v>
      </c>
      <c r="E75" s="8" t="s">
        <v>9</v>
      </c>
      <c r="F75" s="9">
        <v>-6244.257993311222</v>
      </c>
      <c r="G75" s="9">
        <v>0</v>
      </c>
      <c r="H75" s="9">
        <f t="shared" si="4"/>
        <v>-6244.257993311222</v>
      </c>
      <c r="I75" s="9">
        <v>-4746.3655190822819</v>
      </c>
      <c r="J75" s="9">
        <f t="shared" si="5"/>
        <v>-1497.89247422894</v>
      </c>
      <c r="K75" s="9">
        <f t="shared" si="6"/>
        <v>-1497.89247422894</v>
      </c>
      <c r="L75" s="9">
        <v>0</v>
      </c>
    </row>
    <row r="76" spans="1:16" x14ac:dyDescent="0.2">
      <c r="A76" s="8" t="s">
        <v>57</v>
      </c>
      <c r="B76" s="8" t="s">
        <v>38</v>
      </c>
      <c r="C76" s="8" t="s">
        <v>28</v>
      </c>
      <c r="D76" s="8" t="s">
        <v>17</v>
      </c>
      <c r="E76" s="8" t="s">
        <v>0</v>
      </c>
      <c r="F76" s="9">
        <v>-853246.92337407148</v>
      </c>
      <c r="G76" s="9">
        <v>0</v>
      </c>
      <c r="H76" s="9">
        <f t="shared" si="4"/>
        <v>-853246.92337407148</v>
      </c>
      <c r="I76" s="9">
        <v>-612491.92706419632</v>
      </c>
      <c r="J76" s="9">
        <f t="shared" si="5"/>
        <v>-240754.99630987516</v>
      </c>
      <c r="K76" s="9">
        <f t="shared" si="6"/>
        <v>-240754.99630987516</v>
      </c>
      <c r="L76" s="9">
        <f>K76</f>
        <v>-240754.99630987516</v>
      </c>
    </row>
    <row r="77" spans="1:16" x14ac:dyDescent="0.2">
      <c r="A77" s="8" t="s">
        <v>57</v>
      </c>
      <c r="B77" s="8" t="s">
        <v>38</v>
      </c>
      <c r="C77" s="8" t="s">
        <v>28</v>
      </c>
      <c r="D77" s="8" t="s">
        <v>22</v>
      </c>
      <c r="E77" s="8" t="s">
        <v>9</v>
      </c>
      <c r="F77" s="9">
        <v>-18591.372179313945</v>
      </c>
      <c r="G77" s="9">
        <v>0</v>
      </c>
      <c r="H77" s="9">
        <f t="shared" si="4"/>
        <v>-18591.372179313945</v>
      </c>
      <c r="I77" s="9">
        <v>-19494.842412027949</v>
      </c>
      <c r="J77" s="9">
        <f t="shared" si="5"/>
        <v>903.47023271400394</v>
      </c>
      <c r="K77" s="9">
        <f t="shared" si="6"/>
        <v>903.47023271400394</v>
      </c>
      <c r="L77" s="9">
        <v>0</v>
      </c>
    </row>
    <row r="78" spans="1:16" x14ac:dyDescent="0.2">
      <c r="A78" s="8" t="s">
        <v>57</v>
      </c>
      <c r="B78" s="8" t="s">
        <v>38</v>
      </c>
      <c r="C78" s="8" t="s">
        <v>28</v>
      </c>
      <c r="D78" s="8" t="s">
        <v>23</v>
      </c>
      <c r="E78" s="8" t="s">
        <v>9</v>
      </c>
      <c r="F78" s="9">
        <v>-10168.790821762515</v>
      </c>
      <c r="G78" s="9">
        <v>0</v>
      </c>
      <c r="H78" s="9">
        <f t="shared" si="4"/>
        <v>-10168.790821762515</v>
      </c>
      <c r="I78" s="9">
        <v>-1691.6351484099255</v>
      </c>
      <c r="J78" s="9">
        <f t="shared" si="5"/>
        <v>-8477.1556733525904</v>
      </c>
      <c r="K78" s="9">
        <f t="shared" si="6"/>
        <v>-8477.1556733525904</v>
      </c>
      <c r="L78" s="9">
        <f>K78</f>
        <v>-8477.1556733525904</v>
      </c>
    </row>
    <row r="79" spans="1:16" x14ac:dyDescent="0.2">
      <c r="A79" s="8" t="s">
        <v>57</v>
      </c>
      <c r="B79" s="8" t="s">
        <v>38</v>
      </c>
      <c r="C79" s="8" t="s">
        <v>28</v>
      </c>
      <c r="D79" s="8" t="s">
        <v>18</v>
      </c>
      <c r="E79" s="8" t="s">
        <v>9</v>
      </c>
      <c r="F79" s="9">
        <v>0</v>
      </c>
      <c r="G79" s="9">
        <v>0</v>
      </c>
      <c r="H79" s="9">
        <f t="shared" si="4"/>
        <v>0</v>
      </c>
      <c r="I79" s="9">
        <v>-2133.6378448497421</v>
      </c>
      <c r="J79" s="9">
        <f t="shared" si="5"/>
        <v>2133.6378448497421</v>
      </c>
      <c r="K79" s="9">
        <f t="shared" si="6"/>
        <v>2133.6378448497421</v>
      </c>
      <c r="L79" s="9">
        <v>0</v>
      </c>
    </row>
    <row r="80" spans="1:16" x14ac:dyDescent="0.2">
      <c r="A80" s="8" t="s">
        <v>57</v>
      </c>
      <c r="B80" s="8" t="s">
        <v>41</v>
      </c>
      <c r="C80" s="8" t="s">
        <v>28</v>
      </c>
      <c r="D80" s="8" t="s">
        <v>12</v>
      </c>
      <c r="E80" s="8" t="s">
        <v>11</v>
      </c>
      <c r="F80" s="9">
        <v>5.4715810549055277E-8</v>
      </c>
      <c r="G80" s="9">
        <v>-6.7196225090844282</v>
      </c>
      <c r="H80" s="9">
        <f t="shared" si="4"/>
        <v>-6.7196224543686176</v>
      </c>
      <c r="I80" s="9">
        <v>-73.076923077692314</v>
      </c>
      <c r="J80" s="9">
        <f t="shared" si="5"/>
        <v>66.357300623323695</v>
      </c>
      <c r="K80" s="9">
        <f t="shared" si="6"/>
        <v>66.357300623323695</v>
      </c>
      <c r="L80" s="9">
        <v>0</v>
      </c>
    </row>
    <row r="81" spans="1:16" x14ac:dyDescent="0.2">
      <c r="A81" s="8" t="s">
        <v>57</v>
      </c>
      <c r="B81" s="8" t="s">
        <v>41</v>
      </c>
      <c r="C81" s="8" t="s">
        <v>28</v>
      </c>
      <c r="D81" s="8" t="s">
        <v>12</v>
      </c>
      <c r="E81" s="8" t="s">
        <v>9</v>
      </c>
      <c r="F81" s="9">
        <v>-5.310462798937361</v>
      </c>
      <c r="G81" s="9">
        <v>0</v>
      </c>
      <c r="H81" s="9">
        <f t="shared" si="4"/>
        <v>-5.310462798937361</v>
      </c>
      <c r="I81" s="9">
        <v>-5.3752519703735766</v>
      </c>
      <c r="J81" s="9">
        <f t="shared" si="5"/>
        <v>6.4789171436215653E-2</v>
      </c>
      <c r="K81" s="9">
        <f t="shared" si="6"/>
        <v>6.4789171436215653E-2</v>
      </c>
      <c r="L81" s="9">
        <v>0</v>
      </c>
    </row>
    <row r="82" spans="1:16" s="12" customFormat="1" x14ac:dyDescent="0.2">
      <c r="A82" s="10" t="s">
        <v>57</v>
      </c>
      <c r="B82" s="10" t="s">
        <v>41</v>
      </c>
      <c r="C82" s="10" t="s">
        <v>28</v>
      </c>
      <c r="D82" s="10" t="s">
        <v>17</v>
      </c>
      <c r="E82" s="10" t="s">
        <v>5</v>
      </c>
      <c r="F82" s="11">
        <f>-51868.99999251+15448</f>
        <v>-36420.999992509998</v>
      </c>
      <c r="G82" s="11">
        <v>0</v>
      </c>
      <c r="H82" s="11">
        <f t="shared" si="4"/>
        <v>-36420.999992509998</v>
      </c>
      <c r="I82" s="11">
        <v>-36420.774296013122</v>
      </c>
      <c r="J82" s="11">
        <f t="shared" si="5"/>
        <v>-0.22569649687648052</v>
      </c>
      <c r="K82" s="11">
        <f t="shared" si="6"/>
        <v>-0.22569649687648052</v>
      </c>
      <c r="L82" s="11">
        <v>0</v>
      </c>
      <c r="P82" s="13"/>
    </row>
    <row r="83" spans="1:16" x14ac:dyDescent="0.2">
      <c r="A83" s="8" t="s">
        <v>57</v>
      </c>
      <c r="B83" s="8" t="s">
        <v>41</v>
      </c>
      <c r="C83" s="8" t="s">
        <v>28</v>
      </c>
      <c r="D83" s="8" t="s">
        <v>17</v>
      </c>
      <c r="E83" s="8" t="s">
        <v>16</v>
      </c>
      <c r="F83" s="9">
        <v>-14989752.999990009</v>
      </c>
      <c r="G83" s="9">
        <v>0</v>
      </c>
      <c r="H83" s="9">
        <f t="shared" si="4"/>
        <v>-14989752.999990009</v>
      </c>
      <c r="I83" s="9">
        <v>-14989753.000000009</v>
      </c>
      <c r="J83" s="9">
        <f t="shared" si="5"/>
        <v>1.0000541806221008E-5</v>
      </c>
      <c r="K83" s="9">
        <f t="shared" si="6"/>
        <v>1.0000541806221008E-5</v>
      </c>
      <c r="L83" s="9">
        <v>0</v>
      </c>
    </row>
    <row r="84" spans="1:16" x14ac:dyDescent="0.2">
      <c r="A84" s="8" t="s">
        <v>57</v>
      </c>
      <c r="B84" s="8" t="s">
        <v>41</v>
      </c>
      <c r="C84" s="8" t="s">
        <v>28</v>
      </c>
      <c r="D84" s="8" t="s">
        <v>17</v>
      </c>
      <c r="E84" s="8" t="s">
        <v>11</v>
      </c>
      <c r="F84" s="9">
        <v>-73320.36751667448</v>
      </c>
      <c r="G84" s="9">
        <v>0</v>
      </c>
      <c r="H84" s="9">
        <f t="shared" si="4"/>
        <v>-73320.36751667448</v>
      </c>
      <c r="I84" s="9">
        <v>-106755.85232559193</v>
      </c>
      <c r="J84" s="9">
        <f t="shared" si="5"/>
        <v>33435.484808917448</v>
      </c>
      <c r="K84" s="9">
        <f t="shared" si="6"/>
        <v>33435.484808917448</v>
      </c>
      <c r="L84" s="9">
        <v>0</v>
      </c>
    </row>
    <row r="85" spans="1:16" x14ac:dyDescent="0.2">
      <c r="A85" s="8" t="s">
        <v>57</v>
      </c>
      <c r="B85" s="8" t="s">
        <v>41</v>
      </c>
      <c r="C85" s="8" t="s">
        <v>28</v>
      </c>
      <c r="D85" s="8" t="s">
        <v>17</v>
      </c>
      <c r="E85" s="8" t="s">
        <v>9</v>
      </c>
      <c r="F85" s="9">
        <v>0</v>
      </c>
      <c r="G85" s="9">
        <v>0</v>
      </c>
      <c r="H85" s="9">
        <f t="shared" si="4"/>
        <v>0</v>
      </c>
      <c r="I85" s="9">
        <v>-6.296619538475225</v>
      </c>
      <c r="J85" s="9">
        <f t="shared" si="5"/>
        <v>6.296619538475225</v>
      </c>
      <c r="K85" s="9">
        <f t="shared" si="6"/>
        <v>6.296619538475225</v>
      </c>
      <c r="L85" s="9">
        <v>0</v>
      </c>
    </row>
    <row r="86" spans="1:16" x14ac:dyDescent="0.2">
      <c r="A86" s="8" t="s">
        <v>57</v>
      </c>
      <c r="B86" s="8" t="s">
        <v>41</v>
      </c>
      <c r="C86" s="8" t="s">
        <v>28</v>
      </c>
      <c r="D86" s="8" t="s">
        <v>22</v>
      </c>
      <c r="E86" s="8" t="s">
        <v>16</v>
      </c>
      <c r="F86" s="9">
        <v>-944442.00000001001</v>
      </c>
      <c r="G86" s="9">
        <v>0</v>
      </c>
      <c r="H86" s="9">
        <f t="shared" si="4"/>
        <v>-944442.00000001001</v>
      </c>
      <c r="I86" s="9">
        <v>-944442.00000001001</v>
      </c>
      <c r="J86" s="9">
        <f t="shared" si="5"/>
        <v>0</v>
      </c>
      <c r="K86" s="9">
        <f t="shared" si="6"/>
        <v>0</v>
      </c>
      <c r="L86" s="9">
        <v>0</v>
      </c>
    </row>
    <row r="87" spans="1:16" x14ac:dyDescent="0.2">
      <c r="A87" s="8" t="s">
        <v>57</v>
      </c>
      <c r="B87" s="8" t="s">
        <v>41</v>
      </c>
      <c r="C87" s="8" t="s">
        <v>28</v>
      </c>
      <c r="D87" s="8" t="s">
        <v>22</v>
      </c>
      <c r="E87" s="8" t="s">
        <v>9</v>
      </c>
      <c r="F87" s="9">
        <v>-6520.7355249126886</v>
      </c>
      <c r="G87" s="9">
        <v>0</v>
      </c>
      <c r="H87" s="9">
        <f t="shared" si="4"/>
        <v>-6520.7355249126886</v>
      </c>
      <c r="I87" s="9">
        <v>-5648.5260716966768</v>
      </c>
      <c r="J87" s="9">
        <f t="shared" si="5"/>
        <v>-872.20945321601175</v>
      </c>
      <c r="K87" s="9">
        <f t="shared" si="6"/>
        <v>-872.20945321601175</v>
      </c>
      <c r="L87" s="9">
        <v>0</v>
      </c>
    </row>
    <row r="88" spans="1:16" x14ac:dyDescent="0.2">
      <c r="A88" s="8" t="s">
        <v>57</v>
      </c>
      <c r="B88" s="8" t="s">
        <v>41</v>
      </c>
      <c r="C88" s="8" t="s">
        <v>28</v>
      </c>
      <c r="D88" s="8" t="s">
        <v>23</v>
      </c>
      <c r="E88" s="8" t="s">
        <v>9</v>
      </c>
      <c r="F88" s="9">
        <v>-3566.6004053308761</v>
      </c>
      <c r="G88" s="9">
        <v>0</v>
      </c>
      <c r="H88" s="9">
        <f t="shared" si="4"/>
        <v>-3566.6004053308761</v>
      </c>
      <c r="I88" s="9">
        <v>-490.14221561845699</v>
      </c>
      <c r="J88" s="9">
        <f t="shared" si="5"/>
        <v>-3076.458189712419</v>
      </c>
      <c r="K88" s="9">
        <f t="shared" si="6"/>
        <v>-3076.458189712419</v>
      </c>
      <c r="L88" s="9">
        <f>K88</f>
        <v>-3076.458189712419</v>
      </c>
    </row>
    <row r="89" spans="1:16" x14ac:dyDescent="0.2">
      <c r="A89" s="8" t="s">
        <v>57</v>
      </c>
      <c r="B89" s="8" t="s">
        <v>48</v>
      </c>
      <c r="C89" s="8" t="s">
        <v>28</v>
      </c>
      <c r="D89" s="8" t="s">
        <v>12</v>
      </c>
      <c r="E89" s="8" t="s">
        <v>5</v>
      </c>
      <c r="F89" s="9">
        <v>9.4600020270761362</v>
      </c>
      <c r="G89" s="9">
        <v>-72.336000000219997</v>
      </c>
      <c r="H89" s="9">
        <f t="shared" si="4"/>
        <v>-62.875997973143861</v>
      </c>
      <c r="I89" s="9">
        <v>-13.54166000022</v>
      </c>
      <c r="J89" s="9">
        <f t="shared" si="5"/>
        <v>-49.334337972923862</v>
      </c>
      <c r="K89" s="9">
        <f t="shared" si="6"/>
        <v>-49.334337972923862</v>
      </c>
      <c r="L89" s="9">
        <v>0</v>
      </c>
    </row>
    <row r="90" spans="1:16" x14ac:dyDescent="0.2">
      <c r="A90" s="8" t="s">
        <v>57</v>
      </c>
      <c r="B90" s="8" t="s">
        <v>48</v>
      </c>
      <c r="C90" s="8" t="s">
        <v>28</v>
      </c>
      <c r="D90" s="8" t="s">
        <v>12</v>
      </c>
      <c r="E90" s="8" t="s">
        <v>9</v>
      </c>
      <c r="F90" s="9">
        <v>-44.801678824977245</v>
      </c>
      <c r="G90" s="9">
        <v>0</v>
      </c>
      <c r="H90" s="9">
        <f t="shared" si="4"/>
        <v>-44.801678824977245</v>
      </c>
      <c r="I90" s="9">
        <v>-44.472254162650209</v>
      </c>
      <c r="J90" s="9">
        <f t="shared" si="5"/>
        <v>-0.32942466232703538</v>
      </c>
      <c r="K90" s="9">
        <f t="shared" si="6"/>
        <v>-0.32942466232703538</v>
      </c>
      <c r="L90" s="9">
        <v>0</v>
      </c>
    </row>
    <row r="91" spans="1:16" x14ac:dyDescent="0.2">
      <c r="A91" s="8" t="s">
        <v>57</v>
      </c>
      <c r="B91" s="8" t="s">
        <v>48</v>
      </c>
      <c r="C91" s="8" t="s">
        <v>28</v>
      </c>
      <c r="D91" s="8" t="s">
        <v>12</v>
      </c>
      <c r="E91" s="8" t="s">
        <v>0</v>
      </c>
      <c r="F91" s="9">
        <v>-9411.8399982053979</v>
      </c>
      <c r="G91" s="9">
        <v>-122.2200000018</v>
      </c>
      <c r="H91" s="9">
        <f t="shared" si="4"/>
        <v>-9534.0599982071981</v>
      </c>
      <c r="I91" s="9">
        <v>-9224.2584000071984</v>
      </c>
      <c r="J91" s="9">
        <f t="shared" si="5"/>
        <v>-309.80159819999972</v>
      </c>
      <c r="K91" s="9">
        <f t="shared" si="6"/>
        <v>-309.80159819999972</v>
      </c>
      <c r="L91" s="9">
        <v>0</v>
      </c>
    </row>
    <row r="92" spans="1:16" s="12" customFormat="1" x14ac:dyDescent="0.2">
      <c r="A92" s="10" t="s">
        <v>57</v>
      </c>
      <c r="B92" s="10" t="s">
        <v>48</v>
      </c>
      <c r="C92" s="10" t="s">
        <v>28</v>
      </c>
      <c r="D92" s="10" t="s">
        <v>17</v>
      </c>
      <c r="E92" s="10" t="s">
        <v>5</v>
      </c>
      <c r="F92" s="11">
        <v>0</v>
      </c>
      <c r="G92" s="11">
        <v>0</v>
      </c>
      <c r="H92" s="11">
        <f t="shared" si="4"/>
        <v>0</v>
      </c>
      <c r="I92" s="11">
        <v>-6.6114131176651352</v>
      </c>
      <c r="J92" s="11">
        <f t="shared" si="5"/>
        <v>6.6114131176651352</v>
      </c>
      <c r="K92" s="11">
        <f t="shared" si="6"/>
        <v>6.6114131176651352</v>
      </c>
      <c r="L92" s="11">
        <v>0</v>
      </c>
      <c r="P92" s="13"/>
    </row>
    <row r="93" spans="1:16" x14ac:dyDescent="0.2">
      <c r="A93" s="8" t="s">
        <v>57</v>
      </c>
      <c r="B93" s="8" t="s">
        <v>48</v>
      </c>
      <c r="C93" s="8" t="s">
        <v>28</v>
      </c>
      <c r="D93" s="8" t="s">
        <v>17</v>
      </c>
      <c r="E93" s="8" t="s">
        <v>9</v>
      </c>
      <c r="F93" s="9">
        <v>-11904.28099095124</v>
      </c>
      <c r="G93" s="9">
        <v>0</v>
      </c>
      <c r="H93" s="9">
        <f t="shared" si="4"/>
        <v>-11904.28099095124</v>
      </c>
      <c r="I93" s="9">
        <v>-7206.3007093670849</v>
      </c>
      <c r="J93" s="9">
        <f t="shared" si="5"/>
        <v>-4697.9802815841549</v>
      </c>
      <c r="K93" s="9">
        <f t="shared" si="6"/>
        <v>-4697.9802815841549</v>
      </c>
      <c r="L93" s="9">
        <v>0</v>
      </c>
    </row>
    <row r="94" spans="1:16" x14ac:dyDescent="0.2">
      <c r="A94" s="8" t="s">
        <v>57</v>
      </c>
      <c r="B94" s="8" t="s">
        <v>48</v>
      </c>
      <c r="C94" s="8" t="s">
        <v>28</v>
      </c>
      <c r="D94" s="8" t="s">
        <v>17</v>
      </c>
      <c r="E94" s="8" t="s">
        <v>0</v>
      </c>
      <c r="F94" s="9">
        <v>-1415419.0160000194</v>
      </c>
      <c r="G94" s="9">
        <v>0</v>
      </c>
      <c r="H94" s="9">
        <f t="shared" si="4"/>
        <v>-1415419.0160000194</v>
      </c>
      <c r="I94" s="9">
        <v>-1025340.0667163956</v>
      </c>
      <c r="J94" s="9">
        <f t="shared" si="5"/>
        <v>-390078.94928362384</v>
      </c>
      <c r="K94" s="9">
        <f t="shared" si="6"/>
        <v>-390078.94928362384</v>
      </c>
      <c r="L94" s="9">
        <f>K94</f>
        <v>-390078.94928362384</v>
      </c>
    </row>
    <row r="95" spans="1:16" x14ac:dyDescent="0.2">
      <c r="A95" s="8" t="s">
        <v>57</v>
      </c>
      <c r="B95" s="8" t="s">
        <v>48</v>
      </c>
      <c r="C95" s="8" t="s">
        <v>28</v>
      </c>
      <c r="D95" s="8" t="s">
        <v>22</v>
      </c>
      <c r="E95" s="8" t="s">
        <v>9</v>
      </c>
      <c r="F95" s="9">
        <v>-28985.901486227482</v>
      </c>
      <c r="G95" s="9">
        <v>0</v>
      </c>
      <c r="H95" s="9">
        <f t="shared" si="4"/>
        <v>-28985.901486227482</v>
      </c>
      <c r="I95" s="9">
        <v>-39729.516017488866</v>
      </c>
      <c r="J95" s="9">
        <f t="shared" si="5"/>
        <v>10743.614531261384</v>
      </c>
      <c r="K95" s="9">
        <f t="shared" si="6"/>
        <v>10743.614531261384</v>
      </c>
      <c r="L95" s="9">
        <v>0</v>
      </c>
    </row>
    <row r="96" spans="1:16" x14ac:dyDescent="0.2">
      <c r="A96" s="8" t="s">
        <v>57</v>
      </c>
      <c r="B96" s="8" t="s">
        <v>48</v>
      </c>
      <c r="C96" s="8" t="s">
        <v>28</v>
      </c>
      <c r="D96" s="8" t="s">
        <v>22</v>
      </c>
      <c r="E96" s="8" t="s">
        <v>0</v>
      </c>
      <c r="F96" s="9">
        <v>-642986.99997005006</v>
      </c>
      <c r="G96" s="9">
        <v>0</v>
      </c>
      <c r="H96" s="9">
        <f t="shared" si="4"/>
        <v>-642986.99997005006</v>
      </c>
      <c r="I96" s="9">
        <v>-388098.96999007004</v>
      </c>
      <c r="J96" s="9">
        <f t="shared" si="5"/>
        <v>-254888.02997998003</v>
      </c>
      <c r="K96" s="9">
        <f t="shared" si="6"/>
        <v>-254888.02997998003</v>
      </c>
      <c r="L96" s="9">
        <v>-253000</v>
      </c>
    </row>
    <row r="97" spans="1:16" x14ac:dyDescent="0.2">
      <c r="A97" s="8" t="s">
        <v>57</v>
      </c>
      <c r="B97" s="8" t="s">
        <v>48</v>
      </c>
      <c r="C97" s="8" t="s">
        <v>28</v>
      </c>
      <c r="D97" s="8" t="s">
        <v>23</v>
      </c>
      <c r="E97" s="8" t="s">
        <v>9</v>
      </c>
      <c r="F97" s="9">
        <v>-15854.212703683712</v>
      </c>
      <c r="G97" s="9">
        <v>0</v>
      </c>
      <c r="H97" s="9">
        <f t="shared" si="4"/>
        <v>-15854.212703683712</v>
      </c>
      <c r="I97" s="9">
        <v>-3447.4680179663333</v>
      </c>
      <c r="J97" s="9">
        <f t="shared" si="5"/>
        <v>-12406.744685717378</v>
      </c>
      <c r="K97" s="9">
        <f t="shared" si="6"/>
        <v>-12406.744685717378</v>
      </c>
      <c r="L97" s="9">
        <f>K97</f>
        <v>-12406.744685717378</v>
      </c>
    </row>
    <row r="98" spans="1:16" x14ac:dyDescent="0.2">
      <c r="A98" s="8" t="s">
        <v>57</v>
      </c>
      <c r="B98" s="8" t="s">
        <v>48</v>
      </c>
      <c r="C98" s="8" t="s">
        <v>28</v>
      </c>
      <c r="D98" s="8" t="s">
        <v>18</v>
      </c>
      <c r="E98" s="8" t="s">
        <v>9</v>
      </c>
      <c r="F98" s="9">
        <v>0</v>
      </c>
      <c r="G98" s="9">
        <v>0</v>
      </c>
      <c r="H98" s="9">
        <f t="shared" si="4"/>
        <v>0</v>
      </c>
      <c r="I98" s="9">
        <v>-4572.8836661752557</v>
      </c>
      <c r="J98" s="9">
        <f t="shared" si="5"/>
        <v>4572.8836661752557</v>
      </c>
      <c r="K98" s="9">
        <f t="shared" si="6"/>
        <v>4572.8836661752557</v>
      </c>
      <c r="L98" s="9">
        <v>0</v>
      </c>
    </row>
    <row r="99" spans="1:16" x14ac:dyDescent="0.2">
      <c r="A99" s="8" t="s">
        <v>57</v>
      </c>
      <c r="B99" s="8" t="s">
        <v>45</v>
      </c>
      <c r="C99" s="8" t="s">
        <v>28</v>
      </c>
      <c r="D99" s="8" t="s">
        <v>12</v>
      </c>
      <c r="E99" s="8" t="s">
        <v>11</v>
      </c>
      <c r="F99" s="9">
        <v>2.768883717862991E-7</v>
      </c>
      <c r="G99" s="9">
        <v>-34.690119026452294</v>
      </c>
      <c r="H99" s="9">
        <f t="shared" si="4"/>
        <v>-34.690118749563922</v>
      </c>
      <c r="I99" s="9">
        <v>-365.38461538846155</v>
      </c>
      <c r="J99" s="9">
        <f t="shared" si="5"/>
        <v>330.69449663889765</v>
      </c>
      <c r="K99" s="9">
        <f t="shared" si="6"/>
        <v>330.69449663889765</v>
      </c>
      <c r="L99" s="9">
        <v>0</v>
      </c>
    </row>
    <row r="100" spans="1:16" x14ac:dyDescent="0.2">
      <c r="A100" s="8" t="s">
        <v>57</v>
      </c>
      <c r="B100" s="8" t="s">
        <v>45</v>
      </c>
      <c r="C100" s="8" t="s">
        <v>28</v>
      </c>
      <c r="D100" s="8" t="s">
        <v>12</v>
      </c>
      <c r="E100" s="8" t="s">
        <v>9</v>
      </c>
      <c r="F100" s="9">
        <v>-16.231201980801718</v>
      </c>
      <c r="G100" s="9">
        <v>0</v>
      </c>
      <c r="H100" s="9">
        <f t="shared" si="4"/>
        <v>-16.231201980801718</v>
      </c>
      <c r="I100" s="9">
        <v>-16.578541586866471</v>
      </c>
      <c r="J100" s="9">
        <f t="shared" si="5"/>
        <v>0.34733960606475378</v>
      </c>
      <c r="K100" s="9">
        <f t="shared" si="6"/>
        <v>0.34733960606475378</v>
      </c>
      <c r="L100" s="9">
        <v>0</v>
      </c>
    </row>
    <row r="101" spans="1:16" s="12" customFormat="1" x14ac:dyDescent="0.2">
      <c r="A101" s="10" t="s">
        <v>57</v>
      </c>
      <c r="B101" s="10" t="s">
        <v>45</v>
      </c>
      <c r="C101" s="10" t="s">
        <v>28</v>
      </c>
      <c r="D101" s="10" t="s">
        <v>17</v>
      </c>
      <c r="E101" s="10" t="s">
        <v>5</v>
      </c>
      <c r="F101" s="11">
        <f>-51868.99999251+5261</f>
        <v>-46607.999992509998</v>
      </c>
      <c r="G101" s="11">
        <v>0</v>
      </c>
      <c r="H101" s="11">
        <f t="shared" si="4"/>
        <v>-46607.999992509998</v>
      </c>
      <c r="I101" s="11">
        <v>-36425.538139755852</v>
      </c>
      <c r="J101" s="11">
        <f t="shared" si="5"/>
        <v>-10182.461852754146</v>
      </c>
      <c r="K101" s="11">
        <f t="shared" si="6"/>
        <v>-10182.461852754146</v>
      </c>
      <c r="L101" s="11">
        <v>-10182</v>
      </c>
      <c r="P101" s="13"/>
    </row>
    <row r="102" spans="1:16" x14ac:dyDescent="0.2">
      <c r="A102" s="8" t="s">
        <v>57</v>
      </c>
      <c r="B102" s="8" t="s">
        <v>45</v>
      </c>
      <c r="C102" s="8" t="s">
        <v>28</v>
      </c>
      <c r="D102" s="8" t="s">
        <v>17</v>
      </c>
      <c r="E102" s="8" t="s">
        <v>11</v>
      </c>
      <c r="F102" s="9">
        <v>-378516.03561248415</v>
      </c>
      <c r="G102" s="9">
        <v>0</v>
      </c>
      <c r="H102" s="9">
        <f t="shared" si="4"/>
        <v>-378516.03561248415</v>
      </c>
      <c r="I102" s="9">
        <v>-2020496.3124778885</v>
      </c>
      <c r="J102" s="9">
        <f t="shared" si="5"/>
        <v>1641980.2768654043</v>
      </c>
      <c r="K102" s="9">
        <f t="shared" si="6"/>
        <v>1641980.2768654043</v>
      </c>
      <c r="L102" s="9">
        <v>0</v>
      </c>
    </row>
    <row r="103" spans="1:16" x14ac:dyDescent="0.2">
      <c r="A103" s="8" t="s">
        <v>57</v>
      </c>
      <c r="B103" s="8" t="s">
        <v>45</v>
      </c>
      <c r="C103" s="8" t="s">
        <v>28</v>
      </c>
      <c r="D103" s="8" t="s">
        <v>17</v>
      </c>
      <c r="E103" s="8" t="s">
        <v>9</v>
      </c>
      <c r="F103" s="9">
        <v>-49.247904084001391</v>
      </c>
      <c r="G103" s="9">
        <v>0</v>
      </c>
      <c r="H103" s="9">
        <f t="shared" si="4"/>
        <v>-49.247904084001391</v>
      </c>
      <c r="I103" s="9">
        <v>-34.514981341218324</v>
      </c>
      <c r="J103" s="9">
        <f t="shared" si="5"/>
        <v>-14.732922742783067</v>
      </c>
      <c r="K103" s="9">
        <f t="shared" si="6"/>
        <v>-14.732922742783067</v>
      </c>
      <c r="L103" s="9">
        <v>0</v>
      </c>
    </row>
    <row r="104" spans="1:16" x14ac:dyDescent="0.2">
      <c r="A104" s="8" t="s">
        <v>57</v>
      </c>
      <c r="B104" s="8" t="s">
        <v>45</v>
      </c>
      <c r="C104" s="8" t="s">
        <v>28</v>
      </c>
      <c r="D104" s="8" t="s">
        <v>22</v>
      </c>
      <c r="E104" s="8" t="s">
        <v>9</v>
      </c>
      <c r="F104" s="9">
        <v>-17354.550196517303</v>
      </c>
      <c r="G104" s="9">
        <v>0</v>
      </c>
      <c r="H104" s="9">
        <f t="shared" si="4"/>
        <v>-17354.550196517303</v>
      </c>
      <c r="I104" s="9">
        <v>-20070.834493466937</v>
      </c>
      <c r="J104" s="9">
        <f t="shared" si="5"/>
        <v>2716.2842969496342</v>
      </c>
      <c r="K104" s="9">
        <f t="shared" si="6"/>
        <v>2716.2842969496342</v>
      </c>
      <c r="L104" s="9">
        <v>0</v>
      </c>
    </row>
    <row r="105" spans="1:16" x14ac:dyDescent="0.2">
      <c r="A105" s="8" t="s">
        <v>57</v>
      </c>
      <c r="B105" s="8" t="s">
        <v>45</v>
      </c>
      <c r="C105" s="8" t="s">
        <v>28</v>
      </c>
      <c r="D105" s="8" t="s">
        <v>23</v>
      </c>
      <c r="E105" s="8" t="s">
        <v>9</v>
      </c>
      <c r="F105" s="9">
        <v>-9492.2950827157219</v>
      </c>
      <c r="G105" s="9">
        <v>0</v>
      </c>
      <c r="H105" s="9">
        <f t="shared" si="4"/>
        <v>-9492.2950827157219</v>
      </c>
      <c r="I105" s="9">
        <v>-1741.6159841800634</v>
      </c>
      <c r="J105" s="9">
        <f t="shared" si="5"/>
        <v>-7750.6790985356583</v>
      </c>
      <c r="K105" s="9">
        <f t="shared" si="6"/>
        <v>-7750.6790985356583</v>
      </c>
      <c r="L105" s="9">
        <f>K105</f>
        <v>-7750.6790985356583</v>
      </c>
    </row>
    <row r="106" spans="1:16" x14ac:dyDescent="0.2">
      <c r="A106" s="8" t="s">
        <v>57</v>
      </c>
      <c r="B106" s="8" t="s">
        <v>32</v>
      </c>
      <c r="C106" s="8" t="s">
        <v>28</v>
      </c>
      <c r="D106" s="8" t="s">
        <v>12</v>
      </c>
      <c r="E106" s="8" t="s">
        <v>5</v>
      </c>
      <c r="F106" s="9">
        <v>49.020003697052289</v>
      </c>
      <c r="G106" s="9">
        <v>-374.83200000113999</v>
      </c>
      <c r="H106" s="9">
        <f t="shared" si="4"/>
        <v>-325.8119963040877</v>
      </c>
      <c r="I106" s="9">
        <v>-70.170420001140002</v>
      </c>
      <c r="J106" s="9">
        <f t="shared" si="5"/>
        <v>-255.6415763029477</v>
      </c>
      <c r="K106" s="9">
        <f t="shared" si="6"/>
        <v>-255.6415763029477</v>
      </c>
      <c r="L106" s="9">
        <v>0</v>
      </c>
    </row>
    <row r="107" spans="1:16" x14ac:dyDescent="0.2">
      <c r="A107" s="8" t="s">
        <v>57</v>
      </c>
      <c r="B107" s="8" t="s">
        <v>32</v>
      </c>
      <c r="C107" s="8" t="s">
        <v>28</v>
      </c>
      <c r="D107" s="8" t="s">
        <v>12</v>
      </c>
      <c r="E107" s="8" t="s">
        <v>9</v>
      </c>
      <c r="F107" s="9">
        <v>-124.80933255996237</v>
      </c>
      <c r="G107" s="9">
        <v>0</v>
      </c>
      <c r="H107" s="9">
        <f t="shared" si="4"/>
        <v>-124.80933255996237</v>
      </c>
      <c r="I107" s="9">
        <v>-124.8125043950489</v>
      </c>
      <c r="J107" s="9">
        <f t="shared" si="5"/>
        <v>3.1718350865332923E-3</v>
      </c>
      <c r="K107" s="9">
        <f t="shared" si="6"/>
        <v>3.1718350865332923E-3</v>
      </c>
      <c r="L107" s="9">
        <v>0</v>
      </c>
    </row>
    <row r="108" spans="1:16" x14ac:dyDescent="0.2">
      <c r="A108" s="8" t="s">
        <v>57</v>
      </c>
      <c r="B108" s="8" t="s">
        <v>32</v>
      </c>
      <c r="C108" s="8" t="s">
        <v>28</v>
      </c>
      <c r="D108" s="8" t="s">
        <v>12</v>
      </c>
      <c r="E108" s="8" t="s">
        <v>0</v>
      </c>
      <c r="F108" s="9">
        <v>-31372.799994017994</v>
      </c>
      <c r="G108" s="9">
        <v>-407.40000000600003</v>
      </c>
      <c r="H108" s="9">
        <f t="shared" si="4"/>
        <v>-31780.199994023995</v>
      </c>
      <c r="I108" s="9">
        <v>-30747.528000023998</v>
      </c>
      <c r="J108" s="9">
        <f t="shared" si="5"/>
        <v>-1032.6719939999966</v>
      </c>
      <c r="K108" s="9">
        <f t="shared" si="6"/>
        <v>-1032.6719939999966</v>
      </c>
      <c r="L108" s="9">
        <v>-721</v>
      </c>
    </row>
    <row r="109" spans="1:16" s="12" customFormat="1" x14ac:dyDescent="0.2">
      <c r="A109" s="10" t="s">
        <v>57</v>
      </c>
      <c r="B109" s="10" t="s">
        <v>32</v>
      </c>
      <c r="C109" s="10" t="s">
        <v>28</v>
      </c>
      <c r="D109" s="10" t="s">
        <v>17</v>
      </c>
      <c r="E109" s="10" t="s">
        <v>5</v>
      </c>
      <c r="F109" s="11">
        <v>-51868.999992510013</v>
      </c>
      <c r="G109" s="11">
        <v>0</v>
      </c>
      <c r="H109" s="11">
        <f t="shared" si="4"/>
        <v>-51868.999992510013</v>
      </c>
      <c r="I109" s="11">
        <v>-36422.381254426633</v>
      </c>
      <c r="J109" s="11">
        <f t="shared" si="5"/>
        <v>-15446.61873808338</v>
      </c>
      <c r="K109" s="11">
        <f t="shared" si="6"/>
        <v>-15446.61873808338</v>
      </c>
      <c r="L109" s="11">
        <v>-15447</v>
      </c>
      <c r="P109" s="13"/>
    </row>
    <row r="110" spans="1:16" x14ac:dyDescent="0.2">
      <c r="A110" s="8" t="s">
        <v>57</v>
      </c>
      <c r="B110" s="8" t="s">
        <v>32</v>
      </c>
      <c r="C110" s="8" t="s">
        <v>28</v>
      </c>
      <c r="D110" s="8" t="s">
        <v>17</v>
      </c>
      <c r="E110" s="8" t="s">
        <v>9</v>
      </c>
      <c r="F110" s="9">
        <v>-80306.161412035712</v>
      </c>
      <c r="G110" s="9">
        <v>0</v>
      </c>
      <c r="H110" s="9">
        <f t="shared" si="4"/>
        <v>-80306.161412035712</v>
      </c>
      <c r="I110" s="9">
        <v>-33402.25850803098</v>
      </c>
      <c r="J110" s="9">
        <f t="shared" si="5"/>
        <v>-46903.902904004732</v>
      </c>
      <c r="K110" s="9">
        <f t="shared" si="6"/>
        <v>-46903.902904004732</v>
      </c>
      <c r="L110" s="9">
        <v>0</v>
      </c>
    </row>
    <row r="111" spans="1:16" x14ac:dyDescent="0.2">
      <c r="A111" s="8" t="s">
        <v>57</v>
      </c>
      <c r="B111" s="8" t="s">
        <v>32</v>
      </c>
      <c r="C111" s="8" t="s">
        <v>28</v>
      </c>
      <c r="D111" s="8" t="s">
        <v>17</v>
      </c>
      <c r="E111" s="8" t="s">
        <v>0</v>
      </c>
      <c r="F111" s="9">
        <v>-5619954.761318977</v>
      </c>
      <c r="G111" s="9">
        <v>0</v>
      </c>
      <c r="H111" s="9">
        <f t="shared" si="4"/>
        <v>-5619954.761318977</v>
      </c>
      <c r="I111" s="9">
        <v>-3267520.6803974006</v>
      </c>
      <c r="J111" s="9">
        <f t="shared" si="5"/>
        <v>-2352434.0809215764</v>
      </c>
      <c r="K111" s="9">
        <f t="shared" si="6"/>
        <v>-2352434.0809215764</v>
      </c>
      <c r="L111" s="9">
        <f>K111</f>
        <v>-2352434.0809215764</v>
      </c>
    </row>
    <row r="112" spans="1:16" x14ac:dyDescent="0.2">
      <c r="A112" s="8" t="s">
        <v>57</v>
      </c>
      <c r="B112" s="8" t="s">
        <v>32</v>
      </c>
      <c r="C112" s="8" t="s">
        <v>28</v>
      </c>
      <c r="D112" s="8" t="s">
        <v>22</v>
      </c>
      <c r="E112" s="8" t="s">
        <v>9</v>
      </c>
      <c r="F112" s="9">
        <v>-107554.93455681861</v>
      </c>
      <c r="G112" s="9">
        <v>0</v>
      </c>
      <c r="H112" s="9">
        <f t="shared" si="4"/>
        <v>-107554.93455681861</v>
      </c>
      <c r="I112" s="9">
        <v>-103341.60337866881</v>
      </c>
      <c r="J112" s="9">
        <f t="shared" si="5"/>
        <v>-4213.3311781498051</v>
      </c>
      <c r="K112" s="9">
        <f t="shared" si="6"/>
        <v>-4213.3311781498051</v>
      </c>
      <c r="L112" s="9">
        <v>0</v>
      </c>
    </row>
    <row r="113" spans="1:16" x14ac:dyDescent="0.2">
      <c r="A113" s="8" t="s">
        <v>57</v>
      </c>
      <c r="B113" s="8" t="s">
        <v>32</v>
      </c>
      <c r="C113" s="8" t="s">
        <v>28</v>
      </c>
      <c r="D113" s="8" t="s">
        <v>23</v>
      </c>
      <c r="E113" s="8" t="s">
        <v>9</v>
      </c>
      <c r="F113" s="9">
        <v>-58828.558797993028</v>
      </c>
      <c r="G113" s="9">
        <v>0</v>
      </c>
      <c r="H113" s="9">
        <f t="shared" si="4"/>
        <v>-58828.558797993028</v>
      </c>
      <c r="I113" s="9">
        <v>-8967.3096530957118</v>
      </c>
      <c r="J113" s="9">
        <f t="shared" si="5"/>
        <v>-49861.249144897316</v>
      </c>
      <c r="K113" s="9">
        <f t="shared" si="6"/>
        <v>-49861.249144897316</v>
      </c>
      <c r="L113" s="9">
        <f>K113</f>
        <v>-49861.249144897316</v>
      </c>
    </row>
    <row r="114" spans="1:16" x14ac:dyDescent="0.2">
      <c r="A114" s="8" t="s">
        <v>57</v>
      </c>
      <c r="B114" s="8" t="s">
        <v>32</v>
      </c>
      <c r="C114" s="8" t="s">
        <v>28</v>
      </c>
      <c r="D114" s="8" t="s">
        <v>18</v>
      </c>
      <c r="E114" s="8" t="s">
        <v>9</v>
      </c>
      <c r="F114" s="9">
        <v>-192000.00000005006</v>
      </c>
      <c r="G114" s="9">
        <v>0</v>
      </c>
      <c r="H114" s="9">
        <f t="shared" si="4"/>
        <v>-192000.00000005006</v>
      </c>
      <c r="I114" s="9">
        <v>-177343.75054515642</v>
      </c>
      <c r="J114" s="9">
        <f t="shared" si="5"/>
        <v>-14656.249454893637</v>
      </c>
      <c r="K114" s="9">
        <f t="shared" si="6"/>
        <v>-14656.249454893637</v>
      </c>
      <c r="L114" s="9">
        <v>0</v>
      </c>
    </row>
    <row r="115" spans="1:16" x14ac:dyDescent="0.2">
      <c r="A115" s="8" t="s">
        <v>57</v>
      </c>
      <c r="B115" s="8" t="s">
        <v>32</v>
      </c>
      <c r="C115" s="8" t="s">
        <v>28</v>
      </c>
      <c r="D115" s="8" t="s">
        <v>18</v>
      </c>
      <c r="E115" s="8" t="s">
        <v>0</v>
      </c>
      <c r="F115" s="9">
        <v>-702999.99998011999</v>
      </c>
      <c r="G115" s="9">
        <v>0</v>
      </c>
      <c r="H115" s="9">
        <f t="shared" si="4"/>
        <v>-702999.99998011999</v>
      </c>
      <c r="I115" s="9">
        <v>-528437.37994116999</v>
      </c>
      <c r="J115" s="9">
        <f t="shared" si="5"/>
        <v>-174562.62003895</v>
      </c>
      <c r="K115" s="9">
        <f t="shared" si="6"/>
        <v>-174562.62003895</v>
      </c>
      <c r="L115" s="9">
        <v>-140000</v>
      </c>
    </row>
    <row r="116" spans="1:16" x14ac:dyDescent="0.2">
      <c r="A116" s="8" t="s">
        <v>57</v>
      </c>
      <c r="B116" s="8" t="s">
        <v>37</v>
      </c>
      <c r="C116" s="8" t="s">
        <v>28</v>
      </c>
      <c r="D116" s="8" t="s">
        <v>12</v>
      </c>
      <c r="E116" s="8" t="s">
        <v>9</v>
      </c>
      <c r="F116" s="9">
        <v>-12.79430465975914</v>
      </c>
      <c r="G116" s="9">
        <v>0</v>
      </c>
      <c r="H116" s="9">
        <f t="shared" si="4"/>
        <v>-12.79430465975914</v>
      </c>
      <c r="I116" s="9">
        <v>-12.618035084978782</v>
      </c>
      <c r="J116" s="9">
        <f t="shared" si="5"/>
        <v>-0.17626957478035798</v>
      </c>
      <c r="K116" s="9">
        <f t="shared" si="6"/>
        <v>-0.17626957478035798</v>
      </c>
      <c r="L116" s="9">
        <v>0</v>
      </c>
    </row>
    <row r="117" spans="1:16" s="12" customFormat="1" x14ac:dyDescent="0.2">
      <c r="A117" s="10" t="s">
        <v>57</v>
      </c>
      <c r="B117" s="10" t="s">
        <v>37</v>
      </c>
      <c r="C117" s="10" t="s">
        <v>28</v>
      </c>
      <c r="D117" s="10" t="s">
        <v>17</v>
      </c>
      <c r="E117" s="10" t="s">
        <v>5</v>
      </c>
      <c r="F117" s="11">
        <v>0</v>
      </c>
      <c r="G117" s="11">
        <v>0</v>
      </c>
      <c r="H117" s="11">
        <f t="shared" si="4"/>
        <v>0</v>
      </c>
      <c r="I117" s="11">
        <v>-0.89326513265430685</v>
      </c>
      <c r="J117" s="11">
        <f t="shared" si="5"/>
        <v>0.89326513265430685</v>
      </c>
      <c r="K117" s="11">
        <f t="shared" si="6"/>
        <v>0.89326513265430685</v>
      </c>
      <c r="L117" s="11">
        <v>0</v>
      </c>
      <c r="P117" s="13"/>
    </row>
    <row r="118" spans="1:16" x14ac:dyDescent="0.2">
      <c r="A118" s="8" t="s">
        <v>57</v>
      </c>
      <c r="B118" s="8" t="s">
        <v>37</v>
      </c>
      <c r="C118" s="8" t="s">
        <v>28</v>
      </c>
      <c r="D118" s="8" t="s">
        <v>17</v>
      </c>
      <c r="E118" s="8" t="s">
        <v>9</v>
      </c>
      <c r="F118" s="9">
        <v>-8360.0339932860679</v>
      </c>
      <c r="G118" s="9">
        <v>0</v>
      </c>
      <c r="H118" s="9">
        <f t="shared" si="4"/>
        <v>-8360.0339932860679</v>
      </c>
      <c r="I118" s="9">
        <v>-5414.8327011406627</v>
      </c>
      <c r="J118" s="9">
        <f t="shared" si="5"/>
        <v>-2945.2012921454052</v>
      </c>
      <c r="K118" s="9">
        <f t="shared" si="6"/>
        <v>-2945.2012921454052</v>
      </c>
      <c r="L118" s="9">
        <v>0</v>
      </c>
    </row>
    <row r="119" spans="1:16" x14ac:dyDescent="0.2">
      <c r="A119" s="8" t="s">
        <v>57</v>
      </c>
      <c r="B119" s="8" t="s">
        <v>37</v>
      </c>
      <c r="C119" s="8" t="s">
        <v>28</v>
      </c>
      <c r="D119" s="8" t="s">
        <v>17</v>
      </c>
      <c r="E119" s="8" t="s">
        <v>0</v>
      </c>
      <c r="F119" s="9">
        <v>-1008857.23705359</v>
      </c>
      <c r="G119" s="9">
        <v>0</v>
      </c>
      <c r="H119" s="9">
        <f t="shared" si="4"/>
        <v>-1008857.23705359</v>
      </c>
      <c r="I119" s="9">
        <v>-721399.58062931872</v>
      </c>
      <c r="J119" s="9">
        <f t="shared" si="5"/>
        <v>-287457.65642427129</v>
      </c>
      <c r="K119" s="9">
        <f t="shared" si="6"/>
        <v>-287457.65642427129</v>
      </c>
      <c r="L119" s="9">
        <f>K119</f>
        <v>-287457.65642427129</v>
      </c>
    </row>
    <row r="120" spans="1:16" x14ac:dyDescent="0.2">
      <c r="A120" s="8" t="s">
        <v>57</v>
      </c>
      <c r="B120" s="8" t="s">
        <v>37</v>
      </c>
      <c r="C120" s="8" t="s">
        <v>28</v>
      </c>
      <c r="D120" s="8" t="s">
        <v>22</v>
      </c>
      <c r="E120" s="8" t="s">
        <v>9</v>
      </c>
      <c r="F120" s="9">
        <v>-11622.006496623238</v>
      </c>
      <c r="G120" s="9">
        <v>0</v>
      </c>
      <c r="H120" s="9">
        <f t="shared" si="4"/>
        <v>-11622.006496623238</v>
      </c>
      <c r="I120" s="9">
        <v>-14949.386005136328</v>
      </c>
      <c r="J120" s="9">
        <f t="shared" si="5"/>
        <v>3327.3795085130896</v>
      </c>
      <c r="K120" s="9">
        <f t="shared" si="6"/>
        <v>3327.3795085130896</v>
      </c>
      <c r="L120" s="9">
        <v>0</v>
      </c>
    </row>
    <row r="121" spans="1:16" x14ac:dyDescent="0.2">
      <c r="A121" s="8" t="s">
        <v>57</v>
      </c>
      <c r="B121" s="8" t="s">
        <v>37</v>
      </c>
      <c r="C121" s="8" t="s">
        <v>28</v>
      </c>
      <c r="D121" s="8" t="s">
        <v>23</v>
      </c>
      <c r="E121" s="8" t="s">
        <v>9</v>
      </c>
      <c r="F121" s="9">
        <v>-6356.8063645233497</v>
      </c>
      <c r="G121" s="9">
        <v>0</v>
      </c>
      <c r="H121" s="9">
        <f t="shared" si="4"/>
        <v>-6356.8063645233497</v>
      </c>
      <c r="I121" s="9">
        <v>-1297.2101173703065</v>
      </c>
      <c r="J121" s="9">
        <f t="shared" si="5"/>
        <v>-5059.5962471530429</v>
      </c>
      <c r="K121" s="9">
        <f t="shared" si="6"/>
        <v>-5059.5962471530429</v>
      </c>
      <c r="L121" s="9">
        <f>K121</f>
        <v>-5059.5962471530429</v>
      </c>
    </row>
    <row r="122" spans="1:16" x14ac:dyDescent="0.2">
      <c r="A122" s="8" t="s">
        <v>57</v>
      </c>
      <c r="B122" s="8" t="s">
        <v>35</v>
      </c>
      <c r="C122" s="8" t="s">
        <v>28</v>
      </c>
      <c r="D122" s="8" t="s">
        <v>12</v>
      </c>
      <c r="E122" s="8" t="s">
        <v>5</v>
      </c>
      <c r="F122" s="9">
        <v>129.00003983299985</v>
      </c>
      <c r="G122" s="9">
        <v>-986.40000000300006</v>
      </c>
      <c r="H122" s="9">
        <f t="shared" si="4"/>
        <v>-857.39996017000021</v>
      </c>
      <c r="I122" s="9">
        <v>-184.65900000299999</v>
      </c>
      <c r="J122" s="9">
        <f t="shared" si="5"/>
        <v>-672.74096016700025</v>
      </c>
      <c r="K122" s="9">
        <f t="shared" si="6"/>
        <v>-672.74096016700025</v>
      </c>
      <c r="L122" s="9">
        <v>0</v>
      </c>
    </row>
    <row r="123" spans="1:16" x14ac:dyDescent="0.2">
      <c r="A123" s="8" t="s">
        <v>57</v>
      </c>
      <c r="B123" s="8" t="s">
        <v>35</v>
      </c>
      <c r="C123" s="8" t="s">
        <v>28</v>
      </c>
      <c r="D123" s="8" t="s">
        <v>12</v>
      </c>
      <c r="E123" s="8" t="s">
        <v>9</v>
      </c>
      <c r="F123" s="9">
        <v>-47.821784720070767</v>
      </c>
      <c r="G123" s="9">
        <v>0</v>
      </c>
      <c r="H123" s="9">
        <f t="shared" si="4"/>
        <v>-47.821784720070767</v>
      </c>
      <c r="I123" s="9">
        <v>-47.522552435827734</v>
      </c>
      <c r="J123" s="9">
        <f t="shared" si="5"/>
        <v>-0.29923228424303261</v>
      </c>
      <c r="K123" s="9">
        <f t="shared" si="6"/>
        <v>-0.29923228424303261</v>
      </c>
      <c r="L123" s="9">
        <v>0</v>
      </c>
    </row>
    <row r="124" spans="1:16" s="12" customFormat="1" x14ac:dyDescent="0.2">
      <c r="A124" s="10" t="s">
        <v>57</v>
      </c>
      <c r="B124" s="10" t="s">
        <v>35</v>
      </c>
      <c r="C124" s="10" t="s">
        <v>28</v>
      </c>
      <c r="D124" s="10" t="s">
        <v>17</v>
      </c>
      <c r="E124" s="10" t="s">
        <v>5</v>
      </c>
      <c r="F124" s="11">
        <f>-103737.99998502+30896</f>
        <v>-72841.999985019997</v>
      </c>
      <c r="G124" s="11">
        <v>0</v>
      </c>
      <c r="H124" s="11">
        <f t="shared" si="4"/>
        <v>-72841.999985019997</v>
      </c>
      <c r="I124" s="11">
        <v>-72841.757337647345</v>
      </c>
      <c r="J124" s="11">
        <f t="shared" si="5"/>
        <v>-0.24264737265184522</v>
      </c>
      <c r="K124" s="11">
        <f t="shared" si="6"/>
        <v>-0.24264737265184522</v>
      </c>
      <c r="L124" s="11">
        <v>0</v>
      </c>
    </row>
    <row r="125" spans="1:16" x14ac:dyDescent="0.2">
      <c r="A125" s="8" t="s">
        <v>57</v>
      </c>
      <c r="B125" s="8" t="s">
        <v>35</v>
      </c>
      <c r="C125" s="8" t="s">
        <v>28</v>
      </c>
      <c r="D125" s="8" t="s">
        <v>17</v>
      </c>
      <c r="E125" s="8" t="s">
        <v>9</v>
      </c>
      <c r="F125" s="9">
        <v>-11386.00265908103</v>
      </c>
      <c r="G125" s="9">
        <v>0</v>
      </c>
      <c r="H125" s="9">
        <f t="shared" si="4"/>
        <v>-11386.00265908103</v>
      </c>
      <c r="I125" s="9">
        <v>-4364.3237210940661</v>
      </c>
      <c r="J125" s="9">
        <f t="shared" si="5"/>
        <v>-7021.6789379869642</v>
      </c>
      <c r="K125" s="9">
        <f t="shared" si="6"/>
        <v>-7021.6789379869642</v>
      </c>
      <c r="L125" s="9">
        <v>0</v>
      </c>
    </row>
    <row r="126" spans="1:16" x14ac:dyDescent="0.2">
      <c r="A126" s="8" t="s">
        <v>57</v>
      </c>
      <c r="B126" s="8" t="s">
        <v>35</v>
      </c>
      <c r="C126" s="8" t="s">
        <v>28</v>
      </c>
      <c r="D126" s="8" t="s">
        <v>17</v>
      </c>
      <c r="E126" s="8" t="s">
        <v>0</v>
      </c>
      <c r="F126" s="9">
        <v>-636433.32991927722</v>
      </c>
      <c r="G126" s="9">
        <v>0</v>
      </c>
      <c r="H126" s="9">
        <f t="shared" si="4"/>
        <v>-636433.32991927722</v>
      </c>
      <c r="I126" s="9">
        <v>-412372.18566341593</v>
      </c>
      <c r="J126" s="9">
        <f t="shared" si="5"/>
        <v>-224061.14425586129</v>
      </c>
      <c r="K126" s="9">
        <f t="shared" si="6"/>
        <v>-224061.14425586129</v>
      </c>
      <c r="L126" s="9">
        <f>K126</f>
        <v>-224061.14425586129</v>
      </c>
    </row>
    <row r="127" spans="1:16" x14ac:dyDescent="0.2">
      <c r="A127" s="8" t="s">
        <v>57</v>
      </c>
      <c r="B127" s="8" t="s">
        <v>35</v>
      </c>
      <c r="C127" s="8" t="s">
        <v>28</v>
      </c>
      <c r="D127" s="8" t="s">
        <v>22</v>
      </c>
      <c r="E127" s="8" t="s">
        <v>9</v>
      </c>
      <c r="F127" s="9">
        <v>-138134.79068156183</v>
      </c>
      <c r="G127" s="9">
        <v>0</v>
      </c>
      <c r="H127" s="9">
        <f t="shared" si="4"/>
        <v>-138134.79068156183</v>
      </c>
      <c r="I127" s="9">
        <v>-78317.737264461728</v>
      </c>
      <c r="J127" s="9">
        <f t="shared" si="5"/>
        <v>-59817.053417100105</v>
      </c>
      <c r="K127" s="9">
        <f t="shared" si="6"/>
        <v>-59817.053417100105</v>
      </c>
      <c r="L127" s="9">
        <v>0</v>
      </c>
    </row>
    <row r="128" spans="1:16" x14ac:dyDescent="0.2">
      <c r="A128" s="8" t="s">
        <v>57</v>
      </c>
      <c r="B128" s="8" t="s">
        <v>35</v>
      </c>
      <c r="C128" s="8" t="s">
        <v>28</v>
      </c>
      <c r="D128" s="8" t="s">
        <v>23</v>
      </c>
      <c r="E128" s="8" t="s">
        <v>9</v>
      </c>
      <c r="F128" s="9">
        <v>-10504.854943484866</v>
      </c>
      <c r="G128" s="9">
        <v>0</v>
      </c>
      <c r="H128" s="9">
        <f t="shared" ref="H128:H184" si="7">F128+G128</f>
        <v>-10504.854943484866</v>
      </c>
      <c r="I128" s="9">
        <v>-1708.0835533150125</v>
      </c>
      <c r="J128" s="9">
        <f t="shared" ref="J128:J181" si="8">H128-I128</f>
        <v>-8796.7713901698535</v>
      </c>
      <c r="K128" s="9">
        <f t="shared" ref="K128:K184" si="9">J128</f>
        <v>-8796.7713901698535</v>
      </c>
      <c r="L128" s="9">
        <f>K128</f>
        <v>-8796.7713901698535</v>
      </c>
    </row>
    <row r="129" spans="1:12" x14ac:dyDescent="0.2">
      <c r="A129" s="8" t="s">
        <v>57</v>
      </c>
      <c r="B129" s="8" t="s">
        <v>36</v>
      </c>
      <c r="C129" s="8" t="s">
        <v>28</v>
      </c>
      <c r="D129" s="8" t="s">
        <v>12</v>
      </c>
      <c r="E129" s="8" t="s">
        <v>5</v>
      </c>
      <c r="F129" s="9">
        <v>43.00001178506318</v>
      </c>
      <c r="G129" s="9">
        <v>-328.800000001</v>
      </c>
      <c r="H129" s="9">
        <f t="shared" si="7"/>
        <v>-285.79998821593682</v>
      </c>
      <c r="I129" s="9">
        <v>-1809.0230000209999</v>
      </c>
      <c r="J129" s="9">
        <f t="shared" si="8"/>
        <v>1523.2230118050632</v>
      </c>
      <c r="K129" s="9">
        <f t="shared" si="9"/>
        <v>1523.2230118050632</v>
      </c>
      <c r="L129" s="9">
        <v>0</v>
      </c>
    </row>
    <row r="130" spans="1:12" x14ac:dyDescent="0.2">
      <c r="A130" s="8" t="s">
        <v>57</v>
      </c>
      <c r="B130" s="8" t="s">
        <v>36</v>
      </c>
      <c r="C130" s="8" t="s">
        <v>28</v>
      </c>
      <c r="D130" s="8" t="s">
        <v>12</v>
      </c>
      <c r="E130" s="8" t="s">
        <v>9</v>
      </c>
      <c r="F130" s="9">
        <v>-121.93903391016066</v>
      </c>
      <c r="G130" s="9">
        <v>0</v>
      </c>
      <c r="H130" s="9">
        <f t="shared" si="7"/>
        <v>-121.93903391016066</v>
      </c>
      <c r="I130" s="9">
        <v>-121.74607739271549</v>
      </c>
      <c r="J130" s="9">
        <f t="shared" si="8"/>
        <v>-0.19295651744516817</v>
      </c>
      <c r="K130" s="9">
        <f t="shared" si="9"/>
        <v>-0.19295651744516817</v>
      </c>
      <c r="L130" s="9">
        <v>0</v>
      </c>
    </row>
    <row r="131" spans="1:12" s="12" customFormat="1" x14ac:dyDescent="0.2">
      <c r="A131" s="10" t="s">
        <v>57</v>
      </c>
      <c r="B131" s="10" t="s">
        <v>36</v>
      </c>
      <c r="C131" s="10" t="s">
        <v>28</v>
      </c>
      <c r="D131" s="10" t="s">
        <v>17</v>
      </c>
      <c r="E131" s="10" t="s">
        <v>5</v>
      </c>
      <c r="F131" s="11">
        <v>-51868.999992510006</v>
      </c>
      <c r="G131" s="11">
        <v>0</v>
      </c>
      <c r="H131" s="11">
        <f t="shared" si="7"/>
        <v>-51868.999992510006</v>
      </c>
      <c r="I131" s="11">
        <v>-36418.535864388024</v>
      </c>
      <c r="J131" s="11">
        <f t="shared" si="8"/>
        <v>-15450.464128121981</v>
      </c>
      <c r="K131" s="11">
        <f t="shared" si="9"/>
        <v>-15450.464128121981</v>
      </c>
      <c r="L131" s="11">
        <v>-15450</v>
      </c>
    </row>
    <row r="132" spans="1:12" x14ac:dyDescent="0.2">
      <c r="A132" s="8" t="s">
        <v>57</v>
      </c>
      <c r="B132" s="8" t="s">
        <v>36</v>
      </c>
      <c r="C132" s="8" t="s">
        <v>28</v>
      </c>
      <c r="D132" s="8" t="s">
        <v>17</v>
      </c>
      <c r="E132" s="8" t="s">
        <v>9</v>
      </c>
      <c r="F132" s="9">
        <v>-130993.37686195638</v>
      </c>
      <c r="G132" s="9">
        <v>0</v>
      </c>
      <c r="H132" s="9">
        <f t="shared" si="7"/>
        <v>-130993.37686195638</v>
      </c>
      <c r="I132" s="9">
        <v>-8626.9852559070187</v>
      </c>
      <c r="J132" s="9">
        <f t="shared" si="8"/>
        <v>-122366.39160604936</v>
      </c>
      <c r="K132" s="9">
        <f t="shared" si="9"/>
        <v>-122366.39160604936</v>
      </c>
      <c r="L132" s="9">
        <v>-90000</v>
      </c>
    </row>
    <row r="133" spans="1:12" x14ac:dyDescent="0.2">
      <c r="A133" s="8" t="s">
        <v>57</v>
      </c>
      <c r="B133" s="8" t="s">
        <v>36</v>
      </c>
      <c r="C133" s="8" t="s">
        <v>28</v>
      </c>
      <c r="D133" s="8" t="s">
        <v>17</v>
      </c>
      <c r="E133" s="8" t="s">
        <v>0</v>
      </c>
      <c r="F133" s="9">
        <v>-952088.72639750654</v>
      </c>
      <c r="G133" s="9">
        <v>0</v>
      </c>
      <c r="H133" s="9">
        <f t="shared" si="7"/>
        <v>-952088.72639750654</v>
      </c>
      <c r="I133" s="9">
        <v>-654281.65329232672</v>
      </c>
      <c r="J133" s="9">
        <f t="shared" si="8"/>
        <v>-297807.07310517982</v>
      </c>
      <c r="K133" s="9">
        <f t="shared" si="9"/>
        <v>-297807.07310517982</v>
      </c>
      <c r="L133" s="9">
        <f>K133</f>
        <v>-297807.07310517982</v>
      </c>
    </row>
    <row r="134" spans="1:12" x14ac:dyDescent="0.2">
      <c r="A134" s="8" t="s">
        <v>57</v>
      </c>
      <c r="B134" s="8" t="s">
        <v>36</v>
      </c>
      <c r="C134" s="8" t="s">
        <v>28</v>
      </c>
      <c r="D134" s="8" t="s">
        <v>21</v>
      </c>
      <c r="E134" s="8" t="s">
        <v>9</v>
      </c>
      <c r="F134" s="9">
        <v>-406364.00000003999</v>
      </c>
      <c r="G134" s="9">
        <v>0</v>
      </c>
      <c r="H134" s="9">
        <f t="shared" si="7"/>
        <v>-406364.00000003999</v>
      </c>
      <c r="I134" s="9">
        <v>-17413.190000119997</v>
      </c>
      <c r="J134" s="9">
        <f t="shared" si="8"/>
        <v>-388950.80999991996</v>
      </c>
      <c r="K134" s="9">
        <f t="shared" si="9"/>
        <v>-388950.80999991996</v>
      </c>
      <c r="L134" s="9">
        <v>-388950.80999991996</v>
      </c>
    </row>
    <row r="135" spans="1:12" x14ac:dyDescent="0.2">
      <c r="A135" s="8" t="s">
        <v>57</v>
      </c>
      <c r="B135" s="8" t="s">
        <v>36</v>
      </c>
      <c r="C135" s="8" t="s">
        <v>28</v>
      </c>
      <c r="D135" s="8" t="s">
        <v>22</v>
      </c>
      <c r="E135" s="8" t="s">
        <v>9</v>
      </c>
      <c r="F135" s="9">
        <v>-68043.735725050588</v>
      </c>
      <c r="G135" s="9">
        <v>0</v>
      </c>
      <c r="H135" s="9">
        <f t="shared" si="7"/>
        <v>-68043.735725050588</v>
      </c>
      <c r="I135" s="9">
        <v>-55723.485353641801</v>
      </c>
      <c r="J135" s="9">
        <f t="shared" si="8"/>
        <v>-12320.250371408787</v>
      </c>
      <c r="K135" s="9">
        <f t="shared" si="9"/>
        <v>-12320.250371408787</v>
      </c>
      <c r="L135" s="9">
        <v>0</v>
      </c>
    </row>
    <row r="136" spans="1:12" x14ac:dyDescent="0.2">
      <c r="A136" s="8" t="s">
        <v>57</v>
      </c>
      <c r="B136" s="8" t="s">
        <v>36</v>
      </c>
      <c r="C136" s="8" t="s">
        <v>28</v>
      </c>
      <c r="D136" s="8" t="s">
        <v>23</v>
      </c>
      <c r="E136" s="8" t="s">
        <v>9</v>
      </c>
      <c r="F136" s="9">
        <v>-37217.398943947352</v>
      </c>
      <c r="G136" s="9">
        <v>0</v>
      </c>
      <c r="H136" s="9">
        <f t="shared" si="7"/>
        <v>-37217.398943947352</v>
      </c>
      <c r="I136" s="9">
        <v>-4729.2772077929831</v>
      </c>
      <c r="J136" s="9">
        <f t="shared" si="8"/>
        <v>-32488.121736154368</v>
      </c>
      <c r="K136" s="9">
        <f t="shared" si="9"/>
        <v>-32488.121736154368</v>
      </c>
      <c r="L136" s="9">
        <f>K136</f>
        <v>-32488.121736154368</v>
      </c>
    </row>
    <row r="137" spans="1:12" x14ac:dyDescent="0.2">
      <c r="A137" s="8" t="s">
        <v>57</v>
      </c>
      <c r="B137" s="8" t="s">
        <v>44</v>
      </c>
      <c r="C137" s="8" t="s">
        <v>28</v>
      </c>
      <c r="D137" s="8" t="s">
        <v>12</v>
      </c>
      <c r="E137" s="8" t="s">
        <v>9</v>
      </c>
      <c r="F137" s="9">
        <v>-25.191926762321891</v>
      </c>
      <c r="G137" s="9">
        <v>0</v>
      </c>
      <c r="H137" s="9">
        <f t="shared" si="7"/>
        <v>-25.191926762321891</v>
      </c>
      <c r="I137" s="9">
        <v>-24.447496657221869</v>
      </c>
      <c r="J137" s="9">
        <f t="shared" si="8"/>
        <v>-0.74443010510002239</v>
      </c>
      <c r="K137" s="9">
        <f t="shared" si="9"/>
        <v>-0.74443010510002239</v>
      </c>
      <c r="L137" s="9">
        <v>0</v>
      </c>
    </row>
    <row r="138" spans="1:12" x14ac:dyDescent="0.2">
      <c r="A138" s="8" t="s">
        <v>57</v>
      </c>
      <c r="B138" s="8" t="s">
        <v>44</v>
      </c>
      <c r="C138" s="8" t="s">
        <v>28</v>
      </c>
      <c r="D138" s="8" t="s">
        <v>12</v>
      </c>
      <c r="E138" s="8" t="s">
        <v>0</v>
      </c>
      <c r="F138" s="9">
        <v>-2614.3999995015001</v>
      </c>
      <c r="G138" s="9">
        <v>-33.950000000499998</v>
      </c>
      <c r="H138" s="9">
        <f t="shared" si="7"/>
        <v>-2648.3499995020002</v>
      </c>
      <c r="I138" s="9">
        <v>-2562.2940000019998</v>
      </c>
      <c r="J138" s="9">
        <f t="shared" si="8"/>
        <v>-86.055999500000325</v>
      </c>
      <c r="K138" s="9">
        <f t="shared" si="9"/>
        <v>-86.055999500000325</v>
      </c>
      <c r="L138" s="9">
        <v>0</v>
      </c>
    </row>
    <row r="139" spans="1:12" x14ac:dyDescent="0.2">
      <c r="A139" s="8" t="s">
        <v>57</v>
      </c>
      <c r="B139" s="8" t="s">
        <v>44</v>
      </c>
      <c r="C139" s="8" t="s">
        <v>28</v>
      </c>
      <c r="D139" s="8" t="s">
        <v>17</v>
      </c>
      <c r="E139" s="8" t="s">
        <v>9</v>
      </c>
      <c r="F139" s="9">
        <v>-9161.5379881258232</v>
      </c>
      <c r="G139" s="9">
        <v>0</v>
      </c>
      <c r="H139" s="9">
        <f t="shared" si="7"/>
        <v>-9161.5379881258232</v>
      </c>
      <c r="I139" s="9">
        <v>-2865.4017411443128</v>
      </c>
      <c r="J139" s="9">
        <f t="shared" si="8"/>
        <v>-6296.1362469815103</v>
      </c>
      <c r="K139" s="9">
        <f t="shared" si="9"/>
        <v>-6296.1362469815103</v>
      </c>
      <c r="L139" s="9">
        <v>0</v>
      </c>
    </row>
    <row r="140" spans="1:12" x14ac:dyDescent="0.2">
      <c r="A140" s="8" t="s">
        <v>57</v>
      </c>
      <c r="B140" s="8" t="s">
        <v>44</v>
      </c>
      <c r="C140" s="8" t="s">
        <v>28</v>
      </c>
      <c r="D140" s="8" t="s">
        <v>17</v>
      </c>
      <c r="E140" s="8" t="s">
        <v>0</v>
      </c>
      <c r="F140" s="9">
        <v>-1879823.3288973393</v>
      </c>
      <c r="G140" s="9">
        <v>0</v>
      </c>
      <c r="H140" s="9">
        <f t="shared" si="7"/>
        <v>-1879823.3288973393</v>
      </c>
      <c r="I140" s="9">
        <v>-960417.03325671318</v>
      </c>
      <c r="J140" s="9">
        <f t="shared" si="8"/>
        <v>-919406.29564062611</v>
      </c>
      <c r="K140" s="9">
        <f t="shared" si="9"/>
        <v>-919406.29564062611</v>
      </c>
      <c r="L140" s="9">
        <f>K140</f>
        <v>-919406.29564062611</v>
      </c>
    </row>
    <row r="141" spans="1:12" x14ac:dyDescent="0.2">
      <c r="A141" s="8" t="s">
        <v>57</v>
      </c>
      <c r="B141" s="8" t="s">
        <v>44</v>
      </c>
      <c r="C141" s="8" t="s">
        <v>28</v>
      </c>
      <c r="D141" s="8" t="s">
        <v>22</v>
      </c>
      <c r="E141" s="8" t="s">
        <v>9</v>
      </c>
      <c r="F141" s="9">
        <v>-13890.140919580232</v>
      </c>
      <c r="G141" s="9">
        <v>0</v>
      </c>
      <c r="H141" s="9">
        <f t="shared" si="7"/>
        <v>-13890.140919580232</v>
      </c>
      <c r="I141" s="9">
        <v>-42749.55813875841</v>
      </c>
      <c r="J141" s="9">
        <f t="shared" si="8"/>
        <v>28859.417219178176</v>
      </c>
      <c r="K141" s="9">
        <f t="shared" si="9"/>
        <v>28859.417219178176</v>
      </c>
      <c r="L141" s="9">
        <v>0</v>
      </c>
    </row>
    <row r="142" spans="1:12" x14ac:dyDescent="0.2">
      <c r="A142" s="8" t="s">
        <v>57</v>
      </c>
      <c r="B142" s="8" t="s">
        <v>44</v>
      </c>
      <c r="C142" s="8" t="s">
        <v>28</v>
      </c>
      <c r="D142" s="8" t="s">
        <v>23</v>
      </c>
      <c r="E142" s="8" t="s">
        <v>9</v>
      </c>
      <c r="F142" s="9">
        <v>-7597.391742667799</v>
      </c>
      <c r="G142" s="9">
        <v>0</v>
      </c>
      <c r="H142" s="9">
        <f t="shared" si="7"/>
        <v>-7597.391742667799</v>
      </c>
      <c r="I142" s="9">
        <v>-1361.7345665500329</v>
      </c>
      <c r="J142" s="9">
        <f t="shared" si="8"/>
        <v>-6235.6571761177656</v>
      </c>
      <c r="K142" s="9">
        <f t="shared" si="9"/>
        <v>-6235.6571761177656</v>
      </c>
      <c r="L142" s="9">
        <v>0</v>
      </c>
    </row>
    <row r="143" spans="1:12" x14ac:dyDescent="0.2">
      <c r="A143" s="8" t="s">
        <v>57</v>
      </c>
      <c r="B143" s="8" t="s">
        <v>44</v>
      </c>
      <c r="C143" s="8" t="s">
        <v>28</v>
      </c>
      <c r="D143" s="8" t="s">
        <v>18</v>
      </c>
      <c r="E143" s="8" t="s">
        <v>9</v>
      </c>
      <c r="F143" s="9">
        <v>0</v>
      </c>
      <c r="G143" s="9">
        <v>0</v>
      </c>
      <c r="H143" s="9">
        <f t="shared" si="7"/>
        <v>0</v>
      </c>
      <c r="I143" s="9">
        <v>-4265.1436821099323</v>
      </c>
      <c r="J143" s="9">
        <f t="shared" si="8"/>
        <v>4265.1436821099323</v>
      </c>
      <c r="K143" s="9">
        <f t="shared" si="9"/>
        <v>4265.1436821099323</v>
      </c>
      <c r="L143" s="9">
        <v>0</v>
      </c>
    </row>
    <row r="144" spans="1:12" x14ac:dyDescent="0.2">
      <c r="A144" s="8" t="s">
        <v>57</v>
      </c>
      <c r="B144" s="8" t="s">
        <v>34</v>
      </c>
      <c r="C144" s="8" t="s">
        <v>28</v>
      </c>
      <c r="D144" s="8" t="s">
        <v>12</v>
      </c>
      <c r="E144" s="8" t="s">
        <v>9</v>
      </c>
      <c r="F144" s="9">
        <v>-16.387876627793752</v>
      </c>
      <c r="G144" s="9">
        <v>0</v>
      </c>
      <c r="H144" s="9">
        <f t="shared" si="7"/>
        <v>-16.387876627793752</v>
      </c>
      <c r="I144" s="9">
        <v>-17.391311973150337</v>
      </c>
      <c r="J144" s="9">
        <f t="shared" si="8"/>
        <v>1.0034353453565856</v>
      </c>
      <c r="K144" s="9">
        <f t="shared" si="9"/>
        <v>1.0034353453565856</v>
      </c>
      <c r="L144" s="9">
        <v>0</v>
      </c>
    </row>
    <row r="145" spans="1:12" x14ac:dyDescent="0.2">
      <c r="A145" s="8" t="s">
        <v>57</v>
      </c>
      <c r="B145" s="8" t="s">
        <v>34</v>
      </c>
      <c r="C145" s="8" t="s">
        <v>28</v>
      </c>
      <c r="D145" s="8" t="s">
        <v>12</v>
      </c>
      <c r="E145" s="8" t="s">
        <v>2</v>
      </c>
      <c r="F145" s="9">
        <v>-999.99998999999991</v>
      </c>
      <c r="G145" s="9">
        <v>-36</v>
      </c>
      <c r="H145" s="9">
        <f t="shared" si="7"/>
        <v>-1035.9999899999998</v>
      </c>
      <c r="I145" s="9">
        <v>-1036.0000000000002</v>
      </c>
      <c r="J145" s="9">
        <f t="shared" si="8"/>
        <v>1.0000000429499778E-5</v>
      </c>
      <c r="K145" s="9">
        <f t="shared" si="9"/>
        <v>1.0000000429499778E-5</v>
      </c>
      <c r="L145" s="9">
        <v>0</v>
      </c>
    </row>
    <row r="146" spans="1:12" s="12" customFormat="1" x14ac:dyDescent="0.2">
      <c r="A146" s="10" t="s">
        <v>57</v>
      </c>
      <c r="B146" s="10" t="s">
        <v>34</v>
      </c>
      <c r="C146" s="10" t="s">
        <v>28</v>
      </c>
      <c r="D146" s="10" t="s">
        <v>17</v>
      </c>
      <c r="E146" s="10" t="s">
        <v>5</v>
      </c>
      <c r="F146" s="11">
        <v>0</v>
      </c>
      <c r="G146" s="11">
        <v>0</v>
      </c>
      <c r="H146" s="11">
        <f t="shared" si="7"/>
        <v>0</v>
      </c>
      <c r="I146" s="11">
        <v>-1.9487662081539319</v>
      </c>
      <c r="J146" s="11">
        <f t="shared" si="8"/>
        <v>1.9487662081539319</v>
      </c>
      <c r="K146" s="11">
        <f t="shared" si="9"/>
        <v>1.9487662081539319</v>
      </c>
      <c r="L146" s="11">
        <v>0</v>
      </c>
    </row>
    <row r="147" spans="1:12" x14ac:dyDescent="0.2">
      <c r="A147" s="8" t="s">
        <v>57</v>
      </c>
      <c r="B147" s="8" t="s">
        <v>34</v>
      </c>
      <c r="C147" s="8" t="s">
        <v>28</v>
      </c>
      <c r="D147" s="8" t="s">
        <v>17</v>
      </c>
      <c r="E147" s="8" t="s">
        <v>9</v>
      </c>
      <c r="F147" s="9">
        <v>0</v>
      </c>
      <c r="G147" s="9">
        <v>0</v>
      </c>
      <c r="H147" s="9">
        <f t="shared" si="7"/>
        <v>0</v>
      </c>
      <c r="I147" s="9">
        <v>-32.145723827685387</v>
      </c>
      <c r="J147" s="9">
        <f t="shared" si="8"/>
        <v>32.145723827685387</v>
      </c>
      <c r="K147" s="9">
        <f t="shared" si="9"/>
        <v>32.145723827685387</v>
      </c>
      <c r="L147" s="9">
        <v>0</v>
      </c>
    </row>
    <row r="148" spans="1:12" x14ac:dyDescent="0.2">
      <c r="A148" s="8" t="s">
        <v>57</v>
      </c>
      <c r="B148" s="8" t="s">
        <v>34</v>
      </c>
      <c r="C148" s="8" t="s">
        <v>28</v>
      </c>
      <c r="D148" s="8" t="s">
        <v>17</v>
      </c>
      <c r="E148" s="8" t="s">
        <v>2</v>
      </c>
      <c r="F148" s="9">
        <v>-45297.199959999998</v>
      </c>
      <c r="G148" s="9">
        <v>0</v>
      </c>
      <c r="H148" s="9">
        <f t="shared" si="7"/>
        <v>-45297.199959999998</v>
      </c>
      <c r="I148" s="9">
        <v>-45292.727999999996</v>
      </c>
      <c r="J148" s="9">
        <f t="shared" si="8"/>
        <v>-4.4719600000025821</v>
      </c>
      <c r="K148" s="9">
        <f t="shared" si="9"/>
        <v>-4.4719600000025821</v>
      </c>
      <c r="L148" s="9">
        <v>0</v>
      </c>
    </row>
    <row r="149" spans="1:12" x14ac:dyDescent="0.2">
      <c r="A149" s="8" t="s">
        <v>57</v>
      </c>
      <c r="B149" s="8" t="s">
        <v>34</v>
      </c>
      <c r="C149" s="8" t="s">
        <v>28</v>
      </c>
      <c r="D149" s="8" t="s">
        <v>22</v>
      </c>
      <c r="E149" s="8" t="s">
        <v>9</v>
      </c>
      <c r="F149" s="9">
        <v>-7228.828453532723</v>
      </c>
      <c r="G149" s="9">
        <v>0</v>
      </c>
      <c r="H149" s="9">
        <f t="shared" si="7"/>
        <v>-7228.828453532723</v>
      </c>
      <c r="I149" s="9">
        <v>-10550.863855125457</v>
      </c>
      <c r="J149" s="9">
        <f t="shared" si="8"/>
        <v>3322.0354015927342</v>
      </c>
      <c r="K149" s="9">
        <f t="shared" si="9"/>
        <v>3322.0354015927342</v>
      </c>
      <c r="L149" s="9">
        <v>0</v>
      </c>
    </row>
    <row r="150" spans="1:12" x14ac:dyDescent="0.2">
      <c r="A150" s="8" t="s">
        <v>57</v>
      </c>
      <c r="B150" s="8" t="s">
        <v>34</v>
      </c>
      <c r="C150" s="8" t="s">
        <v>28</v>
      </c>
      <c r="D150" s="8" t="s">
        <v>23</v>
      </c>
      <c r="E150" s="8" t="s">
        <v>9</v>
      </c>
      <c r="F150" s="9">
        <v>-3953.9009668285448</v>
      </c>
      <c r="G150" s="9">
        <v>0</v>
      </c>
      <c r="H150" s="9">
        <f t="shared" si="7"/>
        <v>-3953.9009668285448</v>
      </c>
      <c r="I150" s="9">
        <v>-915.5350812468846</v>
      </c>
      <c r="J150" s="9">
        <f t="shared" si="8"/>
        <v>-3038.3658855816602</v>
      </c>
      <c r="K150" s="9">
        <f t="shared" si="9"/>
        <v>-3038.3658855816602</v>
      </c>
      <c r="L150" s="9">
        <v>0</v>
      </c>
    </row>
    <row r="151" spans="1:12" x14ac:dyDescent="0.2">
      <c r="A151" s="8" t="s">
        <v>57</v>
      </c>
      <c r="B151" s="8" t="s">
        <v>34</v>
      </c>
      <c r="C151" s="8" t="s">
        <v>28</v>
      </c>
      <c r="D151" s="8" t="s">
        <v>25</v>
      </c>
      <c r="E151" s="8" t="s">
        <v>2</v>
      </c>
      <c r="F151" s="9">
        <v>0</v>
      </c>
      <c r="G151" s="9">
        <v>0</v>
      </c>
      <c r="H151" s="9">
        <f t="shared" si="7"/>
        <v>0</v>
      </c>
      <c r="I151" s="9">
        <v>-11599.624</v>
      </c>
      <c r="J151" s="9">
        <f t="shared" si="8"/>
        <v>11599.624</v>
      </c>
      <c r="K151" s="9">
        <f t="shared" si="9"/>
        <v>11599.624</v>
      </c>
      <c r="L151" s="9">
        <v>0</v>
      </c>
    </row>
    <row r="152" spans="1:12" x14ac:dyDescent="0.2">
      <c r="A152" s="8" t="s">
        <v>57</v>
      </c>
      <c r="B152" s="8" t="s">
        <v>53</v>
      </c>
      <c r="C152" s="8" t="s">
        <v>28</v>
      </c>
      <c r="D152" s="8" t="s">
        <v>12</v>
      </c>
      <c r="E152" s="8" t="s">
        <v>9</v>
      </c>
      <c r="F152" s="9">
        <v>-1.6520304409433617</v>
      </c>
      <c r="G152" s="9">
        <v>0</v>
      </c>
      <c r="H152" s="9">
        <f t="shared" si="7"/>
        <v>-1.6520304409433617</v>
      </c>
      <c r="I152" s="9">
        <v>-1.6888913854586587</v>
      </c>
      <c r="J152" s="9">
        <f t="shared" si="8"/>
        <v>3.6860944515296978E-2</v>
      </c>
      <c r="K152" s="9">
        <f t="shared" si="9"/>
        <v>3.6860944515296978E-2</v>
      </c>
      <c r="L152" s="9">
        <v>0</v>
      </c>
    </row>
    <row r="153" spans="1:12" s="12" customFormat="1" x14ac:dyDescent="0.2">
      <c r="A153" s="10" t="s">
        <v>57</v>
      </c>
      <c r="B153" s="10" t="s">
        <v>53</v>
      </c>
      <c r="C153" s="10" t="s">
        <v>28</v>
      </c>
      <c r="D153" s="10" t="s">
        <v>17</v>
      </c>
      <c r="E153" s="10" t="s">
        <v>5</v>
      </c>
      <c r="F153" s="11">
        <v>0</v>
      </c>
      <c r="G153" s="11">
        <v>0</v>
      </c>
      <c r="H153" s="11">
        <f t="shared" si="7"/>
        <v>0</v>
      </c>
      <c r="I153" s="11">
        <v>-4.0593118106115522</v>
      </c>
      <c r="J153" s="11">
        <f t="shared" si="8"/>
        <v>4.0593118106115522</v>
      </c>
      <c r="K153" s="11">
        <f t="shared" si="9"/>
        <v>4.0593118106115522</v>
      </c>
      <c r="L153" s="11">
        <v>0</v>
      </c>
    </row>
    <row r="154" spans="1:12" x14ac:dyDescent="0.2">
      <c r="A154" s="8" t="s">
        <v>57</v>
      </c>
      <c r="B154" s="8" t="s">
        <v>53</v>
      </c>
      <c r="C154" s="8" t="s">
        <v>28</v>
      </c>
      <c r="D154" s="8" t="s">
        <v>17</v>
      </c>
      <c r="E154" s="8" t="s">
        <v>9</v>
      </c>
      <c r="F154" s="9">
        <v>0</v>
      </c>
      <c r="G154" s="9">
        <v>0</v>
      </c>
      <c r="H154" s="9">
        <f t="shared" si="7"/>
        <v>0</v>
      </c>
      <c r="I154" s="9">
        <v>-2.0432634939338423</v>
      </c>
      <c r="J154" s="9">
        <f t="shared" si="8"/>
        <v>2.0432634939338423</v>
      </c>
      <c r="K154" s="9">
        <f t="shared" si="9"/>
        <v>2.0432634939338423</v>
      </c>
      <c r="L154" s="9">
        <v>0</v>
      </c>
    </row>
    <row r="155" spans="1:12" x14ac:dyDescent="0.2">
      <c r="A155" s="8" t="s">
        <v>57</v>
      </c>
      <c r="B155" s="8" t="s">
        <v>53</v>
      </c>
      <c r="C155" s="8" t="s">
        <v>28</v>
      </c>
      <c r="D155" s="8" t="s">
        <v>17</v>
      </c>
      <c r="E155" s="8" t="s">
        <v>2</v>
      </c>
      <c r="F155" s="9">
        <v>-5598.8000000000011</v>
      </c>
      <c r="G155" s="9">
        <v>0</v>
      </c>
      <c r="H155" s="9">
        <f t="shared" si="7"/>
        <v>-5598.8000000000011</v>
      </c>
      <c r="I155" s="9">
        <v>-5601.8319999999994</v>
      </c>
      <c r="J155" s="9">
        <f t="shared" si="8"/>
        <v>3.0319999999983338</v>
      </c>
      <c r="K155" s="9">
        <f t="shared" si="9"/>
        <v>3.0319999999983338</v>
      </c>
      <c r="L155" s="9">
        <v>0</v>
      </c>
    </row>
    <row r="156" spans="1:12" x14ac:dyDescent="0.2">
      <c r="A156" s="8" t="s">
        <v>57</v>
      </c>
      <c r="B156" s="8" t="s">
        <v>53</v>
      </c>
      <c r="C156" s="8" t="s">
        <v>28</v>
      </c>
      <c r="D156" s="8" t="s">
        <v>22</v>
      </c>
      <c r="E156" s="8" t="s">
        <v>9</v>
      </c>
      <c r="F156" s="9">
        <v>-1150.3098225515755</v>
      </c>
      <c r="G156" s="9">
        <v>0</v>
      </c>
      <c r="H156" s="9">
        <f t="shared" si="7"/>
        <v>-1150.3098225515755</v>
      </c>
      <c r="I156" s="9">
        <v>-1565.4856319565856</v>
      </c>
      <c r="J156" s="9">
        <f t="shared" si="8"/>
        <v>415.17580940501011</v>
      </c>
      <c r="K156" s="9">
        <f t="shared" si="9"/>
        <v>415.17580940501011</v>
      </c>
      <c r="L156" s="9">
        <v>0</v>
      </c>
    </row>
    <row r="157" spans="1:12" x14ac:dyDescent="0.2">
      <c r="A157" s="8" t="s">
        <v>57</v>
      </c>
      <c r="B157" s="8" t="s">
        <v>53</v>
      </c>
      <c r="C157" s="8" t="s">
        <v>28</v>
      </c>
      <c r="D157" s="8" t="s">
        <v>23</v>
      </c>
      <c r="E157" s="8" t="s">
        <v>9</v>
      </c>
      <c r="F157" s="9">
        <v>-629.1767950282333</v>
      </c>
      <c r="G157" s="9">
        <v>0</v>
      </c>
      <c r="H157" s="9">
        <f t="shared" si="7"/>
        <v>-629.1767950282333</v>
      </c>
      <c r="I157" s="9">
        <v>-135.84262266160391</v>
      </c>
      <c r="J157" s="9">
        <f t="shared" si="8"/>
        <v>-493.33417236662939</v>
      </c>
      <c r="K157" s="9">
        <f t="shared" si="9"/>
        <v>-493.33417236662939</v>
      </c>
      <c r="L157" s="9">
        <v>0</v>
      </c>
    </row>
    <row r="158" spans="1:12" x14ac:dyDescent="0.2">
      <c r="A158" s="8" t="s">
        <v>57</v>
      </c>
      <c r="B158" s="8" t="s">
        <v>53</v>
      </c>
      <c r="C158" s="8" t="s">
        <v>28</v>
      </c>
      <c r="D158" s="8" t="s">
        <v>25</v>
      </c>
      <c r="E158" s="8" t="s">
        <v>2</v>
      </c>
      <c r="F158" s="9">
        <v>-730911</v>
      </c>
      <c r="G158" s="9">
        <v>0</v>
      </c>
      <c r="H158" s="9">
        <f t="shared" si="7"/>
        <v>-730911</v>
      </c>
      <c r="I158" s="9">
        <v>-250907.39595999999</v>
      </c>
      <c r="J158" s="9">
        <f t="shared" si="8"/>
        <v>-480003.60404000001</v>
      </c>
      <c r="K158" s="9">
        <f t="shared" si="9"/>
        <v>-480003.60404000001</v>
      </c>
      <c r="L158" s="9">
        <v>-428007</v>
      </c>
    </row>
    <row r="159" spans="1:12" x14ac:dyDescent="0.2">
      <c r="A159" s="8" t="s">
        <v>57</v>
      </c>
      <c r="B159" s="8" t="s">
        <v>51</v>
      </c>
      <c r="C159" s="8" t="s">
        <v>28</v>
      </c>
      <c r="D159" s="8" t="s">
        <v>12</v>
      </c>
      <c r="E159" s="8" t="s">
        <v>9</v>
      </c>
      <c r="F159" s="9">
        <v>-8.4549996541153316</v>
      </c>
      <c r="G159" s="9">
        <v>0</v>
      </c>
      <c r="H159" s="9">
        <f t="shared" si="7"/>
        <v>-8.4549996541153316</v>
      </c>
      <c r="I159" s="9">
        <v>-8.4550000000890009</v>
      </c>
      <c r="J159" s="9">
        <f t="shared" si="8"/>
        <v>3.4597366926902851E-7</v>
      </c>
      <c r="K159" s="9">
        <f t="shared" si="9"/>
        <v>3.4597366926902851E-7</v>
      </c>
      <c r="L159" s="9">
        <v>0</v>
      </c>
    </row>
    <row r="160" spans="1:12" x14ac:dyDescent="0.2">
      <c r="A160" s="8" t="s">
        <v>57</v>
      </c>
      <c r="B160" s="8" t="s">
        <v>51</v>
      </c>
      <c r="C160" s="8" t="s">
        <v>28</v>
      </c>
      <c r="D160" s="8" t="s">
        <v>17</v>
      </c>
      <c r="E160" s="8" t="s">
        <v>9</v>
      </c>
      <c r="F160" s="9">
        <v>0</v>
      </c>
      <c r="G160" s="9">
        <v>0</v>
      </c>
      <c r="H160" s="9">
        <f t="shared" si="7"/>
        <v>0</v>
      </c>
      <c r="I160" s="9">
        <v>-3.8407948499679692</v>
      </c>
      <c r="J160" s="9">
        <f t="shared" si="8"/>
        <v>3.8407948499679692</v>
      </c>
      <c r="K160" s="9">
        <f t="shared" si="9"/>
        <v>3.8407948499679692</v>
      </c>
      <c r="L160" s="9">
        <v>0</v>
      </c>
    </row>
    <row r="161" spans="1:12" x14ac:dyDescent="0.2">
      <c r="A161" s="8" t="s">
        <v>57</v>
      </c>
      <c r="B161" s="8" t="s">
        <v>51</v>
      </c>
      <c r="C161" s="8" t="s">
        <v>28</v>
      </c>
      <c r="D161" s="8" t="s">
        <v>22</v>
      </c>
      <c r="E161" s="8" t="s">
        <v>9</v>
      </c>
      <c r="F161" s="9">
        <v>-16758.626456955124</v>
      </c>
      <c r="G161" s="9">
        <v>0</v>
      </c>
      <c r="H161" s="9">
        <f t="shared" si="7"/>
        <v>-16758.626456955124</v>
      </c>
      <c r="I161" s="9">
        <v>-11855.411348704592</v>
      </c>
      <c r="J161" s="9">
        <f t="shared" si="8"/>
        <v>-4903.2151082505316</v>
      </c>
      <c r="K161" s="9">
        <f t="shared" si="9"/>
        <v>-4903.2151082505316</v>
      </c>
      <c r="L161" s="9">
        <v>0</v>
      </c>
    </row>
    <row r="162" spans="1:12" x14ac:dyDescent="0.2">
      <c r="A162" s="8" t="s">
        <v>57</v>
      </c>
      <c r="B162" s="8" t="s">
        <v>51</v>
      </c>
      <c r="C162" s="8" t="s">
        <v>28</v>
      </c>
      <c r="D162" s="8" t="s">
        <v>23</v>
      </c>
      <c r="E162" s="8" t="s">
        <v>9</v>
      </c>
      <c r="F162" s="9">
        <v>-9166.3469096285808</v>
      </c>
      <c r="G162" s="9">
        <v>0</v>
      </c>
      <c r="H162" s="9">
        <f t="shared" si="7"/>
        <v>-9166.3469096285808</v>
      </c>
      <c r="I162" s="9">
        <v>-949.14018412186533</v>
      </c>
      <c r="J162" s="9">
        <f t="shared" si="8"/>
        <v>-8217.2067255067159</v>
      </c>
      <c r="K162" s="9">
        <f t="shared" si="9"/>
        <v>-8217.2067255067159</v>
      </c>
      <c r="L162" s="9">
        <v>0</v>
      </c>
    </row>
    <row r="163" spans="1:12" x14ac:dyDescent="0.2">
      <c r="A163" s="8" t="s">
        <v>59</v>
      </c>
      <c r="B163" s="8" t="s">
        <v>55</v>
      </c>
      <c r="C163" s="8" t="s">
        <v>28</v>
      </c>
      <c r="D163" s="8" t="s">
        <v>12</v>
      </c>
      <c r="E163" s="8" t="s">
        <v>9</v>
      </c>
      <c r="F163" s="9">
        <v>-0.52178419583386915</v>
      </c>
      <c r="G163" s="9">
        <v>0</v>
      </c>
      <c r="H163" s="9">
        <f t="shared" si="7"/>
        <v>-0.52178419583386915</v>
      </c>
      <c r="I163" s="9">
        <v>-0.51087326070759231</v>
      </c>
      <c r="J163" s="9">
        <f t="shared" si="8"/>
        <v>-1.0910935126276833E-2</v>
      </c>
      <c r="K163" s="9">
        <f t="shared" si="9"/>
        <v>-1.0910935126276833E-2</v>
      </c>
      <c r="L163" s="9">
        <v>0</v>
      </c>
    </row>
    <row r="164" spans="1:12" s="12" customFormat="1" x14ac:dyDescent="0.2">
      <c r="A164" s="10" t="s">
        <v>59</v>
      </c>
      <c r="B164" s="10" t="s">
        <v>55</v>
      </c>
      <c r="C164" s="10" t="s">
        <v>28</v>
      </c>
      <c r="D164" s="10" t="s">
        <v>17</v>
      </c>
      <c r="E164" s="10" t="s">
        <v>5</v>
      </c>
      <c r="F164" s="11">
        <v>-89999.999990009994</v>
      </c>
      <c r="G164" s="11">
        <v>0</v>
      </c>
      <c r="H164" s="11">
        <f t="shared" si="7"/>
        <v>-89999.999990009994</v>
      </c>
      <c r="I164" s="11">
        <v>-8085.3187636227904</v>
      </c>
      <c r="J164" s="11">
        <f t="shared" si="8"/>
        <v>-81914.681226387198</v>
      </c>
      <c r="K164" s="11">
        <f t="shared" si="9"/>
        <v>-81914.681226387198</v>
      </c>
      <c r="L164" s="11">
        <f>-81915</f>
        <v>-81915</v>
      </c>
    </row>
    <row r="165" spans="1:12" x14ac:dyDescent="0.2">
      <c r="A165" s="8" t="s">
        <v>59</v>
      </c>
      <c r="B165" s="8" t="s">
        <v>55</v>
      </c>
      <c r="C165" s="8" t="s">
        <v>28</v>
      </c>
      <c r="D165" s="8" t="s">
        <v>22</v>
      </c>
      <c r="E165" s="8" t="s">
        <v>9</v>
      </c>
      <c r="F165" s="9">
        <v>-481.44542404157903</v>
      </c>
      <c r="G165" s="9">
        <v>0</v>
      </c>
      <c r="H165" s="9">
        <f t="shared" si="7"/>
        <v>-481.44542404157903</v>
      </c>
      <c r="I165" s="9">
        <v>-672.62514628183033</v>
      </c>
      <c r="J165" s="9">
        <f t="shared" si="8"/>
        <v>191.17972224025129</v>
      </c>
      <c r="K165" s="9">
        <f t="shared" si="9"/>
        <v>191.17972224025129</v>
      </c>
      <c r="L165" s="9">
        <v>0</v>
      </c>
    </row>
    <row r="166" spans="1:12" x14ac:dyDescent="0.2">
      <c r="A166" s="8" t="s">
        <v>59</v>
      </c>
      <c r="B166" s="8" t="s">
        <v>55</v>
      </c>
      <c r="C166" s="8" t="s">
        <v>28</v>
      </c>
      <c r="D166" s="8" t="s">
        <v>23</v>
      </c>
      <c r="E166" s="8" t="s">
        <v>9</v>
      </c>
      <c r="F166" s="9">
        <v>-263.33278467934906</v>
      </c>
      <c r="G166" s="9">
        <v>0</v>
      </c>
      <c r="H166" s="9">
        <f t="shared" si="7"/>
        <v>-263.33278467934906</v>
      </c>
      <c r="I166" s="9">
        <v>-58.366018932020751</v>
      </c>
      <c r="J166" s="9">
        <f t="shared" si="8"/>
        <v>-204.96676574732831</v>
      </c>
      <c r="K166" s="9">
        <f t="shared" si="9"/>
        <v>-204.96676574732831</v>
      </c>
      <c r="L166" s="9">
        <v>0</v>
      </c>
    </row>
    <row r="167" spans="1:12" x14ac:dyDescent="0.2">
      <c r="A167" s="8" t="s">
        <v>59</v>
      </c>
      <c r="B167" s="8" t="s">
        <v>54</v>
      </c>
      <c r="C167" s="8" t="s">
        <v>28</v>
      </c>
      <c r="D167" s="8" t="s">
        <v>12</v>
      </c>
      <c r="E167" s="8" t="s">
        <v>9</v>
      </c>
      <c r="F167" s="9">
        <v>-0.26588968935704993</v>
      </c>
      <c r="G167" s="9">
        <v>0</v>
      </c>
      <c r="H167" s="9">
        <f t="shared" si="7"/>
        <v>-0.26588968935704993</v>
      </c>
      <c r="I167" s="9">
        <v>-0.2603300523912252</v>
      </c>
      <c r="J167" s="9">
        <f t="shared" si="8"/>
        <v>-5.5596369658247324E-3</v>
      </c>
      <c r="K167" s="9">
        <f t="shared" si="9"/>
        <v>-5.5596369658247324E-3</v>
      </c>
      <c r="L167" s="9">
        <v>0</v>
      </c>
    </row>
    <row r="168" spans="1:12" s="12" customFormat="1" x14ac:dyDescent="0.2">
      <c r="A168" s="10" t="s">
        <v>59</v>
      </c>
      <c r="B168" s="10" t="s">
        <v>54</v>
      </c>
      <c r="C168" s="10" t="s">
        <v>28</v>
      </c>
      <c r="D168" s="10" t="s">
        <v>17</v>
      </c>
      <c r="E168" s="10" t="s">
        <v>5</v>
      </c>
      <c r="F168" s="11">
        <v>0</v>
      </c>
      <c r="G168" s="11">
        <v>0</v>
      </c>
      <c r="H168" s="11">
        <f t="shared" si="7"/>
        <v>0</v>
      </c>
      <c r="I168" s="11">
        <v>-1.5012515019808466</v>
      </c>
      <c r="J168" s="11">
        <f t="shared" si="8"/>
        <v>1.5012515019808466</v>
      </c>
      <c r="K168" s="11">
        <f t="shared" si="9"/>
        <v>1.5012515019808466</v>
      </c>
      <c r="L168" s="11">
        <v>0</v>
      </c>
    </row>
    <row r="169" spans="1:12" x14ac:dyDescent="0.2">
      <c r="A169" s="8" t="s">
        <v>59</v>
      </c>
      <c r="B169" s="8" t="s">
        <v>54</v>
      </c>
      <c r="C169" s="8" t="s">
        <v>28</v>
      </c>
      <c r="D169" s="8" t="s">
        <v>22</v>
      </c>
      <c r="E169" s="8" t="s">
        <v>9</v>
      </c>
      <c r="F169" s="9">
        <v>-245.00603429873956</v>
      </c>
      <c r="G169" s="9">
        <v>0</v>
      </c>
      <c r="H169" s="9">
        <f t="shared" si="7"/>
        <v>-245.00603429873956</v>
      </c>
      <c r="I169" s="9">
        <v>-342.75534274131581</v>
      </c>
      <c r="J169" s="9">
        <f t="shared" si="8"/>
        <v>97.74930844257625</v>
      </c>
      <c r="K169" s="9">
        <f t="shared" si="9"/>
        <v>97.74930844257625</v>
      </c>
      <c r="L169" s="9">
        <v>0</v>
      </c>
    </row>
    <row r="170" spans="1:12" x14ac:dyDescent="0.2">
      <c r="A170" s="8" t="s">
        <v>59</v>
      </c>
      <c r="B170" s="8" t="s">
        <v>54</v>
      </c>
      <c r="C170" s="8" t="s">
        <v>28</v>
      </c>
      <c r="D170" s="8" t="s">
        <v>23</v>
      </c>
      <c r="E170" s="8" t="s">
        <v>9</v>
      </c>
      <c r="F170" s="9">
        <v>-134.00921070870788</v>
      </c>
      <c r="G170" s="9">
        <v>0</v>
      </c>
      <c r="H170" s="9">
        <f t="shared" si="7"/>
        <v>-134.00921070870788</v>
      </c>
      <c r="I170" s="9">
        <v>-29.742070950033558</v>
      </c>
      <c r="J170" s="9">
        <f t="shared" si="8"/>
        <v>-104.26713975867432</v>
      </c>
      <c r="K170" s="9">
        <f t="shared" si="9"/>
        <v>-104.26713975867432</v>
      </c>
      <c r="L170" s="9">
        <v>0</v>
      </c>
    </row>
    <row r="171" spans="1:12" x14ac:dyDescent="0.2">
      <c r="A171" s="8" t="s">
        <v>58</v>
      </c>
      <c r="B171" s="8" t="s">
        <v>52</v>
      </c>
      <c r="C171" s="8" t="s">
        <v>28</v>
      </c>
      <c r="D171" s="8" t="s">
        <v>12</v>
      </c>
      <c r="E171" s="8" t="s">
        <v>9</v>
      </c>
      <c r="F171" s="9">
        <v>-49.810399901851184</v>
      </c>
      <c r="G171" s="9">
        <v>0</v>
      </c>
      <c r="H171" s="9">
        <f t="shared" si="7"/>
        <v>-49.810399901851184</v>
      </c>
      <c r="I171" s="9">
        <v>-49.755141578888981</v>
      </c>
      <c r="J171" s="9">
        <f t="shared" si="8"/>
        <v>-5.525832296220301E-2</v>
      </c>
      <c r="K171" s="9">
        <f t="shared" si="9"/>
        <v>-5.525832296220301E-2</v>
      </c>
      <c r="L171" s="9">
        <v>0</v>
      </c>
    </row>
    <row r="172" spans="1:12" s="12" customFormat="1" x14ac:dyDescent="0.2">
      <c r="A172" s="10" t="s">
        <v>58</v>
      </c>
      <c r="B172" s="10" t="s">
        <v>52</v>
      </c>
      <c r="C172" s="10" t="s">
        <v>28</v>
      </c>
      <c r="D172" s="10" t="s">
        <v>17</v>
      </c>
      <c r="E172" s="10" t="s">
        <v>5</v>
      </c>
      <c r="F172" s="11">
        <v>0</v>
      </c>
      <c r="G172" s="11">
        <v>0</v>
      </c>
      <c r="H172" s="11">
        <f t="shared" si="7"/>
        <v>0</v>
      </c>
      <c r="I172" s="11">
        <v>-15.783903486071958</v>
      </c>
      <c r="J172" s="11">
        <f t="shared" si="8"/>
        <v>15.783903486071958</v>
      </c>
      <c r="K172" s="11">
        <f t="shared" si="9"/>
        <v>15.783903486071958</v>
      </c>
      <c r="L172" s="11">
        <v>0</v>
      </c>
    </row>
    <row r="173" spans="1:12" x14ac:dyDescent="0.2">
      <c r="A173" s="8" t="s">
        <v>58</v>
      </c>
      <c r="B173" s="8" t="s">
        <v>52</v>
      </c>
      <c r="C173" s="8" t="s">
        <v>28</v>
      </c>
      <c r="D173" s="8" t="s">
        <v>17</v>
      </c>
      <c r="E173" s="8" t="s">
        <v>9</v>
      </c>
      <c r="F173" s="9">
        <v>45013.833353043337</v>
      </c>
      <c r="G173" s="9">
        <v>0</v>
      </c>
      <c r="H173" s="9">
        <f t="shared" si="7"/>
        <v>45013.833353043337</v>
      </c>
      <c r="I173" s="9">
        <v>-50265.995982854962</v>
      </c>
      <c r="J173" s="9">
        <f t="shared" si="8"/>
        <v>95279.829335898306</v>
      </c>
      <c r="K173" s="9">
        <f t="shared" si="9"/>
        <v>95279.829335898306</v>
      </c>
      <c r="L173" s="9">
        <v>0</v>
      </c>
    </row>
    <row r="174" spans="1:12" x14ac:dyDescent="0.2">
      <c r="A174" s="8" t="s">
        <v>58</v>
      </c>
      <c r="B174" s="8" t="s">
        <v>52</v>
      </c>
      <c r="C174" s="8" t="s">
        <v>28</v>
      </c>
      <c r="D174" s="8" t="s">
        <v>22</v>
      </c>
      <c r="E174" s="8" t="s">
        <v>9</v>
      </c>
      <c r="F174" s="9">
        <v>-425678.23753833951</v>
      </c>
      <c r="G174" s="9">
        <v>0</v>
      </c>
      <c r="H174" s="9">
        <f t="shared" si="7"/>
        <v>-425678.23753833951</v>
      </c>
      <c r="I174" s="9">
        <v>-372839.56266400649</v>
      </c>
      <c r="J174" s="9">
        <f t="shared" si="8"/>
        <v>-52838.674874333024</v>
      </c>
      <c r="K174" s="9">
        <f t="shared" si="9"/>
        <v>-52838.674874333024</v>
      </c>
      <c r="L174" s="9">
        <v>0</v>
      </c>
    </row>
    <row r="175" spans="1:12" x14ac:dyDescent="0.2">
      <c r="A175" s="8" t="s">
        <v>58</v>
      </c>
      <c r="B175" s="8" t="s">
        <v>52</v>
      </c>
      <c r="C175" s="8" t="s">
        <v>28</v>
      </c>
      <c r="D175" s="8" t="s">
        <v>23</v>
      </c>
      <c r="E175" s="8" t="s">
        <v>9</v>
      </c>
      <c r="F175" s="9">
        <v>-27719.115716830504</v>
      </c>
      <c r="G175" s="9">
        <v>0</v>
      </c>
      <c r="H175" s="9">
        <f t="shared" si="7"/>
        <v>-27719.115716830504</v>
      </c>
      <c r="I175" s="9">
        <v>-3408.9281045174512</v>
      </c>
      <c r="J175" s="9">
        <f t="shared" si="8"/>
        <v>-24310.187612313053</v>
      </c>
      <c r="K175" s="9">
        <f t="shared" si="9"/>
        <v>-24310.187612313053</v>
      </c>
      <c r="L175" s="9">
        <v>0</v>
      </c>
    </row>
    <row r="176" spans="1:12" x14ac:dyDescent="0.2">
      <c r="A176" s="8" t="s">
        <v>58</v>
      </c>
      <c r="B176" s="8" t="s">
        <v>52</v>
      </c>
      <c r="C176" s="8" t="s">
        <v>28</v>
      </c>
      <c r="D176" s="8" t="s">
        <v>26</v>
      </c>
      <c r="E176" s="8" t="s">
        <v>5</v>
      </c>
      <c r="F176" s="9">
        <v>-150000.00000001001</v>
      </c>
      <c r="G176" s="9">
        <v>0</v>
      </c>
      <c r="H176" s="9">
        <f t="shared" si="7"/>
        <v>-150000.00000001001</v>
      </c>
      <c r="I176" s="9">
        <v>0</v>
      </c>
      <c r="J176" s="9">
        <f t="shared" si="8"/>
        <v>-150000.00000001001</v>
      </c>
      <c r="K176" s="9">
        <f t="shared" si="9"/>
        <v>-150000.00000001001</v>
      </c>
      <c r="L176" s="9">
        <v>-150000</v>
      </c>
    </row>
    <row r="177" spans="1:12" x14ac:dyDescent="0.2">
      <c r="A177" s="8" t="s">
        <v>58</v>
      </c>
      <c r="B177" s="8" t="s">
        <v>56</v>
      </c>
      <c r="C177" s="8" t="s">
        <v>28</v>
      </c>
      <c r="D177" s="8" t="s">
        <v>12</v>
      </c>
      <c r="E177" s="8" t="s">
        <v>9</v>
      </c>
      <c r="F177" s="9">
        <v>-48.576895891104371</v>
      </c>
      <c r="G177" s="9">
        <v>0</v>
      </c>
      <c r="H177" s="9">
        <f t="shared" si="7"/>
        <v>-48.576895891104371</v>
      </c>
      <c r="I177" s="9">
        <v>-48.547445020051498</v>
      </c>
      <c r="J177" s="9">
        <f t="shared" si="8"/>
        <v>-2.945087105287314E-2</v>
      </c>
      <c r="K177" s="9">
        <f t="shared" si="9"/>
        <v>-2.945087105287314E-2</v>
      </c>
      <c r="L177" s="9">
        <v>0</v>
      </c>
    </row>
    <row r="178" spans="1:12" s="12" customFormat="1" x14ac:dyDescent="0.2">
      <c r="A178" s="10" t="s">
        <v>58</v>
      </c>
      <c r="B178" s="10" t="s">
        <v>56</v>
      </c>
      <c r="C178" s="10" t="s">
        <v>28</v>
      </c>
      <c r="D178" s="10" t="s">
        <v>17</v>
      </c>
      <c r="E178" s="10" t="s">
        <v>5</v>
      </c>
      <c r="F178" s="11">
        <v>-41736.000000009997</v>
      </c>
      <c r="G178" s="11">
        <v>0</v>
      </c>
      <c r="H178" s="11">
        <f t="shared" si="7"/>
        <v>-41736.000000009997</v>
      </c>
      <c r="I178" s="11">
        <v>-27868.845367822651</v>
      </c>
      <c r="J178" s="11">
        <f t="shared" si="8"/>
        <v>-13867.154632187347</v>
      </c>
      <c r="K178" s="11">
        <f t="shared" si="9"/>
        <v>-13867.154632187347</v>
      </c>
      <c r="L178" s="11">
        <v>-13805</v>
      </c>
    </row>
    <row r="179" spans="1:12" x14ac:dyDescent="0.2">
      <c r="A179" s="8" t="s">
        <v>58</v>
      </c>
      <c r="B179" s="8" t="s">
        <v>56</v>
      </c>
      <c r="C179" s="8" t="s">
        <v>28</v>
      </c>
      <c r="D179" s="8" t="s">
        <v>17</v>
      </c>
      <c r="E179" s="8" t="s">
        <v>9</v>
      </c>
      <c r="F179" s="9">
        <v>-147657.83330366333</v>
      </c>
      <c r="G179" s="9">
        <v>0</v>
      </c>
      <c r="H179" s="9">
        <f t="shared" si="7"/>
        <v>-147657.83330366333</v>
      </c>
      <c r="I179" s="9">
        <v>-50265.44738117067</v>
      </c>
      <c r="J179" s="9">
        <f t="shared" si="8"/>
        <v>-97392.385922492656</v>
      </c>
      <c r="K179" s="9">
        <f t="shared" si="9"/>
        <v>-97392.385922492656</v>
      </c>
      <c r="L179" s="9">
        <v>0</v>
      </c>
    </row>
    <row r="180" spans="1:12" x14ac:dyDescent="0.2">
      <c r="A180" s="8" t="s">
        <v>58</v>
      </c>
      <c r="B180" s="8" t="s">
        <v>56</v>
      </c>
      <c r="C180" s="8" t="s">
        <v>28</v>
      </c>
      <c r="D180" s="8" t="s">
        <v>22</v>
      </c>
      <c r="E180" s="8" t="s">
        <v>9</v>
      </c>
      <c r="F180" s="9">
        <v>-424562.86041716108</v>
      </c>
      <c r="G180" s="9">
        <v>0</v>
      </c>
      <c r="H180" s="9">
        <f t="shared" si="7"/>
        <v>-424562.86041716108</v>
      </c>
      <c r="I180" s="9">
        <v>-371249.48712662759</v>
      </c>
      <c r="J180" s="9">
        <f t="shared" si="8"/>
        <v>-53313.373290533491</v>
      </c>
      <c r="K180" s="9">
        <f t="shared" si="9"/>
        <v>-53313.373290533491</v>
      </c>
      <c r="L180" s="9">
        <v>0</v>
      </c>
    </row>
    <row r="181" spans="1:12" x14ac:dyDescent="0.2">
      <c r="A181" s="8" t="s">
        <v>58</v>
      </c>
      <c r="B181" s="8" t="s">
        <v>56</v>
      </c>
      <c r="C181" s="8" t="s">
        <v>28</v>
      </c>
      <c r="D181" s="8" t="s">
        <v>23</v>
      </c>
      <c r="E181" s="8" t="s">
        <v>9</v>
      </c>
      <c r="F181" s="9">
        <v>-27109.045813534227</v>
      </c>
      <c r="G181" s="9">
        <v>0</v>
      </c>
      <c r="H181" s="9">
        <f t="shared" si="7"/>
        <v>-27109.045813534227</v>
      </c>
      <c r="I181" s="9">
        <v>-3270.9517302605291</v>
      </c>
      <c r="J181" s="9">
        <f t="shared" si="8"/>
        <v>-23838.094083273696</v>
      </c>
      <c r="K181" s="9">
        <f t="shared" si="9"/>
        <v>-23838.094083273696</v>
      </c>
      <c r="L181" s="9">
        <v>0</v>
      </c>
    </row>
    <row r="182" spans="1:12" x14ac:dyDescent="0.2">
      <c r="A182" s="8"/>
      <c r="B182" s="8"/>
      <c r="C182" s="8" t="s">
        <v>29</v>
      </c>
      <c r="D182" s="8" t="s">
        <v>10</v>
      </c>
      <c r="E182" s="8" t="s">
        <v>5</v>
      </c>
      <c r="F182" s="9">
        <v>-387292.00000016013</v>
      </c>
      <c r="G182" s="9">
        <v>0</v>
      </c>
      <c r="H182" s="9">
        <f t="shared" si="7"/>
        <v>-387292.00000016013</v>
      </c>
      <c r="I182" s="9">
        <v>-86113.210000189996</v>
      </c>
      <c r="J182" s="9">
        <f t="shared" ref="J182:J209" si="10">H182-I182</f>
        <v>-301178.78999997012</v>
      </c>
      <c r="K182" s="9">
        <f t="shared" si="9"/>
        <v>-301178.78999997012</v>
      </c>
      <c r="L182" s="9">
        <v>0</v>
      </c>
    </row>
    <row r="183" spans="1:12" x14ac:dyDescent="0.2">
      <c r="A183" s="8"/>
      <c r="B183" s="8"/>
      <c r="C183" s="8" t="s">
        <v>29</v>
      </c>
      <c r="D183" s="8" t="s">
        <v>10</v>
      </c>
      <c r="E183" s="8" t="s">
        <v>11</v>
      </c>
      <c r="F183" s="9">
        <v>-20910.000000009997</v>
      </c>
      <c r="G183" s="9">
        <v>0</v>
      </c>
      <c r="H183" s="9">
        <f t="shared" si="7"/>
        <v>-20910.000000009997</v>
      </c>
      <c r="I183" s="9">
        <v>0</v>
      </c>
      <c r="J183" s="9">
        <f t="shared" si="10"/>
        <v>-20910.000000009997</v>
      </c>
      <c r="K183" s="9">
        <f t="shared" si="9"/>
        <v>-20910.000000009997</v>
      </c>
      <c r="L183" s="9">
        <v>0</v>
      </c>
    </row>
    <row r="184" spans="1:12" x14ac:dyDescent="0.2">
      <c r="A184" s="8"/>
      <c r="B184" s="8"/>
      <c r="C184" s="8" t="s">
        <v>29</v>
      </c>
      <c r="D184" s="8" t="s">
        <v>10</v>
      </c>
      <c r="E184" s="8" t="s">
        <v>9</v>
      </c>
      <c r="F184" s="9">
        <v>-4738868.3229603646</v>
      </c>
      <c r="G184" s="9">
        <v>-2106044.1567254574</v>
      </c>
      <c r="H184" s="9">
        <f t="shared" si="7"/>
        <v>-6844912.4796858225</v>
      </c>
      <c r="I184" s="9">
        <v>-5037697.6627629064</v>
      </c>
      <c r="J184" s="9">
        <f t="shared" si="10"/>
        <v>-1807214.8169229161</v>
      </c>
      <c r="K184" s="9">
        <f t="shared" si="9"/>
        <v>-1807214.8169229161</v>
      </c>
      <c r="L184" s="9">
        <v>0</v>
      </c>
    </row>
    <row r="185" spans="1:12" x14ac:dyDescent="0.2">
      <c r="A185" s="8"/>
      <c r="B185" s="8"/>
      <c r="C185" s="8" t="s">
        <v>29</v>
      </c>
      <c r="D185" s="8" t="s">
        <v>10</v>
      </c>
      <c r="E185" s="8" t="s">
        <v>0</v>
      </c>
      <c r="F185" s="9">
        <v>-92231.999980039996</v>
      </c>
      <c r="G185" s="9">
        <v>-261185.99999003005</v>
      </c>
      <c r="H185" s="9">
        <f t="shared" ref="H185:H209" si="11">F185+G185</f>
        <v>-353417.99997007003</v>
      </c>
      <c r="I185" s="9">
        <v>-260999.49999005001</v>
      </c>
      <c r="J185" s="9">
        <f t="shared" si="10"/>
        <v>-92418.499980020017</v>
      </c>
      <c r="K185" s="9">
        <f t="shared" ref="K185:K209" si="12">J185</f>
        <v>-92418.499980020017</v>
      </c>
      <c r="L185" s="9">
        <v>0</v>
      </c>
    </row>
    <row r="186" spans="1:12" x14ac:dyDescent="0.2">
      <c r="A186" s="8"/>
      <c r="B186" s="8"/>
      <c r="C186" s="8" t="s">
        <v>29</v>
      </c>
      <c r="D186" s="8" t="s">
        <v>10</v>
      </c>
      <c r="E186" s="8" t="s">
        <v>15</v>
      </c>
      <c r="F186" s="9">
        <v>-24916.5</v>
      </c>
      <c r="G186" s="9">
        <v>0</v>
      </c>
      <c r="H186" s="9">
        <f t="shared" si="11"/>
        <v>-24916.5</v>
      </c>
      <c r="I186" s="9">
        <v>-12495</v>
      </c>
      <c r="J186" s="9">
        <f t="shared" si="10"/>
        <v>-12421.5</v>
      </c>
      <c r="K186" s="9">
        <f t="shared" si="12"/>
        <v>-12421.5</v>
      </c>
      <c r="L186" s="9">
        <v>-12422</v>
      </c>
    </row>
    <row r="187" spans="1:12" x14ac:dyDescent="0.2">
      <c r="A187" s="8"/>
      <c r="B187" s="8"/>
      <c r="C187" s="8" t="s">
        <v>29</v>
      </c>
      <c r="D187" s="8" t="s">
        <v>6</v>
      </c>
      <c r="E187" s="8" t="s">
        <v>5</v>
      </c>
      <c r="F187" s="9">
        <v>-120999.99999002999</v>
      </c>
      <c r="G187" s="9">
        <v>0</v>
      </c>
      <c r="H187" s="9">
        <f t="shared" si="11"/>
        <v>-120999.99999002999</v>
      </c>
      <c r="I187" s="9">
        <v>0</v>
      </c>
      <c r="J187" s="9">
        <f t="shared" si="10"/>
        <v>-120999.99999002999</v>
      </c>
      <c r="K187" s="9">
        <f t="shared" si="12"/>
        <v>-120999.99999002999</v>
      </c>
      <c r="L187" s="9">
        <v>-121000</v>
      </c>
    </row>
    <row r="188" spans="1:12" x14ac:dyDescent="0.2">
      <c r="A188" s="8"/>
      <c r="B188" s="8"/>
      <c r="C188" s="8" t="s">
        <v>29</v>
      </c>
      <c r="D188" s="8" t="s">
        <v>6</v>
      </c>
      <c r="E188" s="8" t="s">
        <v>9</v>
      </c>
      <c r="F188" s="9">
        <v>-989000.00002011051</v>
      </c>
      <c r="G188" s="9">
        <v>0</v>
      </c>
      <c r="H188" s="9">
        <f t="shared" si="11"/>
        <v>-989000.00002011051</v>
      </c>
      <c r="I188" s="9">
        <v>-542562.25001982017</v>
      </c>
      <c r="J188" s="9">
        <f t="shared" si="10"/>
        <v>-446437.75000029034</v>
      </c>
      <c r="K188" s="9">
        <f t="shared" si="12"/>
        <v>-446437.75000029034</v>
      </c>
      <c r="L188" s="9">
        <v>-200000</v>
      </c>
    </row>
    <row r="189" spans="1:12" x14ac:dyDescent="0.2">
      <c r="A189" s="8"/>
      <c r="B189" s="8"/>
      <c r="C189" s="8" t="s">
        <v>29</v>
      </c>
      <c r="D189" s="8" t="s">
        <v>6</v>
      </c>
      <c r="E189" s="8" t="s">
        <v>0</v>
      </c>
      <c r="F189" s="9">
        <v>-1200499.9999800401</v>
      </c>
      <c r="G189" s="9">
        <v>0</v>
      </c>
      <c r="H189" s="9">
        <f t="shared" si="11"/>
        <v>-1200499.9999800401</v>
      </c>
      <c r="I189" s="9">
        <v>-64066.400000029986</v>
      </c>
      <c r="J189" s="9">
        <f t="shared" si="10"/>
        <v>-1136433.5999800102</v>
      </c>
      <c r="K189" s="9">
        <f t="shared" si="12"/>
        <v>-1136433.5999800102</v>
      </c>
      <c r="L189" s="9">
        <f>-64503-71933.6</f>
        <v>-136436.6</v>
      </c>
    </row>
    <row r="190" spans="1:12" x14ac:dyDescent="0.2">
      <c r="A190" s="8"/>
      <c r="B190" s="8"/>
      <c r="C190" s="8" t="s">
        <v>29</v>
      </c>
      <c r="D190" s="8" t="s">
        <v>13</v>
      </c>
      <c r="E190" s="8" t="s">
        <v>11</v>
      </c>
      <c r="F190" s="9">
        <v>-2433499.9999600505</v>
      </c>
      <c r="G190" s="9">
        <v>-191645.00000001001</v>
      </c>
      <c r="H190" s="9">
        <f t="shared" si="11"/>
        <v>-2625144.9999600602</v>
      </c>
      <c r="I190" s="9">
        <v>-289196.00000002002</v>
      </c>
      <c r="J190" s="9">
        <f t="shared" si="10"/>
        <v>-2335948.9999600402</v>
      </c>
      <c r="K190" s="9">
        <f t="shared" si="12"/>
        <v>-2335948.9999600402</v>
      </c>
      <c r="L190" s="9">
        <v>0</v>
      </c>
    </row>
    <row r="191" spans="1:12" x14ac:dyDescent="0.2">
      <c r="A191" s="8"/>
      <c r="B191" s="8"/>
      <c r="C191" s="8" t="s">
        <v>29</v>
      </c>
      <c r="D191" s="8" t="s">
        <v>13</v>
      </c>
      <c r="E191" s="8" t="s">
        <v>2</v>
      </c>
      <c r="F191" s="9">
        <v>0</v>
      </c>
      <c r="G191" s="9">
        <v>-36741.999989999997</v>
      </c>
      <c r="H191" s="9">
        <f t="shared" si="11"/>
        <v>-36741.999989999997</v>
      </c>
      <c r="I191" s="9">
        <v>-36741.660000000003</v>
      </c>
      <c r="J191" s="9">
        <f t="shared" si="10"/>
        <v>-0.33998999999312218</v>
      </c>
      <c r="K191" s="9">
        <f t="shared" si="12"/>
        <v>-0.33998999999312218</v>
      </c>
      <c r="L191" s="9">
        <v>0</v>
      </c>
    </row>
    <row r="192" spans="1:12" x14ac:dyDescent="0.2">
      <c r="A192" s="8"/>
      <c r="B192" s="8"/>
      <c r="C192" s="8" t="s">
        <v>29</v>
      </c>
      <c r="D192" s="8" t="s">
        <v>13</v>
      </c>
      <c r="E192" s="8" t="s">
        <v>0</v>
      </c>
      <c r="F192" s="9">
        <v>-5862446.0108303092</v>
      </c>
      <c r="G192" s="9">
        <v>-158766.00000004997</v>
      </c>
      <c r="H192" s="9">
        <f t="shared" si="11"/>
        <v>-6021212.0108303595</v>
      </c>
      <c r="I192" s="9">
        <v>-522987.21998026012</v>
      </c>
      <c r="J192" s="9">
        <f t="shared" si="10"/>
        <v>-5498224.7908500992</v>
      </c>
      <c r="K192" s="9">
        <f t="shared" si="12"/>
        <v>-5498224.7908500992</v>
      </c>
      <c r="L192" s="9">
        <v>-4800000</v>
      </c>
    </row>
    <row r="193" spans="1:12" x14ac:dyDescent="0.2">
      <c r="A193" s="8"/>
      <c r="B193" s="8"/>
      <c r="C193" s="8" t="s">
        <v>29</v>
      </c>
      <c r="D193" s="8" t="s">
        <v>19</v>
      </c>
      <c r="E193" s="8" t="s">
        <v>11</v>
      </c>
      <c r="F193" s="9">
        <v>-785270.00000002037</v>
      </c>
      <c r="G193" s="9">
        <v>0</v>
      </c>
      <c r="H193" s="9">
        <f t="shared" si="11"/>
        <v>-785270.00000002037</v>
      </c>
      <c r="I193" s="9">
        <v>-331909.83000018995</v>
      </c>
      <c r="J193" s="9">
        <f t="shared" si="10"/>
        <v>-453360.16999983042</v>
      </c>
      <c r="K193" s="9">
        <f t="shared" si="12"/>
        <v>-453360.16999983042</v>
      </c>
      <c r="L193" s="9">
        <v>-453360.17</v>
      </c>
    </row>
    <row r="194" spans="1:12" x14ac:dyDescent="0.2">
      <c r="A194" s="8"/>
      <c r="B194" s="8"/>
      <c r="C194" s="8" t="s">
        <v>29</v>
      </c>
      <c r="D194" s="8" t="s">
        <v>19</v>
      </c>
      <c r="E194" s="8" t="s">
        <v>0</v>
      </c>
      <c r="F194" s="9">
        <v>-96900.00000001998</v>
      </c>
      <c r="G194" s="9">
        <v>0</v>
      </c>
      <c r="H194" s="9">
        <f t="shared" si="11"/>
        <v>-96900.00000001998</v>
      </c>
      <c r="I194" s="9">
        <v>-80749.990000060003</v>
      </c>
      <c r="J194" s="9">
        <f t="shared" si="10"/>
        <v>-16150.009999959977</v>
      </c>
      <c r="K194" s="9">
        <f t="shared" si="12"/>
        <v>-16150.009999959977</v>
      </c>
      <c r="L194" s="9">
        <v>0</v>
      </c>
    </row>
    <row r="195" spans="1:12" x14ac:dyDescent="0.2">
      <c r="A195" s="8"/>
      <c r="B195" s="8"/>
      <c r="C195" s="8" t="s">
        <v>29</v>
      </c>
      <c r="D195" s="8" t="s">
        <v>14</v>
      </c>
      <c r="E195" s="8" t="s">
        <v>0</v>
      </c>
      <c r="F195" s="9">
        <v>-2069999.999980031</v>
      </c>
      <c r="G195" s="9">
        <v>-538553.00000001001</v>
      </c>
      <c r="H195" s="9">
        <f t="shared" si="11"/>
        <v>-2608552.9999800408</v>
      </c>
      <c r="I195" s="9">
        <v>-1055604.7100001399</v>
      </c>
      <c r="J195" s="9">
        <f t="shared" si="10"/>
        <v>-1552948.2899799009</v>
      </c>
      <c r="K195" s="9">
        <f t="shared" si="12"/>
        <v>-1552948.2899799009</v>
      </c>
      <c r="L195" s="9">
        <v>-1500000</v>
      </c>
    </row>
    <row r="196" spans="1:12" x14ac:dyDescent="0.2">
      <c r="A196" s="8"/>
      <c r="B196" s="8"/>
      <c r="C196" s="8" t="s">
        <v>29</v>
      </c>
      <c r="D196" s="8" t="s">
        <v>20</v>
      </c>
      <c r="E196" s="8" t="s">
        <v>11</v>
      </c>
      <c r="F196" s="9">
        <v>-2435148.9999500224</v>
      </c>
      <c r="G196" s="9">
        <v>0</v>
      </c>
      <c r="H196" s="9">
        <f t="shared" si="11"/>
        <v>-2435148.9999500224</v>
      </c>
      <c r="I196" s="9">
        <v>-2063627.9998601701</v>
      </c>
      <c r="J196" s="9">
        <f t="shared" si="10"/>
        <v>-371521.00008985237</v>
      </c>
      <c r="K196" s="9">
        <f t="shared" si="12"/>
        <v>-371521.00008985237</v>
      </c>
      <c r="L196" s="9">
        <v>-371519</v>
      </c>
    </row>
    <row r="197" spans="1:12" x14ac:dyDescent="0.2">
      <c r="A197" s="8"/>
      <c r="B197" s="8"/>
      <c r="C197" s="8" t="s">
        <v>29</v>
      </c>
      <c r="D197" s="8" t="s">
        <v>4</v>
      </c>
      <c r="E197" s="8" t="s">
        <v>2</v>
      </c>
      <c r="F197" s="9">
        <v>-234962.99996999995</v>
      </c>
      <c r="G197" s="9">
        <v>-39523.999989999997</v>
      </c>
      <c r="H197" s="9">
        <f t="shared" si="11"/>
        <v>-274486.99995999993</v>
      </c>
      <c r="I197" s="9">
        <v>-237259.35996999999</v>
      </c>
      <c r="J197" s="9">
        <f t="shared" si="10"/>
        <v>-37227.639989999938</v>
      </c>
      <c r="K197" s="9">
        <f t="shared" si="12"/>
        <v>-37227.639989999938</v>
      </c>
      <c r="L197" s="9">
        <v>-37227.639989999938</v>
      </c>
    </row>
    <row r="198" spans="1:12" x14ac:dyDescent="0.2">
      <c r="A198" s="8"/>
      <c r="B198" s="8"/>
      <c r="C198" s="8" t="s">
        <v>29</v>
      </c>
      <c r="D198" s="8" t="s">
        <v>4</v>
      </c>
      <c r="E198" s="8" t="s">
        <v>0</v>
      </c>
      <c r="F198" s="9">
        <v>-249016.00000001001</v>
      </c>
      <c r="G198" s="9">
        <v>0</v>
      </c>
      <c r="H198" s="9">
        <f t="shared" si="11"/>
        <v>-249016.00000001001</v>
      </c>
      <c r="I198" s="9">
        <v>-220970.75000002998</v>
      </c>
      <c r="J198" s="9">
        <f t="shared" si="10"/>
        <v>-28045.249999980035</v>
      </c>
      <c r="K198" s="9">
        <f t="shared" si="12"/>
        <v>-28045.249999980035</v>
      </c>
      <c r="L198" s="9">
        <v>-25895</v>
      </c>
    </row>
    <row r="199" spans="1:12" x14ac:dyDescent="0.2">
      <c r="A199" s="8"/>
      <c r="B199" s="8"/>
      <c r="C199" s="8" t="s">
        <v>29</v>
      </c>
      <c r="D199" s="8" t="s">
        <v>7</v>
      </c>
      <c r="E199" s="8" t="s">
        <v>2</v>
      </c>
      <c r="F199" s="9">
        <v>-35779.999960000161</v>
      </c>
      <c r="G199" s="9">
        <v>-300</v>
      </c>
      <c r="H199" s="9">
        <f t="shared" si="11"/>
        <v>-36079.999960000161</v>
      </c>
      <c r="I199" s="9">
        <v>-23964.959930000023</v>
      </c>
      <c r="J199" s="9">
        <f t="shared" si="10"/>
        <v>-12115.040030000138</v>
      </c>
      <c r="K199" s="9">
        <f t="shared" si="12"/>
        <v>-12115.040030000138</v>
      </c>
      <c r="L199" s="9">
        <v>-12115.040030000138</v>
      </c>
    </row>
    <row r="200" spans="1:12" x14ac:dyDescent="0.2">
      <c r="A200" s="8"/>
      <c r="B200" s="8"/>
      <c r="C200" s="8" t="s">
        <v>29</v>
      </c>
      <c r="D200" s="8" t="s">
        <v>8</v>
      </c>
      <c r="E200" s="8" t="s">
        <v>2</v>
      </c>
      <c r="F200" s="9">
        <v>-140000</v>
      </c>
      <c r="G200" s="9">
        <v>-1890</v>
      </c>
      <c r="H200" s="9">
        <f t="shared" si="11"/>
        <v>-141890</v>
      </c>
      <c r="I200" s="9">
        <v>-136761.15</v>
      </c>
      <c r="J200" s="9">
        <f t="shared" si="10"/>
        <v>-5128.8500000000058</v>
      </c>
      <c r="K200" s="9">
        <f t="shared" si="12"/>
        <v>-5128.8500000000058</v>
      </c>
      <c r="L200" s="9">
        <v>-5128.8500000000058</v>
      </c>
    </row>
    <row r="201" spans="1:12" x14ac:dyDescent="0.2">
      <c r="A201" s="8"/>
      <c r="B201" s="8"/>
      <c r="C201" s="8" t="s">
        <v>29</v>
      </c>
      <c r="D201" s="8" t="s">
        <v>3</v>
      </c>
      <c r="E201" s="8" t="s">
        <v>2</v>
      </c>
      <c r="F201" s="9">
        <v>-400000</v>
      </c>
      <c r="G201" s="9">
        <v>0</v>
      </c>
      <c r="H201" s="9">
        <f t="shared" si="11"/>
        <v>-400000</v>
      </c>
      <c r="I201" s="9">
        <v>-17195.12</v>
      </c>
      <c r="J201" s="9">
        <f t="shared" si="10"/>
        <v>-382804.88</v>
      </c>
      <c r="K201" s="9">
        <f t="shared" si="12"/>
        <v>-382804.88</v>
      </c>
      <c r="L201" s="9">
        <v>-382804.88</v>
      </c>
    </row>
    <row r="202" spans="1:12" x14ac:dyDescent="0.2">
      <c r="A202" s="8"/>
      <c r="B202" s="8"/>
      <c r="C202" s="8" t="s">
        <v>29</v>
      </c>
      <c r="D202" s="8" t="s">
        <v>1</v>
      </c>
      <c r="E202" s="8" t="s">
        <v>0</v>
      </c>
      <c r="F202" s="9">
        <v>-81466.000000009997</v>
      </c>
      <c r="G202" s="9">
        <v>0</v>
      </c>
      <c r="H202" s="9">
        <f t="shared" si="11"/>
        <v>-81466.000000009997</v>
      </c>
      <c r="I202" s="9">
        <v>0</v>
      </c>
      <c r="J202" s="9">
        <f t="shared" si="10"/>
        <v>-81466.000000009997</v>
      </c>
      <c r="K202" s="9">
        <f t="shared" si="12"/>
        <v>-81466.000000009997</v>
      </c>
      <c r="L202" s="9">
        <v>-81466.000000009997</v>
      </c>
    </row>
    <row r="203" spans="1:12" x14ac:dyDescent="0.2">
      <c r="A203" s="8"/>
      <c r="B203" s="8"/>
      <c r="C203" s="8" t="s">
        <v>29</v>
      </c>
      <c r="D203" s="8" t="s">
        <v>24</v>
      </c>
      <c r="E203" s="8" t="s">
        <v>5</v>
      </c>
      <c r="F203" s="9">
        <v>-327500.00000001001</v>
      </c>
      <c r="G203" s="9">
        <v>0</v>
      </c>
      <c r="H203" s="9">
        <f t="shared" si="11"/>
        <v>-327500.00000001001</v>
      </c>
      <c r="I203" s="9">
        <v>0</v>
      </c>
      <c r="J203" s="9">
        <f t="shared" si="10"/>
        <v>-327500.00000001001</v>
      </c>
      <c r="K203" s="9">
        <f t="shared" si="12"/>
        <v>-327500.00000001001</v>
      </c>
      <c r="L203" s="9">
        <v>-327500.00000001001</v>
      </c>
    </row>
    <row r="204" spans="1:12" x14ac:dyDescent="0.2">
      <c r="A204" s="8"/>
      <c r="B204" s="8"/>
      <c r="C204" s="8" t="s">
        <v>29</v>
      </c>
      <c r="D204" s="8" t="s">
        <v>21</v>
      </c>
      <c r="E204" s="8" t="s">
        <v>9</v>
      </c>
      <c r="F204" s="9">
        <v>-321625.00000003004</v>
      </c>
      <c r="G204" s="9">
        <v>0</v>
      </c>
      <c r="H204" s="9">
        <f t="shared" si="11"/>
        <v>-321625.00000003004</v>
      </c>
      <c r="I204" s="9">
        <v>-301331.52000009007</v>
      </c>
      <c r="J204" s="9">
        <f t="shared" si="10"/>
        <v>-20293.479999939969</v>
      </c>
      <c r="K204" s="9">
        <f t="shared" si="12"/>
        <v>-20293.479999939969</v>
      </c>
      <c r="L204" s="9">
        <v>-20293.479999939969</v>
      </c>
    </row>
    <row r="205" spans="1:12" x14ac:dyDescent="0.2">
      <c r="A205" s="8"/>
      <c r="B205" s="8"/>
      <c r="C205" s="8" t="s">
        <v>29</v>
      </c>
      <c r="D205" s="8" t="s">
        <v>22</v>
      </c>
      <c r="E205" s="8" t="s">
        <v>9</v>
      </c>
      <c r="F205" s="9">
        <v>-80000.000019639978</v>
      </c>
      <c r="G205" s="9">
        <v>0</v>
      </c>
      <c r="H205" s="9">
        <f t="shared" si="11"/>
        <v>-80000.000019639978</v>
      </c>
      <c r="I205" s="9">
        <v>-79772.637764176747</v>
      </c>
      <c r="J205" s="9">
        <f t="shared" si="10"/>
        <v>-227.36225546323112</v>
      </c>
      <c r="K205" s="9">
        <f t="shared" si="12"/>
        <v>-227.36225546323112</v>
      </c>
      <c r="L205" s="9">
        <v>0</v>
      </c>
    </row>
    <row r="206" spans="1:12" x14ac:dyDescent="0.2">
      <c r="A206" s="8"/>
      <c r="B206" s="8"/>
      <c r="C206" s="8" t="s">
        <v>29</v>
      </c>
      <c r="D206" s="8" t="s">
        <v>22</v>
      </c>
      <c r="E206" s="8" t="s">
        <v>0</v>
      </c>
      <c r="F206" s="9">
        <v>-600000.00000001001</v>
      </c>
      <c r="G206" s="9">
        <v>0</v>
      </c>
      <c r="H206" s="9">
        <f t="shared" si="11"/>
        <v>-600000.00000001001</v>
      </c>
      <c r="I206" s="9">
        <v>-281599.13000004995</v>
      </c>
      <c r="J206" s="9">
        <f t="shared" si="10"/>
        <v>-318400.86999996006</v>
      </c>
      <c r="K206" s="9">
        <f t="shared" si="12"/>
        <v>-318400.86999996006</v>
      </c>
      <c r="L206" s="9">
        <v>-248228</v>
      </c>
    </row>
    <row r="207" spans="1:12" x14ac:dyDescent="0.2">
      <c r="A207" s="8"/>
      <c r="B207" s="8"/>
      <c r="C207" s="8" t="s">
        <v>29</v>
      </c>
      <c r="D207" s="8" t="s">
        <v>27</v>
      </c>
      <c r="E207" s="8" t="s">
        <v>0</v>
      </c>
      <c r="F207" s="9">
        <v>-2000000.00000001</v>
      </c>
      <c r="G207" s="9">
        <v>0</v>
      </c>
      <c r="H207" s="9">
        <f t="shared" si="11"/>
        <v>-2000000.00000001</v>
      </c>
      <c r="I207" s="9">
        <v>0</v>
      </c>
      <c r="J207" s="9">
        <f t="shared" si="10"/>
        <v>-2000000.00000001</v>
      </c>
      <c r="K207" s="9">
        <f t="shared" si="12"/>
        <v>-2000000.00000001</v>
      </c>
      <c r="L207" s="9">
        <v>-2000000</v>
      </c>
    </row>
    <row r="208" spans="1:12" x14ac:dyDescent="0.2">
      <c r="A208" s="8"/>
      <c r="B208" s="8"/>
      <c r="C208" s="8" t="s">
        <v>29</v>
      </c>
      <c r="D208" s="8" t="s">
        <v>18</v>
      </c>
      <c r="E208" s="8" t="s">
        <v>0</v>
      </c>
      <c r="F208" s="9">
        <v>-8500000.0000000093</v>
      </c>
      <c r="G208" s="9">
        <v>0</v>
      </c>
      <c r="H208" s="9">
        <f t="shared" si="11"/>
        <v>-8500000.0000000093</v>
      </c>
      <c r="I208" s="9">
        <v>-7990915.9799901806</v>
      </c>
      <c r="J208" s="9">
        <f t="shared" si="10"/>
        <v>-509084.02000982873</v>
      </c>
      <c r="K208" s="9">
        <f t="shared" si="12"/>
        <v>-509084.02000982873</v>
      </c>
      <c r="L208" s="9">
        <v>-300000</v>
      </c>
    </row>
    <row r="209" spans="1:12" x14ac:dyDescent="0.2">
      <c r="A209" s="8"/>
      <c r="B209" s="8"/>
      <c r="C209" s="8" t="s">
        <v>29</v>
      </c>
      <c r="D209" s="8" t="s">
        <v>25</v>
      </c>
      <c r="E209" s="8" t="s">
        <v>2</v>
      </c>
      <c r="F209" s="9">
        <v>-350000</v>
      </c>
      <c r="G209" s="9">
        <v>0</v>
      </c>
      <c r="H209" s="9">
        <f t="shared" si="11"/>
        <v>-350000</v>
      </c>
      <c r="I209" s="9">
        <v>0</v>
      </c>
      <c r="J209" s="9">
        <f t="shared" si="10"/>
        <v>-350000</v>
      </c>
      <c r="K209" s="9">
        <f t="shared" si="12"/>
        <v>-350000</v>
      </c>
      <c r="L209" s="9">
        <v>-350000</v>
      </c>
    </row>
  </sheetData>
  <autoFilter ref="A4:L222" xr:uid="{D6781678-8641-495E-91E1-BF22D3DD1C68}"/>
  <mergeCells count="2">
    <mergeCell ref="A3:K3"/>
    <mergeCell ref="L3:L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Avansiliste ülekantavate vorm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Tuuli Mägi</cp:lastModifiedBy>
  <dcterms:created xsi:type="dcterms:W3CDTF">2023-02-07T12:16:48Z</dcterms:created>
  <dcterms:modified xsi:type="dcterms:W3CDTF">2023-03-10T09:49:58Z</dcterms:modified>
</cp:coreProperties>
</file>