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13222ab9aff50699097d410c14575382c5614db1/48909062225/64796134-7b65-4511-8791-480719f18f92/"/>
    </mc:Choice>
  </mc:AlternateContent>
  <xr:revisionPtr revIDLastSave="0" documentId="13_ncr:1_{29515CEC-514E-4BE7-ABD8-02647DBD86EA}" xr6:coauthVersionLast="47" xr6:coauthVersionMax="47" xr10:uidLastSave="{00000000-0000-0000-0000-000000000000}"/>
  <bookViews>
    <workbookView xWindow="-110" yWindow="-110" windowWidth="25820" windowHeight="14020" xr2:uid="{DDD335D3-9C53-4114-8620-BE14AA533763}"/>
  </bookViews>
  <sheets>
    <sheet name="uu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E21" i="3"/>
  <c r="D31" i="3"/>
  <c r="D29" i="3" s="1"/>
  <c r="E28" i="3"/>
  <c r="E27" i="3"/>
  <c r="E26" i="3"/>
  <c r="E25" i="3"/>
  <c r="E24" i="3"/>
  <c r="E14" i="3"/>
  <c r="D13" i="3" l="1"/>
  <c r="D30" i="3" s="1"/>
  <c r="E40" i="3" s="1"/>
  <c r="E43" i="3" s="1"/>
  <c r="E23" i="3"/>
  <c r="E42" i="3" l="1"/>
  <c r="E41" i="3" s="1"/>
  <c r="F41" i="3" s="1"/>
  <c r="E20" i="3" l="1"/>
  <c r="E18" i="3"/>
  <c r="C31" i="3"/>
  <c r="E31" i="3" s="1"/>
  <c r="C29" i="3"/>
  <c r="E29" i="3" s="1"/>
  <c r="E17" i="3"/>
  <c r="E15" i="3"/>
  <c r="E19" i="3"/>
  <c r="E16" i="3"/>
  <c r="C13" i="3"/>
  <c r="E13" i="3" s="1"/>
  <c r="C30" i="3" l="1"/>
  <c r="E30" i="3" l="1"/>
  <c r="C32" i="3" s="1"/>
  <c r="G40" i="3" s="1"/>
  <c r="C40" i="3"/>
  <c r="C42" i="3" l="1"/>
  <c r="C43" i="3"/>
  <c r="I40" i="3"/>
  <c r="G43" i="3"/>
  <c r="G42" i="3"/>
  <c r="G41" i="3" l="1"/>
  <c r="H41" i="3" s="1"/>
  <c r="C41" i="3"/>
  <c r="D41" i="3" s="1"/>
  <c r="I42" i="3"/>
  <c r="I43" i="3"/>
  <c r="I41" i="3"/>
  <c r="J41" i="3" s="1"/>
</calcChain>
</file>

<file path=xl/sharedStrings.xml><?xml version="1.0" encoding="utf-8"?>
<sst xmlns="http://schemas.openxmlformats.org/spreadsheetml/2006/main" count="77" uniqueCount="67">
  <si>
    <t>Rea nr</t>
  </si>
  <si>
    <t>Kulukoht</t>
  </si>
  <si>
    <t>Aasta</t>
  </si>
  <si>
    <t>Kokku</t>
  </si>
  <si>
    <t xml:space="preserve">Abikõlblik kulu </t>
  </si>
  <si>
    <t>1</t>
  </si>
  <si>
    <t>TAT otsesed kulud</t>
  </si>
  <si>
    <t>1.1</t>
  </si>
  <si>
    <t>TAT juhtimiskulud</t>
  </si>
  <si>
    <t>1.2</t>
  </si>
  <si>
    <t>Sotsiaalteenuste kättesaadavuse ja kvaliteedi parandamine</t>
  </si>
  <si>
    <t>1.2.1</t>
  </si>
  <si>
    <t>Otsene personalikulu</t>
  </si>
  <si>
    <t>1.2.2</t>
  </si>
  <si>
    <t>1.2.3</t>
  </si>
  <si>
    <t>Vabatahtliku tegevuse soodustamine hoolekandes</t>
  </si>
  <si>
    <t>1.2.4</t>
  </si>
  <si>
    <t>1.3</t>
  </si>
  <si>
    <t>Uuenduslike ja integreeritud teenuste arendamine ja pakkumine ning abi korralduse tõhustamine sotsiaalvaldkonnas</t>
  </si>
  <si>
    <t>1.3.1</t>
  </si>
  <si>
    <t>1.3.2</t>
  </si>
  <si>
    <t>1.3.3</t>
  </si>
  <si>
    <t>1.3.4</t>
  </si>
  <si>
    <t>1.3.5</t>
  </si>
  <si>
    <t xml:space="preserve">Inimesekeskse teenuse korraldamise arendamine 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</si>
  <si>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</si>
  <si>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</si>
  <si>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</si>
  <si>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</si>
  <si>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</si>
  <si>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</si>
  <si>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</si>
  <si>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</si>
  <si>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</si>
  <si>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Eelarve kokku (2023-2027)</t>
  </si>
  <si>
    <t>TAT finantsplaan</t>
  </si>
  <si>
    <t>2025-2027</t>
  </si>
  <si>
    <t>kokku</t>
  </si>
  <si>
    <t>Finantsallikate jaotus</t>
  </si>
  <si>
    <t>Summa</t>
  </si>
  <si>
    <t>Osakaal (%)</t>
  </si>
  <si>
    <t>TAT eelarve kokku aastate kaupa (rida 2 + rida 3)</t>
  </si>
  <si>
    <t>Toetus kokku (rida 2.1 + rida 2.2)</t>
  </si>
  <si>
    <t>2.1</t>
  </si>
  <si>
    <t>sh ESF+i osalus (kuni 70%)</t>
  </si>
  <si>
    <t>2.2</t>
  </si>
  <si>
    <t>sh riiklik kaasfinantseering</t>
  </si>
  <si>
    <t xml:space="preserve">Omafinantseering </t>
  </si>
  <si>
    <t>1.2.5</t>
  </si>
  <si>
    <t>TAT eelarve kulukohtade kaupa</t>
  </si>
  <si>
    <t>TAT nimi:  Laste ja perede toetamine</t>
  </si>
  <si>
    <t>TAT elluviija: Sotsiaalministeerium</t>
  </si>
  <si>
    <t>Lisa 2</t>
  </si>
  <si>
    <t>Teenuse arendamine psüühika- ja sõltuvushäirega inimestele</t>
  </si>
  <si>
    <t xml:space="preserve">Teenuste kvaliteedi edendamine ja kohaliku omavalitsuse üksuste võimestamine hoolekandelise abi korraldamisel  </t>
  </si>
  <si>
    <t>Teavitustegevused sihtrühmadele</t>
  </si>
  <si>
    <t>Kuulmislangusega inimestele tõlketeenuste pakkumine</t>
  </si>
  <si>
    <t xml:space="preserve">Uuenduslike lahenduste kasutuselevõtu toetamine sotsiaalvaldkonnas </t>
  </si>
  <si>
    <t>Toetatud otsuse süsteemi välja töötamine ja rakendamine</t>
  </si>
  <si>
    <t xml:space="preserve">Pikaajalise hoolduse kättesaadavuse ja kvaliteedi parandamine </t>
  </si>
  <si>
    <t>1.2.6</t>
  </si>
  <si>
    <t>1.2.7</t>
  </si>
  <si>
    <t>Pädevuse tõstmine dementsussündroomiga inimestega töötamisel</t>
  </si>
  <si>
    <t>Erihoolekandeteenuse kvaliteedi ja kättesaadavuse parandamine</t>
  </si>
  <si>
    <t>“Sotsiaalkaitseministri 3. mai 2023. a käskkirjaga nr 81 kinnitatud toetuse andmise tingimuste „Pikaajalise hoolduse kättesaadavuse ja kvaliteedi parandamine“ muutmine"</t>
  </si>
  <si>
    <t>Sotsiaalkaitseministri ……….02.2024 käskkirja nr …</t>
  </si>
  <si>
    <t>TAT abikõlblikkuse periood: 01.01.2023–31.12.2027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</si>
</sst>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lightDown">
        <bgColor theme="0" tint="-4.9989318521683403E-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1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/>
    </xf>
    <xf numFmtId="3" fontId="2" fillId="0" borderId="1" xfId="1" applyNumberForma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3" fontId="1" fillId="0" borderId="1" xfId="0" applyNumberFormat="1" applyFont="1" applyBorder="1"/>
    <xf numFmtId="49" fontId="3" fillId="3" borderId="3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1" applyNumberFormat="1" applyFont="1" applyFill="1" applyBorder="1" applyAlignment="1">
      <alignment vertical="center"/>
    </xf>
    <xf numFmtId="49" fontId="2" fillId="0" borderId="1" xfId="1" applyNumberForma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1" applyNumberForma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49" fontId="3" fillId="3" borderId="1" xfId="1" applyNumberFormat="1" applyFont="1" applyFill="1" applyBorder="1" applyAlignment="1">
      <alignment vertical="center"/>
    </xf>
    <xf numFmtId="49" fontId="2" fillId="0" borderId="3" xfId="1" applyNumberFormat="1" applyBorder="1" applyAlignment="1">
      <alignment vertical="center"/>
    </xf>
    <xf numFmtId="0" fontId="2" fillId="0" borderId="1" xfId="1" applyBorder="1" applyAlignment="1">
      <alignment vertical="center" wrapText="1"/>
    </xf>
    <xf numFmtId="49" fontId="2" fillId="2" borderId="3" xfId="1" applyNumberForma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3" fontId="2" fillId="2" borderId="1" xfId="1" applyNumberFormat="1" applyFill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0" fontId="3" fillId="2" borderId="1" xfId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top" wrapText="1"/>
    </xf>
    <xf numFmtId="3" fontId="3" fillId="0" borderId="1" xfId="2" applyNumberFormat="1" applyFont="1" applyBorder="1" applyAlignment="1">
      <alignment horizontal="center"/>
    </xf>
    <xf numFmtId="0" fontId="3" fillId="0" borderId="1" xfId="1" applyFont="1" applyBorder="1"/>
    <xf numFmtId="3" fontId="3" fillId="0" borderId="1" xfId="1" applyNumberFormat="1" applyFont="1" applyBorder="1" applyAlignment="1">
      <alignment horizontal="center" vertical="top" wrapText="1"/>
    </xf>
    <xf numFmtId="3" fontId="2" fillId="4" borderId="1" xfId="1" applyNumberFormat="1" applyFill="1" applyBorder="1" applyAlignment="1">
      <alignment vertical="center"/>
    </xf>
    <xf numFmtId="0" fontId="3" fillId="0" borderId="1" xfId="1" applyFont="1" applyBorder="1" applyAlignment="1">
      <alignment horizontal="center" vertical="top"/>
    </xf>
    <xf numFmtId="0" fontId="1" fillId="0" borderId="0" xfId="0" applyFont="1"/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wrapText="1"/>
    </xf>
    <xf numFmtId="3" fontId="2" fillId="2" borderId="0" xfId="1" applyNumberFormat="1" applyFill="1" applyAlignment="1">
      <alignment horizontal="right"/>
    </xf>
    <xf numFmtId="3" fontId="2" fillId="0" borderId="0" xfId="1" applyNumberFormat="1" applyAlignment="1">
      <alignment horizontal="right"/>
    </xf>
    <xf numFmtId="0" fontId="2" fillId="0" borderId="0" xfId="1" applyAlignment="1">
      <alignment horizontal="left"/>
    </xf>
    <xf numFmtId="0" fontId="2" fillId="0" borderId="0" xfId="1" applyAlignment="1">
      <alignment wrapText="1"/>
    </xf>
    <xf numFmtId="0" fontId="2" fillId="0" borderId="4" xfId="1" applyBorder="1" applyAlignment="1">
      <alignment horizontal="left" vertical="top"/>
    </xf>
    <xf numFmtId="0" fontId="3" fillId="0" borderId="5" xfId="1" applyFont="1" applyBorder="1" applyAlignment="1">
      <alignment horizontal="center" vertical="top" wrapText="1"/>
    </xf>
    <xf numFmtId="3" fontId="3" fillId="0" borderId="7" xfId="2" applyNumberFormat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3" fontId="3" fillId="0" borderId="11" xfId="1" applyNumberFormat="1" applyFont="1" applyBorder="1" applyAlignment="1">
      <alignment horizontal="center" vertical="top" wrapText="1"/>
    </xf>
    <xf numFmtId="0" fontId="3" fillId="0" borderId="10" xfId="1" applyFont="1" applyBorder="1" applyAlignment="1">
      <alignment horizontal="left" vertical="top"/>
    </xf>
    <xf numFmtId="0" fontId="3" fillId="0" borderId="1" xfId="1" applyFont="1" applyBorder="1" applyAlignment="1">
      <alignment vertical="top" wrapText="1" shrinkToFit="1"/>
    </xf>
    <xf numFmtId="3" fontId="3" fillId="2" borderId="1" xfId="1" applyNumberFormat="1" applyFont="1" applyFill="1" applyBorder="1" applyAlignment="1">
      <alignment vertical="top"/>
    </xf>
    <xf numFmtId="3" fontId="3" fillId="4" borderId="1" xfId="1" applyNumberFormat="1" applyFont="1" applyFill="1" applyBorder="1" applyAlignment="1">
      <alignment vertical="top"/>
    </xf>
    <xf numFmtId="3" fontId="3" fillId="4" borderId="2" xfId="1" applyNumberFormat="1" applyFont="1" applyFill="1" applyBorder="1" applyAlignment="1">
      <alignment vertical="top"/>
    </xf>
    <xf numFmtId="3" fontId="3" fillId="4" borderId="11" xfId="1" applyNumberFormat="1" applyFont="1" applyFill="1" applyBorder="1" applyAlignment="1">
      <alignment vertical="top"/>
    </xf>
    <xf numFmtId="0" fontId="3" fillId="0" borderId="1" xfId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3" fillId="0" borderId="11" xfId="1" applyFont="1" applyBorder="1" applyAlignment="1">
      <alignment vertical="top"/>
    </xf>
    <xf numFmtId="49" fontId="2" fillId="0" borderId="10" xfId="1" applyNumberFormat="1" applyBorder="1" applyAlignment="1">
      <alignment horizontal="left" vertical="top"/>
    </xf>
    <xf numFmtId="0" fontId="2" fillId="0" borderId="1" xfId="1" applyBorder="1" applyAlignment="1">
      <alignment vertical="top" wrapText="1" shrinkToFit="1"/>
    </xf>
    <xf numFmtId="3" fontId="2" fillId="2" borderId="1" xfId="1" applyNumberFormat="1" applyFill="1" applyBorder="1" applyAlignment="1">
      <alignment vertical="top"/>
    </xf>
    <xf numFmtId="3" fontId="2" fillId="0" borderId="1" xfId="1" applyNumberFormat="1" applyBorder="1" applyAlignment="1">
      <alignment vertical="top"/>
    </xf>
    <xf numFmtId="3" fontId="2" fillId="0" borderId="2" xfId="1" applyNumberFormat="1" applyBorder="1" applyAlignment="1">
      <alignment vertical="top"/>
    </xf>
    <xf numFmtId="0" fontId="2" fillId="0" borderId="1" xfId="1" applyBorder="1" applyAlignment="1">
      <alignment vertical="top"/>
    </xf>
    <xf numFmtId="0" fontId="2" fillId="0" borderId="11" xfId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3" fontId="2" fillId="0" borderId="1" xfId="1" applyNumberFormat="1" applyBorder="1" applyAlignment="1">
      <alignment horizontal="right" vertical="center"/>
    </xf>
    <xf numFmtId="3" fontId="2" fillId="0" borderId="2" xfId="1" applyNumberFormat="1" applyBorder="1" applyAlignment="1">
      <alignment horizontal="right" vertical="center"/>
    </xf>
    <xf numFmtId="0" fontId="3" fillId="0" borderId="12" xfId="1" applyFont="1" applyBorder="1" applyAlignment="1">
      <alignment horizontal="left" vertical="top"/>
    </xf>
    <xf numFmtId="0" fontId="3" fillId="0" borderId="13" xfId="1" applyFont="1" applyBorder="1" applyAlignment="1">
      <alignment vertical="top" wrapText="1"/>
    </xf>
    <xf numFmtId="3" fontId="3" fillId="0" borderId="13" xfId="1" applyNumberFormat="1" applyFont="1" applyBorder="1" applyAlignment="1">
      <alignment vertical="top"/>
    </xf>
    <xf numFmtId="3" fontId="3" fillId="0" borderId="13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vertical="top"/>
    </xf>
    <xf numFmtId="0" fontId="3" fillId="0" borderId="15" xfId="1" applyFont="1" applyBorder="1" applyAlignment="1">
      <alignment vertical="top"/>
    </xf>
    <xf numFmtId="0" fontId="5" fillId="0" borderId="0" xfId="0" applyFont="1"/>
    <xf numFmtId="0" fontId="3" fillId="0" borderId="0" xfId="1" applyFont="1" applyAlignment="1">
      <alignment horizontal="left"/>
    </xf>
    <xf numFmtId="3" fontId="3" fillId="0" borderId="6" xfId="2" applyNumberFormat="1" applyFont="1" applyBorder="1" applyAlignment="1">
      <alignment horizontal="center" vertical="top" wrapText="1"/>
    </xf>
    <xf numFmtId="3" fontId="3" fillId="0" borderId="9" xfId="2" applyNumberFormat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/>
    </xf>
    <xf numFmtId="3" fontId="3" fillId="0" borderId="6" xfId="2" applyNumberFormat="1" applyFont="1" applyBorder="1" applyAlignment="1">
      <alignment horizontal="center" vertical="top"/>
    </xf>
    <xf numFmtId="3" fontId="3" fillId="0" borderId="7" xfId="2" applyNumberFormat="1" applyFont="1" applyBorder="1" applyAlignment="1">
      <alignment horizontal="center" vertical="top"/>
    </xf>
    <xf numFmtId="3" fontId="3" fillId="0" borderId="8" xfId="2" applyNumberFormat="1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</cellXfs>
  <cellStyles count="3">
    <cellStyle name="Koma 2" xfId="2" xr:uid="{21912E82-4C4E-4CB1-97EE-9A4501314179}"/>
    <cellStyle name="Normaallaad" xfId="0" builtinId="0"/>
    <cellStyle name="Normaallaad 2" xfId="1" xr:uid="{6E526C43-207D-4421-8DE2-0EDB2BC2B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ADAE7-2F74-4508-A5B8-5DCB9CD8ABEB}">
  <dimension ref="A1:J44"/>
  <sheetViews>
    <sheetView tabSelected="1" topLeftCell="A3" workbookViewId="0">
      <selection activeCell="H15" sqref="H15"/>
    </sheetView>
  </sheetViews>
  <sheetFormatPr defaultRowHeight="14.5" x14ac:dyDescent="0.35"/>
  <cols>
    <col min="2" max="2" width="53" customWidth="1"/>
    <col min="3" max="3" width="13.453125" bestFit="1" customWidth="1"/>
    <col min="4" max="4" width="13.453125" customWidth="1"/>
    <col min="5" max="5" width="12.453125" style="34" customWidth="1"/>
    <col min="7" max="7" width="12" customWidth="1"/>
    <col min="8" max="9" width="10.26953125" customWidth="1"/>
  </cols>
  <sheetData>
    <row r="1" spans="1:6" x14ac:dyDescent="0.35">
      <c r="C1" s="74" t="s">
        <v>65</v>
      </c>
    </row>
    <row r="2" spans="1:6" ht="21" customHeight="1" x14ac:dyDescent="0.35">
      <c r="C2" s="84" t="s">
        <v>64</v>
      </c>
      <c r="D2" s="84"/>
      <c r="E2" s="84"/>
      <c r="F2" s="84"/>
    </row>
    <row r="3" spans="1:6" ht="32.25" customHeight="1" x14ac:dyDescent="0.35">
      <c r="C3" s="84"/>
      <c r="D3" s="84"/>
      <c r="E3" s="84"/>
      <c r="F3" s="84"/>
    </row>
    <row r="4" spans="1:6" x14ac:dyDescent="0.35">
      <c r="E4" s="85" t="s">
        <v>52</v>
      </c>
      <c r="F4" s="85"/>
    </row>
    <row r="5" spans="1:6" x14ac:dyDescent="0.35">
      <c r="A5" s="75" t="s">
        <v>49</v>
      </c>
      <c r="B5" s="40"/>
    </row>
    <row r="6" spans="1:6" x14ac:dyDescent="0.35">
      <c r="A6" s="39" t="s">
        <v>66</v>
      </c>
      <c r="B6" s="40"/>
    </row>
    <row r="7" spans="1:6" ht="15" customHeight="1" x14ac:dyDescent="0.35">
      <c r="A7" s="39" t="s">
        <v>50</v>
      </c>
      <c r="B7" s="40" t="s">
        <v>59</v>
      </c>
    </row>
    <row r="8" spans="1:6" x14ac:dyDescent="0.35">
      <c r="A8" s="39" t="s">
        <v>51</v>
      </c>
      <c r="B8" s="40"/>
    </row>
    <row r="9" spans="1:6" x14ac:dyDescent="0.35">
      <c r="A9" s="78" t="s">
        <v>0</v>
      </c>
      <c r="B9" s="79" t="s">
        <v>1</v>
      </c>
      <c r="C9" s="80" t="s">
        <v>2</v>
      </c>
      <c r="D9" s="80"/>
      <c r="E9" s="30"/>
    </row>
    <row r="10" spans="1:6" x14ac:dyDescent="0.35">
      <c r="A10" s="78"/>
      <c r="B10" s="79"/>
      <c r="C10" s="29">
        <v>2023</v>
      </c>
      <c r="D10" s="29">
        <v>2024</v>
      </c>
      <c r="E10" s="30" t="s">
        <v>3</v>
      </c>
    </row>
    <row r="11" spans="1:6" x14ac:dyDescent="0.35">
      <c r="A11" s="78"/>
      <c r="B11" s="79"/>
      <c r="C11" s="31" t="s">
        <v>4</v>
      </c>
      <c r="D11" s="31" t="s">
        <v>4</v>
      </c>
      <c r="E11" s="30"/>
    </row>
    <row r="12" spans="1:6" x14ac:dyDescent="0.35">
      <c r="A12" s="2">
        <v>1</v>
      </c>
      <c r="B12" s="2">
        <v>2</v>
      </c>
      <c r="C12" s="3">
        <v>3</v>
      </c>
      <c r="D12" s="4">
        <v>4</v>
      </c>
      <c r="E12" s="33">
        <v>5</v>
      </c>
    </row>
    <row r="13" spans="1:6" x14ac:dyDescent="0.35">
      <c r="A13" s="5" t="s">
        <v>5</v>
      </c>
      <c r="B13" s="6" t="s">
        <v>6</v>
      </c>
      <c r="C13" s="7">
        <f>C14+C15+C23</f>
        <v>191938</v>
      </c>
      <c r="D13" s="7">
        <f>D14+D15+D23</f>
        <v>2846463.9440000001</v>
      </c>
      <c r="E13" s="7">
        <f>C13+D13</f>
        <v>3038401.9440000001</v>
      </c>
    </row>
    <row r="14" spans="1:6" x14ac:dyDescent="0.35">
      <c r="A14" s="5" t="s">
        <v>7</v>
      </c>
      <c r="B14" s="8" t="s">
        <v>8</v>
      </c>
      <c r="C14" s="9">
        <v>0</v>
      </c>
      <c r="D14" s="9">
        <v>38267.515000000007</v>
      </c>
      <c r="E14" s="7">
        <f t="shared" ref="E14:E31" si="0">C14+D14</f>
        <v>38267.515000000007</v>
      </c>
    </row>
    <row r="15" spans="1:6" x14ac:dyDescent="0.35">
      <c r="A15" s="10" t="s">
        <v>9</v>
      </c>
      <c r="B15" s="11" t="s">
        <v>10</v>
      </c>
      <c r="C15" s="12">
        <v>169978</v>
      </c>
      <c r="D15" s="12">
        <v>2083386.3430000001</v>
      </c>
      <c r="E15" s="12">
        <f t="shared" si="0"/>
        <v>2253364.3430000003</v>
      </c>
    </row>
    <row r="16" spans="1:6" x14ac:dyDescent="0.35">
      <c r="A16" s="13" t="s">
        <v>11</v>
      </c>
      <c r="B16" s="14" t="s">
        <v>12</v>
      </c>
      <c r="C16" s="15">
        <v>41371</v>
      </c>
      <c r="D16" s="15">
        <v>745096.34300000011</v>
      </c>
      <c r="E16" s="7">
        <f t="shared" si="0"/>
        <v>786467.34300000011</v>
      </c>
    </row>
    <row r="17" spans="1:5" ht="30.75" customHeight="1" x14ac:dyDescent="0.35">
      <c r="A17" s="13" t="s">
        <v>13</v>
      </c>
      <c r="B17" s="16" t="s">
        <v>54</v>
      </c>
      <c r="C17" s="15">
        <v>55000</v>
      </c>
      <c r="D17" s="15">
        <v>572000</v>
      </c>
      <c r="E17" s="7">
        <f t="shared" si="0"/>
        <v>627000</v>
      </c>
    </row>
    <row r="18" spans="1:5" x14ac:dyDescent="0.35">
      <c r="A18" s="13" t="s">
        <v>14</v>
      </c>
      <c r="B18" s="17" t="s">
        <v>15</v>
      </c>
      <c r="C18" s="15">
        <v>0</v>
      </c>
      <c r="D18" s="15">
        <v>1000</v>
      </c>
      <c r="E18" s="7">
        <f t="shared" si="0"/>
        <v>1000</v>
      </c>
    </row>
    <row r="19" spans="1:5" x14ac:dyDescent="0.35">
      <c r="A19" s="13" t="s">
        <v>16</v>
      </c>
      <c r="B19" s="16" t="s">
        <v>56</v>
      </c>
      <c r="C19" s="15">
        <v>17300</v>
      </c>
      <c r="D19" s="15">
        <v>473482</v>
      </c>
      <c r="E19" s="7">
        <f t="shared" si="0"/>
        <v>490782</v>
      </c>
    </row>
    <row r="20" spans="1:5" x14ac:dyDescent="0.35">
      <c r="A20" s="13" t="s">
        <v>48</v>
      </c>
      <c r="B20" s="20" t="s">
        <v>55</v>
      </c>
      <c r="C20" s="15">
        <v>56307</v>
      </c>
      <c r="D20" s="15">
        <v>169078</v>
      </c>
      <c r="E20" s="7">
        <f>C20+D20</f>
        <v>225385</v>
      </c>
    </row>
    <row r="21" spans="1:5" ht="25" x14ac:dyDescent="0.35">
      <c r="A21" s="13" t="s">
        <v>60</v>
      </c>
      <c r="B21" s="20" t="s">
        <v>62</v>
      </c>
      <c r="C21" s="15"/>
      <c r="D21" s="15">
        <v>120730</v>
      </c>
      <c r="E21" s="7">
        <f>D21</f>
        <v>120730</v>
      </c>
    </row>
    <row r="22" spans="1:5" x14ac:dyDescent="0.35">
      <c r="A22" s="13" t="s">
        <v>61</v>
      </c>
      <c r="B22" s="20" t="s">
        <v>63</v>
      </c>
      <c r="C22" s="15"/>
      <c r="D22" s="15">
        <v>2000</v>
      </c>
      <c r="E22" s="7">
        <f>D22</f>
        <v>2000</v>
      </c>
    </row>
    <row r="23" spans="1:5" ht="39" x14ac:dyDescent="0.35">
      <c r="A23" s="18" t="s">
        <v>17</v>
      </c>
      <c r="B23" s="11" t="s">
        <v>18</v>
      </c>
      <c r="C23" s="12">
        <v>21960</v>
      </c>
      <c r="D23" s="12">
        <v>724810.08600000001</v>
      </c>
      <c r="E23" s="12">
        <f t="shared" si="0"/>
        <v>746770.08600000001</v>
      </c>
    </row>
    <row r="24" spans="1:5" x14ac:dyDescent="0.35">
      <c r="A24" s="19" t="s">
        <v>19</v>
      </c>
      <c r="B24" s="20" t="s">
        <v>12</v>
      </c>
      <c r="C24" s="15">
        <v>21960</v>
      </c>
      <c r="D24" s="15">
        <v>212819.08600000001</v>
      </c>
      <c r="E24" s="7">
        <f t="shared" si="0"/>
        <v>234779.08600000001</v>
      </c>
    </row>
    <row r="25" spans="1:5" ht="25" x14ac:dyDescent="0.35">
      <c r="A25" s="13" t="s">
        <v>20</v>
      </c>
      <c r="B25" s="17" t="s">
        <v>57</v>
      </c>
      <c r="C25" s="15">
        <v>0</v>
      </c>
      <c r="D25" s="15">
        <v>100000</v>
      </c>
      <c r="E25" s="7">
        <f t="shared" si="0"/>
        <v>100000</v>
      </c>
    </row>
    <row r="26" spans="1:5" x14ac:dyDescent="0.35">
      <c r="A26" s="13" t="s">
        <v>21</v>
      </c>
      <c r="B26" s="17" t="s">
        <v>53</v>
      </c>
      <c r="C26" s="15">
        <v>0</v>
      </c>
      <c r="D26" s="15">
        <v>10000</v>
      </c>
      <c r="E26" s="7">
        <f t="shared" si="0"/>
        <v>10000</v>
      </c>
    </row>
    <row r="27" spans="1:5" ht="16.5" customHeight="1" x14ac:dyDescent="0.35">
      <c r="A27" s="19" t="s">
        <v>22</v>
      </c>
      <c r="B27" s="17" t="s">
        <v>58</v>
      </c>
      <c r="C27" s="15">
        <v>0</v>
      </c>
      <c r="D27" s="15">
        <v>100000</v>
      </c>
      <c r="E27" s="7">
        <f t="shared" si="0"/>
        <v>100000</v>
      </c>
    </row>
    <row r="28" spans="1:5" x14ac:dyDescent="0.35">
      <c r="A28" s="21" t="s">
        <v>23</v>
      </c>
      <c r="B28" s="22" t="s">
        <v>24</v>
      </c>
      <c r="C28" s="23">
        <v>0</v>
      </c>
      <c r="D28" s="23">
        <v>301991</v>
      </c>
      <c r="E28" s="26">
        <f t="shared" si="0"/>
        <v>301991</v>
      </c>
    </row>
    <row r="29" spans="1:5" x14ac:dyDescent="0.35">
      <c r="A29" s="24" t="s">
        <v>25</v>
      </c>
      <c r="B29" s="25" t="s">
        <v>26</v>
      </c>
      <c r="C29" s="7">
        <f>C31*0.15</f>
        <v>9499.65</v>
      </c>
      <c r="D29" s="7">
        <f>D31*0.15</f>
        <v>149427.44160000002</v>
      </c>
      <c r="E29" s="7">
        <f t="shared" si="0"/>
        <v>158927.09160000001</v>
      </c>
    </row>
    <row r="30" spans="1:5" x14ac:dyDescent="0.35">
      <c r="A30" s="5" t="s">
        <v>27</v>
      </c>
      <c r="B30" s="25" t="s">
        <v>28</v>
      </c>
      <c r="C30" s="26">
        <f>C13+C29</f>
        <v>201437.65</v>
      </c>
      <c r="D30" s="26">
        <f>D13+D29</f>
        <v>2995891.3856000002</v>
      </c>
      <c r="E30" s="26">
        <f t="shared" si="0"/>
        <v>3197329.0356000001</v>
      </c>
    </row>
    <row r="31" spans="1:5" x14ac:dyDescent="0.35">
      <c r="A31" s="24" t="s">
        <v>29</v>
      </c>
      <c r="B31" s="27" t="s">
        <v>30</v>
      </c>
      <c r="C31" s="7">
        <f>C14+C16+C24</f>
        <v>63331</v>
      </c>
      <c r="D31" s="7">
        <f>D14+D16+D24</f>
        <v>996182.94400000013</v>
      </c>
      <c r="E31" s="7">
        <f t="shared" si="0"/>
        <v>1059513.9440000001</v>
      </c>
    </row>
    <row r="32" spans="1:5" x14ac:dyDescent="0.35">
      <c r="A32" s="24" t="s">
        <v>31</v>
      </c>
      <c r="B32" s="27" t="s">
        <v>32</v>
      </c>
      <c r="C32" s="7">
        <f>C33-E30</f>
        <v>20902670.964400001</v>
      </c>
      <c r="D32" s="32"/>
      <c r="E32" s="32"/>
    </row>
    <row r="33" spans="1:10" x14ac:dyDescent="0.35">
      <c r="A33" s="24" t="s">
        <v>33</v>
      </c>
      <c r="B33" s="28" t="s">
        <v>34</v>
      </c>
      <c r="C33" s="7">
        <v>24100000</v>
      </c>
      <c r="D33" s="32"/>
      <c r="E33" s="32"/>
    </row>
    <row r="36" spans="1:10" x14ac:dyDescent="0.35">
      <c r="A36" s="35" t="s">
        <v>35</v>
      </c>
      <c r="B36" s="36"/>
      <c r="C36" s="37"/>
      <c r="D36" s="37"/>
      <c r="E36" s="37"/>
      <c r="F36" s="37"/>
      <c r="G36" s="37"/>
      <c r="H36" s="38"/>
      <c r="I36" s="38"/>
      <c r="J36" s="38"/>
    </row>
    <row r="37" spans="1:10" ht="15" thickBot="1" x14ac:dyDescent="0.4">
      <c r="A37" s="39"/>
      <c r="B37" s="40"/>
      <c r="C37" s="38"/>
      <c r="D37" s="38"/>
      <c r="E37" s="38"/>
      <c r="F37" s="38"/>
      <c r="G37" s="38"/>
      <c r="H37" s="38"/>
      <c r="I37" s="38"/>
      <c r="J37" s="38"/>
    </row>
    <row r="38" spans="1:10" x14ac:dyDescent="0.35">
      <c r="A38" s="41"/>
      <c r="B38" s="42" t="s">
        <v>2</v>
      </c>
      <c r="C38" s="81">
        <v>2023</v>
      </c>
      <c r="D38" s="82"/>
      <c r="E38" s="43">
        <v>2024</v>
      </c>
      <c r="F38" s="43"/>
      <c r="G38" s="81" t="s">
        <v>36</v>
      </c>
      <c r="H38" s="83"/>
      <c r="I38" s="76" t="s">
        <v>37</v>
      </c>
      <c r="J38" s="77"/>
    </row>
    <row r="39" spans="1:10" ht="26" x14ac:dyDescent="0.35">
      <c r="A39" s="44" t="s">
        <v>0</v>
      </c>
      <c r="B39" s="1" t="s">
        <v>38</v>
      </c>
      <c r="C39" s="31" t="s">
        <v>39</v>
      </c>
      <c r="D39" s="31" t="s">
        <v>40</v>
      </c>
      <c r="E39" s="31" t="s">
        <v>39</v>
      </c>
      <c r="F39" s="45" t="s">
        <v>40</v>
      </c>
      <c r="G39" s="31" t="s">
        <v>39</v>
      </c>
      <c r="H39" s="45" t="s">
        <v>40</v>
      </c>
      <c r="I39" s="31" t="s">
        <v>39</v>
      </c>
      <c r="J39" s="46" t="s">
        <v>40</v>
      </c>
    </row>
    <row r="40" spans="1:10" x14ac:dyDescent="0.35">
      <c r="A40" s="47">
        <v>1</v>
      </c>
      <c r="B40" s="48" t="s">
        <v>41</v>
      </c>
      <c r="C40" s="49">
        <f>C30</f>
        <v>201437.65</v>
      </c>
      <c r="D40" s="50"/>
      <c r="E40" s="49">
        <f>D30</f>
        <v>2995891.3856000002</v>
      </c>
      <c r="F40" s="51"/>
      <c r="G40" s="49">
        <f>M30+C32</f>
        <v>20902670.964400001</v>
      </c>
      <c r="H40" s="51"/>
      <c r="I40" s="49">
        <f>C40+E40+G40</f>
        <v>24100000</v>
      </c>
      <c r="J40" s="52"/>
    </row>
    <row r="41" spans="1:10" x14ac:dyDescent="0.35">
      <c r="A41" s="47">
        <v>2</v>
      </c>
      <c r="B41" s="53" t="s">
        <v>42</v>
      </c>
      <c r="C41" s="49">
        <f>C42+C43</f>
        <v>201437.64999999997</v>
      </c>
      <c r="D41" s="54">
        <f>C41/C40*100</f>
        <v>99.999999999999986</v>
      </c>
      <c r="E41" s="49">
        <f>E42+E43</f>
        <v>2995891.3856000002</v>
      </c>
      <c r="F41" s="54">
        <f>E41/E40*100</f>
        <v>100</v>
      </c>
      <c r="G41" s="49">
        <f>G42+G43</f>
        <v>20902670.964400001</v>
      </c>
      <c r="H41" s="55">
        <f>G41/G40*100</f>
        <v>100</v>
      </c>
      <c r="I41" s="54">
        <f>I40</f>
        <v>24100000</v>
      </c>
      <c r="J41" s="56">
        <f>I41/I40*100</f>
        <v>100</v>
      </c>
    </row>
    <row r="42" spans="1:10" x14ac:dyDescent="0.35">
      <c r="A42" s="57" t="s">
        <v>43</v>
      </c>
      <c r="B42" s="58" t="s">
        <v>44</v>
      </c>
      <c r="C42" s="59">
        <f>C40*0.7</f>
        <v>141006.35499999998</v>
      </c>
      <c r="D42" s="60">
        <v>70</v>
      </c>
      <c r="E42" s="59">
        <f>E40*70/100</f>
        <v>2097123.9699200001</v>
      </c>
      <c r="F42" s="61">
        <v>70</v>
      </c>
      <c r="G42" s="59">
        <f>G40*70/100</f>
        <v>14631869.675080001</v>
      </c>
      <c r="H42" s="62">
        <v>70</v>
      </c>
      <c r="I42" s="60">
        <f>I40*70/100</f>
        <v>16870000</v>
      </c>
      <c r="J42" s="63">
        <v>70</v>
      </c>
    </row>
    <row r="43" spans="1:10" x14ac:dyDescent="0.35">
      <c r="A43" s="57" t="s">
        <v>45</v>
      </c>
      <c r="B43" s="64" t="s">
        <v>46</v>
      </c>
      <c r="C43" s="59">
        <f>C40*0.3</f>
        <v>60431.294999999998</v>
      </c>
      <c r="D43" s="65">
        <v>30</v>
      </c>
      <c r="E43" s="59">
        <f>E40*30/100</f>
        <v>898767.41568000009</v>
      </c>
      <c r="F43" s="66">
        <v>30</v>
      </c>
      <c r="G43" s="59">
        <f>G40*30/100</f>
        <v>6270801.2893200004</v>
      </c>
      <c r="H43" s="62">
        <v>30</v>
      </c>
      <c r="I43" s="65">
        <f>I40*30/100</f>
        <v>7230000</v>
      </c>
      <c r="J43" s="63">
        <v>30</v>
      </c>
    </row>
    <row r="44" spans="1:10" ht="15" thickBot="1" x14ac:dyDescent="0.4">
      <c r="A44" s="67">
        <v>3</v>
      </c>
      <c r="B44" s="68" t="s">
        <v>47</v>
      </c>
      <c r="C44" s="69">
        <v>0</v>
      </c>
      <c r="D44" s="70">
        <v>0</v>
      </c>
      <c r="E44" s="69">
        <v>0</v>
      </c>
      <c r="F44" s="71">
        <v>0</v>
      </c>
      <c r="G44" s="69">
        <v>0</v>
      </c>
      <c r="H44" s="72">
        <v>0</v>
      </c>
      <c r="I44" s="70">
        <v>0</v>
      </c>
      <c r="J44" s="73">
        <v>0</v>
      </c>
    </row>
  </sheetData>
  <mergeCells count="8">
    <mergeCell ref="C2:F3"/>
    <mergeCell ref="E4:F4"/>
    <mergeCell ref="I38:J38"/>
    <mergeCell ref="A9:A11"/>
    <mergeCell ref="B9:B11"/>
    <mergeCell ref="C9:D9"/>
    <mergeCell ref="C38:D38"/>
    <mergeCell ref="G38:H3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HXU5DPSK444F-947444548-25519</_dlc_DocId>
    <_dlc_DocIdUrl xmlns="aff8a95a-bdca-4bd1-9f28-df5ebd643b89">
      <Url>https://kontor.rik.ee/sm/_layouts/15/DocIdRedir.aspx?ID=HXU5DPSK444F-947444548-25519</Url>
      <Description>HXU5DPSK444F-947444548-25519</Description>
    </_dlc_DocIdUrl>
    <Lisainfo xmlns="0c0c7f0a-cfff-4da3-bf4b-351368c4d1a1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3" ma:contentTypeDescription="Loo uus dokument" ma:contentTypeScope="" ma:versionID="dad839998c855217f981617064a6def0">
  <xsd:schema xmlns:xsd="http://www.w3.org/2001/XMLSchema" xmlns:xs="http://www.w3.org/2001/XMLSchema" xmlns:p="http://schemas.microsoft.com/office/2006/metadata/properties" xmlns:ns2="aff8a95a-bdca-4bd1-9f28-df5ebd643b89" xmlns:ns3="0c0c7f0a-cfff-4da3-bf4b-351368c4d1a1" targetNamespace="http://schemas.microsoft.com/office/2006/metadata/properties" ma:root="true" ma:fieldsID="33bf2686ad9173138ca6b10f878b1fa3" ns2:_="" ns3:_="">
    <xsd:import namespace="aff8a95a-bdca-4bd1-9f28-df5ebd643b89"/>
    <xsd:import namespace="0c0c7f0a-cfff-4da3-bf4b-351368c4d1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Lisa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c7f0a-cfff-4da3-bf4b-351368c4d1a1" elementFormDefault="qualified">
    <xsd:import namespace="http://schemas.microsoft.com/office/2006/documentManagement/types"/>
    <xsd:import namespace="http://schemas.microsoft.com/office/infopath/2007/PartnerControls"/>
    <xsd:element name="Lisainfo" ma:index="13" nillable="true" ma:displayName="Lisainfo" ma:internalName="Lisainfo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2EE81A-7820-4E83-B2CE-BE543A84FA2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D249709-AB18-418B-B2A5-376B7E9199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3177A-96CA-47D8-86A8-BBB1C91FC086}">
  <ds:schemaRefs>
    <ds:schemaRef ds:uri="http://schemas.microsoft.com/office/2006/metadata/properties"/>
    <ds:schemaRef ds:uri="http://schemas.microsoft.com/office/infopath/2007/PartnerControls"/>
    <ds:schemaRef ds:uri="aff8a95a-bdca-4bd1-9f28-df5ebd643b89"/>
    <ds:schemaRef ds:uri="0c0c7f0a-cfff-4da3-bf4b-351368c4d1a1"/>
  </ds:schemaRefs>
</ds:datastoreItem>
</file>

<file path=customXml/itemProps4.xml><?xml version="1.0" encoding="utf-8"?>
<ds:datastoreItem xmlns:ds="http://schemas.openxmlformats.org/officeDocument/2006/customXml" ds:itemID="{56C36C9C-8969-462C-B5C2-90F7CF064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0c0c7f0a-cfff-4da3-bf4b-351368c4d1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Ney</dc:creator>
  <cp:lastModifiedBy>Marilin Sternhof</cp:lastModifiedBy>
  <dcterms:created xsi:type="dcterms:W3CDTF">2022-12-13T11:23:38Z</dcterms:created>
  <dcterms:modified xsi:type="dcterms:W3CDTF">2024-01-29T07:13:15Z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0x01010079F7799B0CFE894F884EAB1620C1FEAE</vt:lpwstr>
  </property>
  <property fmtid="{D5CDD505-2E9C-101B-9397-08002B2CF9AE}" pid="3" name="_dlc_DocIdItemGuid">
    <vt:lpwstr>3e68becd-cb98-4e2c-94ba-6b4610ef9945</vt:lpwstr>
  </property>
</Properties>
</file>