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Anija valla ÜVKA\Anija valla ÜVKA\Tarbimisbilansid\"/>
    </mc:Choice>
  </mc:AlternateContent>
  <xr:revisionPtr revIDLastSave="0" documentId="13_ncr:1_{21CF4355-30A8-459C-8CBE-A2BA86E928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eht2" sheetId="2" r:id="rId1"/>
    <sheet name="Leh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4" i="2" l="1"/>
  <c r="G84" i="2"/>
  <c r="H84" i="2"/>
  <c r="I84" i="2"/>
  <c r="J84" i="2"/>
  <c r="K84" i="2"/>
  <c r="L84" i="2"/>
  <c r="M84" i="2"/>
  <c r="N84" i="2"/>
  <c r="O84" i="2"/>
  <c r="P84" i="2"/>
  <c r="Q84" i="2"/>
  <c r="E84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C77" i="2"/>
  <c r="C78" i="2" s="1"/>
  <c r="E76" i="2"/>
  <c r="F76" i="2"/>
  <c r="F78" i="2" s="1"/>
  <c r="D76" i="2"/>
  <c r="D78" i="2" s="1"/>
  <c r="D82" i="2"/>
  <c r="C82" i="2"/>
  <c r="E78" i="2"/>
  <c r="D75" i="2"/>
  <c r="E75" i="2" s="1"/>
  <c r="F75" i="2" s="1"/>
  <c r="G75" i="2" s="1"/>
  <c r="H75" i="2" s="1"/>
  <c r="I75" i="2" s="1"/>
  <c r="J75" i="2" s="1"/>
  <c r="K75" i="2" s="1"/>
  <c r="L75" i="2" s="1"/>
  <c r="M75" i="2" s="1"/>
  <c r="N75" i="2" s="1"/>
  <c r="O75" i="2" s="1"/>
  <c r="P75" i="2" s="1"/>
  <c r="Q75" i="2" s="1"/>
  <c r="F72" i="2"/>
  <c r="G72" i="2" s="1"/>
  <c r="H72" i="2" s="1"/>
  <c r="I72" i="2" s="1"/>
  <c r="J72" i="2" s="1"/>
  <c r="K72" i="2" s="1"/>
  <c r="L72" i="2" s="1"/>
  <c r="M72" i="2" s="1"/>
  <c r="N72" i="2" s="1"/>
  <c r="O72" i="2" s="1"/>
  <c r="P72" i="2" s="1"/>
  <c r="Q72" i="2" s="1"/>
  <c r="E72" i="2"/>
  <c r="D68" i="2"/>
  <c r="D70" i="2"/>
  <c r="F65" i="2"/>
  <c r="G65" i="2"/>
  <c r="H65" i="2"/>
  <c r="I65" i="2"/>
  <c r="J65" i="2"/>
  <c r="K65" i="2"/>
  <c r="L65" i="2"/>
  <c r="M65" i="2"/>
  <c r="N65" i="2"/>
  <c r="O65" i="2"/>
  <c r="P65" i="2"/>
  <c r="Q65" i="2"/>
  <c r="E65" i="2"/>
  <c r="C68" i="2"/>
  <c r="C67" i="2" s="1"/>
  <c r="E82" i="2" l="1"/>
  <c r="G76" i="2"/>
  <c r="C72" i="2"/>
  <c r="C70" i="2"/>
  <c r="D72" i="2"/>
  <c r="F66" i="2"/>
  <c r="E66" i="2"/>
  <c r="D66" i="2"/>
  <c r="F64" i="2"/>
  <c r="F58" i="2"/>
  <c r="F57" i="2" s="1"/>
  <c r="G58" i="2"/>
  <c r="G57" i="2" s="1"/>
  <c r="H58" i="2"/>
  <c r="H57" i="2" s="1"/>
  <c r="I58" i="2"/>
  <c r="I57" i="2" s="1"/>
  <c r="J58" i="2"/>
  <c r="J57" i="2" s="1"/>
  <c r="K58" i="2"/>
  <c r="K57" i="2" s="1"/>
  <c r="L58" i="2"/>
  <c r="L57" i="2" s="1"/>
  <c r="M58" i="2"/>
  <c r="M57" i="2" s="1"/>
  <c r="N58" i="2"/>
  <c r="N57" i="2" s="1"/>
  <c r="O58" i="2"/>
  <c r="O57" i="2" s="1"/>
  <c r="P58" i="2"/>
  <c r="P57" i="2" s="1"/>
  <c r="Q58" i="2"/>
  <c r="Q57" i="2" s="1"/>
  <c r="G55" i="2"/>
  <c r="H55" i="2"/>
  <c r="I55" i="2"/>
  <c r="J55" i="2" s="1"/>
  <c r="K55" i="2" s="1"/>
  <c r="L55" i="2" s="1"/>
  <c r="M55" i="2" s="1"/>
  <c r="N55" i="2" s="1"/>
  <c r="F55" i="2"/>
  <c r="E55" i="2"/>
  <c r="C54" i="2"/>
  <c r="D58" i="2"/>
  <c r="C58" i="2"/>
  <c r="D60" i="2"/>
  <c r="C60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C53" i="2"/>
  <c r="G52" i="2"/>
  <c r="H52" i="2" s="1"/>
  <c r="I52" i="2" s="1"/>
  <c r="J52" i="2" s="1"/>
  <c r="K52" i="2" s="1"/>
  <c r="L52" i="2" s="1"/>
  <c r="M52" i="2" s="1"/>
  <c r="N52" i="2" s="1"/>
  <c r="O52" i="2" s="1"/>
  <c r="P52" i="2" s="1"/>
  <c r="Q52" i="2" s="1"/>
  <c r="F52" i="2"/>
  <c r="D46" i="2"/>
  <c r="C46" i="2"/>
  <c r="K44" i="2"/>
  <c r="L44" i="2"/>
  <c r="M44" i="2"/>
  <c r="N44" i="2"/>
  <c r="O44" i="2"/>
  <c r="P44" i="2"/>
  <c r="Q44" i="2"/>
  <c r="J46" i="2"/>
  <c r="J44" i="2" s="1"/>
  <c r="K46" i="2"/>
  <c r="L46" i="2"/>
  <c r="M46" i="2"/>
  <c r="N46" i="2"/>
  <c r="O46" i="2"/>
  <c r="P46" i="2"/>
  <c r="Q46" i="2"/>
  <c r="F47" i="2"/>
  <c r="G47" i="2"/>
  <c r="H47" i="2"/>
  <c r="I47" i="2"/>
  <c r="J47" i="2"/>
  <c r="K47" i="2"/>
  <c r="L47" i="2"/>
  <c r="M47" i="2"/>
  <c r="N47" i="2"/>
  <c r="O47" i="2"/>
  <c r="P47" i="2"/>
  <c r="Q47" i="2"/>
  <c r="D48" i="2"/>
  <c r="E48" i="2" s="1"/>
  <c r="C48" i="2"/>
  <c r="H42" i="2"/>
  <c r="I42" i="2"/>
  <c r="J42" i="2"/>
  <c r="K42" i="2"/>
  <c r="L42" i="2"/>
  <c r="M42" i="2"/>
  <c r="N42" i="2"/>
  <c r="O42" i="2"/>
  <c r="P42" i="2"/>
  <c r="Q42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C41" i="2"/>
  <c r="D63" i="2"/>
  <c r="E63" i="2" s="1"/>
  <c r="F63" i="2" s="1"/>
  <c r="G63" i="2" s="1"/>
  <c r="H63" i="2" s="1"/>
  <c r="I63" i="2" s="1"/>
  <c r="J63" i="2" s="1"/>
  <c r="K63" i="2" s="1"/>
  <c r="L63" i="2" s="1"/>
  <c r="M63" i="2" s="1"/>
  <c r="N63" i="2" s="1"/>
  <c r="O63" i="2" s="1"/>
  <c r="P63" i="2" s="1"/>
  <c r="Q63" i="2" s="1"/>
  <c r="D51" i="2"/>
  <c r="E51" i="2" s="1"/>
  <c r="F51" i="2" s="1"/>
  <c r="G51" i="2" s="1"/>
  <c r="H51" i="2" s="1"/>
  <c r="I51" i="2" s="1"/>
  <c r="J51" i="2" s="1"/>
  <c r="K51" i="2" s="1"/>
  <c r="L51" i="2" s="1"/>
  <c r="M51" i="2" s="1"/>
  <c r="N51" i="2" s="1"/>
  <c r="O51" i="2" s="1"/>
  <c r="P51" i="2" s="1"/>
  <c r="Q51" i="2" s="1"/>
  <c r="D39" i="2"/>
  <c r="E39" i="2" s="1"/>
  <c r="F39" i="2" s="1"/>
  <c r="G39" i="2" s="1"/>
  <c r="H39" i="2" s="1"/>
  <c r="I39" i="2" s="1"/>
  <c r="J39" i="2" s="1"/>
  <c r="K39" i="2" s="1"/>
  <c r="L39" i="2" s="1"/>
  <c r="M39" i="2" s="1"/>
  <c r="N39" i="2" s="1"/>
  <c r="O39" i="2" s="1"/>
  <c r="P39" i="2" s="1"/>
  <c r="Q39" i="2" s="1"/>
  <c r="D27" i="2"/>
  <c r="E27" i="2" s="1"/>
  <c r="F27" i="2" s="1"/>
  <c r="G27" i="2" s="1"/>
  <c r="H27" i="2" s="1"/>
  <c r="I27" i="2" s="1"/>
  <c r="J27" i="2" s="1"/>
  <c r="K27" i="2" s="1"/>
  <c r="L27" i="2" s="1"/>
  <c r="M27" i="2" s="1"/>
  <c r="N27" i="2" s="1"/>
  <c r="O27" i="2" s="1"/>
  <c r="P27" i="2" s="1"/>
  <c r="Q27" i="2" s="1"/>
  <c r="F35" i="2"/>
  <c r="G35" i="2"/>
  <c r="H35" i="2"/>
  <c r="I35" i="2"/>
  <c r="J35" i="2"/>
  <c r="K35" i="2"/>
  <c r="L35" i="2"/>
  <c r="M35" i="2"/>
  <c r="N35" i="2"/>
  <c r="O35" i="2"/>
  <c r="P35" i="2"/>
  <c r="Q35" i="2"/>
  <c r="E35" i="2"/>
  <c r="F32" i="2"/>
  <c r="G32" i="2"/>
  <c r="H32" i="2"/>
  <c r="I32" i="2"/>
  <c r="J32" i="2"/>
  <c r="K32" i="2"/>
  <c r="L32" i="2"/>
  <c r="M32" i="2"/>
  <c r="N32" i="2"/>
  <c r="O32" i="2"/>
  <c r="P32" i="2"/>
  <c r="Q32" i="2"/>
  <c r="F34" i="2"/>
  <c r="G34" i="2"/>
  <c r="H34" i="2"/>
  <c r="I34" i="2"/>
  <c r="J34" i="2"/>
  <c r="K34" i="2"/>
  <c r="L34" i="2"/>
  <c r="M34" i="2"/>
  <c r="N34" i="2"/>
  <c r="O34" i="2"/>
  <c r="P34" i="2"/>
  <c r="Q34" i="2"/>
  <c r="E34" i="2"/>
  <c r="E33" i="2" s="1"/>
  <c r="F36" i="2"/>
  <c r="G36" i="2"/>
  <c r="H36" i="2"/>
  <c r="I36" i="2" s="1"/>
  <c r="J36" i="2" s="1"/>
  <c r="K36" i="2" s="1"/>
  <c r="L36" i="2" s="1"/>
  <c r="M36" i="2" s="1"/>
  <c r="N36" i="2" s="1"/>
  <c r="O36" i="2" s="1"/>
  <c r="P36" i="2" s="1"/>
  <c r="Q36" i="2" s="1"/>
  <c r="E36" i="2"/>
  <c r="C36" i="2"/>
  <c r="D36" i="2"/>
  <c r="D34" i="2"/>
  <c r="C34" i="2"/>
  <c r="F28" i="2"/>
  <c r="G28" i="2" s="1"/>
  <c r="G29" i="2" s="1"/>
  <c r="E28" i="2"/>
  <c r="E29" i="2" s="1"/>
  <c r="F18" i="2"/>
  <c r="F17" i="2"/>
  <c r="G17" i="2" s="1"/>
  <c r="F16" i="2"/>
  <c r="G16" i="2" s="1"/>
  <c r="H16" i="2" s="1"/>
  <c r="I16" i="2" s="1"/>
  <c r="J16" i="2" s="1"/>
  <c r="D15" i="2"/>
  <c r="E15" i="2" s="1"/>
  <c r="F15" i="2" s="1"/>
  <c r="G15" i="2" s="1"/>
  <c r="H15" i="2" s="1"/>
  <c r="I15" i="2" s="1"/>
  <c r="J15" i="2" s="1"/>
  <c r="K15" i="2" s="1"/>
  <c r="L15" i="2" s="1"/>
  <c r="M15" i="2" s="1"/>
  <c r="N15" i="2" s="1"/>
  <c r="O15" i="2" s="1"/>
  <c r="P15" i="2" s="1"/>
  <c r="Q15" i="2" s="1"/>
  <c r="D12" i="2"/>
  <c r="D6" i="2"/>
  <c r="C6" i="2"/>
  <c r="E4" i="2"/>
  <c r="F4" i="2" s="1"/>
  <c r="D3" i="2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Q3" i="2" s="1"/>
  <c r="E9" i="2"/>
  <c r="E83" i="2" l="1"/>
  <c r="G78" i="2"/>
  <c r="H76" i="2"/>
  <c r="E81" i="2"/>
  <c r="E80" i="2"/>
  <c r="G67" i="2"/>
  <c r="E71" i="2"/>
  <c r="H66" i="2"/>
  <c r="G66" i="2"/>
  <c r="F48" i="2"/>
  <c r="G48" i="2" s="1"/>
  <c r="H48" i="2" s="1"/>
  <c r="I48" i="2" s="1"/>
  <c r="J48" i="2" s="1"/>
  <c r="K48" i="2" s="1"/>
  <c r="L48" i="2" s="1"/>
  <c r="M48" i="2" s="1"/>
  <c r="N48" i="2" s="1"/>
  <c r="O48" i="2" s="1"/>
  <c r="P48" i="2" s="1"/>
  <c r="Q48" i="2" s="1"/>
  <c r="E47" i="2"/>
  <c r="K16" i="2"/>
  <c r="J18" i="2"/>
  <c r="H17" i="2"/>
  <c r="G18" i="2"/>
  <c r="F29" i="2"/>
  <c r="H28" i="2"/>
  <c r="H29" i="2" s="1"/>
  <c r="G4" i="2"/>
  <c r="M54" i="2"/>
  <c r="N54" i="2"/>
  <c r="O54" i="2"/>
  <c r="P54" i="2"/>
  <c r="Q54" i="2"/>
  <c r="E54" i="2"/>
  <c r="G42" i="2"/>
  <c r="F42" i="2"/>
  <c r="C66" i="2"/>
  <c r="J54" i="2"/>
  <c r="L54" i="2"/>
  <c r="K54" i="2"/>
  <c r="I54" i="2"/>
  <c r="H54" i="2"/>
  <c r="G54" i="2"/>
  <c r="F54" i="2"/>
  <c r="D54" i="2"/>
  <c r="C42" i="2"/>
  <c r="E42" i="2"/>
  <c r="D42" i="2"/>
  <c r="C30" i="2"/>
  <c r="D30" i="2"/>
  <c r="Q22" i="2"/>
  <c r="Q20" i="2" s="1"/>
  <c r="G19" i="2"/>
  <c r="D24" i="2"/>
  <c r="F83" i="2" l="1"/>
  <c r="F82" i="2"/>
  <c r="F81" i="2" s="1"/>
  <c r="I76" i="2"/>
  <c r="H78" i="2"/>
  <c r="G82" i="2"/>
  <c r="G83" i="2"/>
  <c r="H67" i="2"/>
  <c r="E70" i="2"/>
  <c r="I66" i="2"/>
  <c r="I17" i="2"/>
  <c r="I18" i="2" s="1"/>
  <c r="H18" i="2"/>
  <c r="E22" i="2"/>
  <c r="E20" i="2" s="1"/>
  <c r="E23" i="2"/>
  <c r="L16" i="2"/>
  <c r="K18" i="2"/>
  <c r="I28" i="2"/>
  <c r="I29" i="2" s="1"/>
  <c r="H4" i="2"/>
  <c r="C32" i="2"/>
  <c r="C31" i="2" s="1"/>
  <c r="C44" i="2"/>
  <c r="C43" i="2" s="1"/>
  <c r="H19" i="2"/>
  <c r="D56" i="2"/>
  <c r="D55" i="2" s="1"/>
  <c r="D44" i="2"/>
  <c r="D43" i="2" s="1"/>
  <c r="C56" i="2"/>
  <c r="C55" i="2" s="1"/>
  <c r="D32" i="2"/>
  <c r="D31" i="2" s="1"/>
  <c r="C24" i="2"/>
  <c r="D22" i="2"/>
  <c r="D20" i="2" s="1"/>
  <c r="D19" i="2" s="1"/>
  <c r="C22" i="2"/>
  <c r="E18" i="2"/>
  <c r="D18" i="2"/>
  <c r="C18" i="2"/>
  <c r="D10" i="2"/>
  <c r="D8" i="2" s="1"/>
  <c r="F80" i="2" l="1"/>
  <c r="I78" i="2"/>
  <c r="J76" i="2"/>
  <c r="H82" i="2"/>
  <c r="H83" i="2"/>
  <c r="G81" i="2"/>
  <c r="G80" i="2"/>
  <c r="F71" i="2"/>
  <c r="F70" i="2"/>
  <c r="F69" i="2" s="1"/>
  <c r="E68" i="2"/>
  <c r="E69" i="2"/>
  <c r="G70" i="2"/>
  <c r="G69" i="2" s="1"/>
  <c r="J66" i="2"/>
  <c r="E46" i="2"/>
  <c r="M16" i="2"/>
  <c r="L18" i="2"/>
  <c r="F22" i="2"/>
  <c r="F20" i="2" s="1"/>
  <c r="J28" i="2"/>
  <c r="J29" i="2" s="1"/>
  <c r="I4" i="2"/>
  <c r="K22" i="2"/>
  <c r="K20" i="2" s="1"/>
  <c r="J22" i="2"/>
  <c r="J20" i="2" s="1"/>
  <c r="C20" i="2"/>
  <c r="C19" i="2" s="1"/>
  <c r="I83" i="2" l="1"/>
  <c r="J78" i="2"/>
  <c r="K76" i="2"/>
  <c r="H80" i="2"/>
  <c r="H81" i="2"/>
  <c r="F68" i="2"/>
  <c r="G71" i="2"/>
  <c r="K66" i="2"/>
  <c r="G68" i="2"/>
  <c r="E45" i="2"/>
  <c r="E44" i="2"/>
  <c r="F46" i="2"/>
  <c r="F44" i="2" s="1"/>
  <c r="G23" i="2"/>
  <c r="G22" i="2"/>
  <c r="G20" i="2" s="1"/>
  <c r="N16" i="2"/>
  <c r="M18" i="2"/>
  <c r="K28" i="2"/>
  <c r="K29" i="2" s="1"/>
  <c r="J4" i="2"/>
  <c r="L22" i="2"/>
  <c r="L20" i="2" s="1"/>
  <c r="I82" i="2" l="1"/>
  <c r="I80" i="2" s="1"/>
  <c r="K78" i="2"/>
  <c r="L76" i="2"/>
  <c r="I70" i="2"/>
  <c r="I69" i="2" s="1"/>
  <c r="H70" i="2"/>
  <c r="H69" i="2" s="1"/>
  <c r="H71" i="2"/>
  <c r="L66" i="2"/>
  <c r="G46" i="2"/>
  <c r="G44" i="2" s="1"/>
  <c r="O16" i="2"/>
  <c r="N18" i="2"/>
  <c r="I22" i="2"/>
  <c r="I20" i="2" s="1"/>
  <c r="H22" i="2"/>
  <c r="H20" i="2" s="1"/>
  <c r="L28" i="2"/>
  <c r="L29" i="2" s="1"/>
  <c r="K4" i="2"/>
  <c r="M22" i="2"/>
  <c r="M20" i="2" s="1"/>
  <c r="F33" i="2"/>
  <c r="K23" i="2"/>
  <c r="I81" i="2" l="1"/>
  <c r="J83" i="2"/>
  <c r="J82" i="2"/>
  <c r="J80" i="2" s="1"/>
  <c r="M76" i="2"/>
  <c r="L78" i="2"/>
  <c r="K83" i="2"/>
  <c r="K82" i="2"/>
  <c r="J70" i="2"/>
  <c r="J69" i="2" s="1"/>
  <c r="I71" i="2"/>
  <c r="H68" i="2"/>
  <c r="I68" i="2"/>
  <c r="M66" i="2"/>
  <c r="J71" i="2"/>
  <c r="K70" i="2"/>
  <c r="K69" i="2" s="1"/>
  <c r="I46" i="2"/>
  <c r="I44" i="2" s="1"/>
  <c r="H46" i="2"/>
  <c r="H44" i="2" s="1"/>
  <c r="P16" i="2"/>
  <c r="O18" i="2"/>
  <c r="M28" i="2"/>
  <c r="M29" i="2" s="1"/>
  <c r="L4" i="2"/>
  <c r="N22" i="2"/>
  <c r="N20" i="2" s="1"/>
  <c r="G33" i="2"/>
  <c r="L23" i="2"/>
  <c r="K21" i="2"/>
  <c r="J81" i="2" l="1"/>
  <c r="N76" i="2"/>
  <c r="M78" i="2"/>
  <c r="K80" i="2"/>
  <c r="K81" i="2"/>
  <c r="K71" i="2"/>
  <c r="L70" i="2"/>
  <c r="L69" i="2" s="1"/>
  <c r="J68" i="2"/>
  <c r="N66" i="2"/>
  <c r="Q16" i="2"/>
  <c r="Q18" i="2" s="1"/>
  <c r="P18" i="2"/>
  <c r="N28" i="2"/>
  <c r="N29" i="2" s="1"/>
  <c r="M4" i="2"/>
  <c r="P22" i="2"/>
  <c r="P20" i="2" s="1"/>
  <c r="O22" i="2"/>
  <c r="O20" i="2" s="1"/>
  <c r="H33" i="2"/>
  <c r="L21" i="2"/>
  <c r="G21" i="2"/>
  <c r="H23" i="2"/>
  <c r="I23" i="2"/>
  <c r="L83" i="2" l="1"/>
  <c r="L82" i="2"/>
  <c r="L80" i="2" s="1"/>
  <c r="N78" i="2"/>
  <c r="O76" i="2"/>
  <c r="M82" i="2"/>
  <c r="M83" i="2"/>
  <c r="O66" i="2"/>
  <c r="L71" i="2"/>
  <c r="M70" i="2"/>
  <c r="M69" i="2" s="1"/>
  <c r="K68" i="2"/>
  <c r="O28" i="2"/>
  <c r="O29" i="2" s="1"/>
  <c r="N4" i="2"/>
  <c r="I33" i="2"/>
  <c r="N23" i="2"/>
  <c r="H21" i="2"/>
  <c r="I21" i="2"/>
  <c r="L81" i="2" l="1"/>
  <c r="O78" i="2"/>
  <c r="P76" i="2"/>
  <c r="M81" i="2"/>
  <c r="M80" i="2"/>
  <c r="M71" i="2"/>
  <c r="N70" i="2"/>
  <c r="N69" i="2" s="1"/>
  <c r="L68" i="2"/>
  <c r="Q66" i="2"/>
  <c r="P66" i="2"/>
  <c r="P28" i="2"/>
  <c r="P29" i="2" s="1"/>
  <c r="O4" i="2"/>
  <c r="J33" i="2"/>
  <c r="N21" i="2"/>
  <c r="O23" i="2"/>
  <c r="N82" i="2" l="1"/>
  <c r="N81" i="2" s="1"/>
  <c r="N83" i="2"/>
  <c r="Q76" i="2"/>
  <c r="Q78" i="2" s="1"/>
  <c r="P78" i="2"/>
  <c r="O82" i="2"/>
  <c r="O83" i="2"/>
  <c r="M68" i="2"/>
  <c r="N71" i="2"/>
  <c r="O70" i="2"/>
  <c r="O69" i="2" s="1"/>
  <c r="Q28" i="2"/>
  <c r="Q29" i="2" s="1"/>
  <c r="P4" i="2"/>
  <c r="K33" i="2"/>
  <c r="O21" i="2"/>
  <c r="P23" i="2"/>
  <c r="N80" i="2" l="1"/>
  <c r="O81" i="2"/>
  <c r="O80" i="2"/>
  <c r="P82" i="2"/>
  <c r="P83" i="2"/>
  <c r="N68" i="2"/>
  <c r="O71" i="2"/>
  <c r="P70" i="2"/>
  <c r="P69" i="2" s="1"/>
  <c r="Q4" i="2"/>
  <c r="L33" i="2"/>
  <c r="P21" i="2"/>
  <c r="Q23" i="2"/>
  <c r="Q83" i="2" l="1"/>
  <c r="Q82" i="2"/>
  <c r="P80" i="2"/>
  <c r="P81" i="2"/>
  <c r="O68" i="2"/>
  <c r="Q70" i="2"/>
  <c r="Q69" i="2" s="1"/>
  <c r="P71" i="2"/>
  <c r="M33" i="2"/>
  <c r="Q21" i="2"/>
  <c r="Q80" i="2" l="1"/>
  <c r="Q81" i="2"/>
  <c r="P68" i="2"/>
  <c r="Q71" i="2"/>
  <c r="N45" i="2"/>
  <c r="N33" i="2"/>
  <c r="Q68" i="2" l="1"/>
  <c r="O45" i="2"/>
  <c r="O33" i="2"/>
  <c r="P45" i="2" l="1"/>
  <c r="P33" i="2"/>
  <c r="Q45" i="2" l="1"/>
  <c r="Q33" i="2"/>
  <c r="D7" i="2" l="1"/>
  <c r="J23" i="2" l="1"/>
  <c r="J21" i="2" l="1"/>
  <c r="M23" i="2" l="1"/>
  <c r="M21" i="2" l="1"/>
  <c r="F23" i="2"/>
  <c r="F21" i="2"/>
  <c r="E32" i="2"/>
  <c r="F45" i="2" l="1"/>
  <c r="G45" i="2" l="1"/>
  <c r="H45" i="2" l="1"/>
  <c r="I45" i="2" l="1"/>
  <c r="J45" i="2" l="1"/>
  <c r="K45" i="2" l="1"/>
  <c r="L45" i="2" l="1"/>
  <c r="M45" i="2"/>
  <c r="Q5" i="2" l="1"/>
  <c r="M5" i="2"/>
  <c r="P5" i="2"/>
  <c r="H5" i="2"/>
  <c r="L5" i="2"/>
  <c r="K5" i="2"/>
  <c r="F5" i="2"/>
  <c r="J5" i="2"/>
  <c r="O5" i="2"/>
  <c r="I5" i="2"/>
  <c r="N5" i="2"/>
  <c r="G5" i="2"/>
  <c r="E5" i="2"/>
  <c r="E10" i="2" l="1"/>
  <c r="E8" i="2" s="1"/>
  <c r="C10" i="2"/>
  <c r="C12" i="2"/>
  <c r="C8" i="2" s="1"/>
  <c r="C7" i="2" s="1"/>
  <c r="E11" i="2"/>
  <c r="F11" i="2"/>
  <c r="F10" i="2"/>
  <c r="F8" i="2" s="1"/>
  <c r="G10" i="2"/>
  <c r="G9" i="2" s="1"/>
  <c r="G8" i="2" l="1"/>
  <c r="G11" i="2"/>
  <c r="F9" i="2"/>
  <c r="H10" i="2" l="1"/>
  <c r="H11" i="2"/>
  <c r="H9" i="2" l="1"/>
  <c r="H8" i="2"/>
  <c r="I10" i="2"/>
  <c r="I11" i="2"/>
  <c r="I9" i="2" l="1"/>
  <c r="I8" i="2"/>
  <c r="J11" i="2"/>
  <c r="J10" i="2"/>
  <c r="J9" i="2" l="1"/>
  <c r="J8" i="2"/>
  <c r="K11" i="2"/>
  <c r="K10" i="2"/>
  <c r="K9" i="2" l="1"/>
  <c r="K8" i="2"/>
  <c r="L11" i="2"/>
  <c r="L10" i="2"/>
  <c r="L8" i="2" l="1"/>
  <c r="L9" i="2"/>
  <c r="M10" i="2"/>
  <c r="M11" i="2"/>
  <c r="M9" i="2" l="1"/>
  <c r="M8" i="2"/>
  <c r="N11" i="2"/>
  <c r="N10" i="2"/>
  <c r="N8" i="2" l="1"/>
  <c r="N9" i="2"/>
  <c r="O10" i="2"/>
  <c r="O11" i="2"/>
  <c r="O9" i="2" l="1"/>
  <c r="O8" i="2"/>
  <c r="P11" i="2"/>
  <c r="P10" i="2"/>
  <c r="P9" i="2" l="1"/>
  <c r="P8" i="2"/>
  <c r="Q11" i="2"/>
  <c r="Q10" i="2"/>
  <c r="Q9" i="2" l="1"/>
  <c r="Q8" i="2"/>
  <c r="E59" i="2"/>
  <c r="M56" i="2"/>
  <c r="M59" i="2"/>
  <c r="L56" i="2"/>
  <c r="L59" i="2"/>
  <c r="K56" i="2"/>
  <c r="K59" i="2"/>
  <c r="J59" i="2"/>
  <c r="J56" i="2"/>
  <c r="Q59" i="2"/>
  <c r="Q56" i="2"/>
  <c r="P56" i="2"/>
  <c r="P59" i="2"/>
  <c r="H59" i="2"/>
  <c r="H56" i="2"/>
  <c r="I59" i="2"/>
  <c r="I56" i="2"/>
  <c r="O59" i="2"/>
  <c r="O56" i="2"/>
  <c r="G56" i="2"/>
  <c r="G59" i="2"/>
  <c r="N59" i="2"/>
  <c r="N56" i="2"/>
  <c r="F59" i="2"/>
  <c r="F56" i="2"/>
  <c r="E58" i="2"/>
  <c r="E56" i="2" l="1"/>
  <c r="E57" i="2"/>
</calcChain>
</file>

<file path=xl/sharedStrings.xml><?xml version="1.0" encoding="utf-8"?>
<sst xmlns="http://schemas.openxmlformats.org/spreadsheetml/2006/main" count="77" uniqueCount="18">
  <si>
    <t>Näitaja</t>
  </si>
  <si>
    <t>Ühisveevärgiga liitunud elanike ligikaudne arv</t>
  </si>
  <si>
    <r>
      <t>müümata vesi, 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>/d</t>
    </r>
  </si>
  <si>
    <r>
      <t>Väljapumbatav põhjavesi, 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>/d</t>
    </r>
  </si>
  <si>
    <r>
      <t>veevarustusteenuse müük kokku, 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>/d</t>
    </r>
  </si>
  <si>
    <r>
      <t>veevarustusteenuse müük kokku, 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>/a</t>
    </r>
  </si>
  <si>
    <r>
      <t>Väljapumbatav põhjavesi, 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>/a</t>
    </r>
  </si>
  <si>
    <t>Elanike arv</t>
  </si>
  <si>
    <t>müümata vesi, %</t>
  </si>
  <si>
    <t>varustatus %</t>
  </si>
  <si>
    <t xml:space="preserve">Kehra linna, Lehtmetsa ja
Ülejõe külade veebilanss </t>
  </si>
  <si>
    <t xml:space="preserve">Aegviidu reoveekogumisala (alev koos Nikerjärve asumiga) veebilanss </t>
  </si>
  <si>
    <t xml:space="preserve">Alavere küla veebilanss </t>
  </si>
  <si>
    <t xml:space="preserve">Anija küla veebilanss </t>
  </si>
  <si>
    <t xml:space="preserve">Lilli küla veebilanss </t>
  </si>
  <si>
    <t xml:space="preserve">Voose küla veebilanss </t>
  </si>
  <si>
    <t xml:space="preserve">varustatus % </t>
  </si>
  <si>
    <t xml:space="preserve">Härmakosu küla veebilanss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</si>
</sst>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Times New Roman"/>
      <family val="1"/>
    </font>
    <font>
      <b/>
      <sz val="12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vertAlign val="superscript"/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7" fillId="0" borderId="1" xfId="0" applyFont="1" applyBorder="1" applyAlignment="1">
      <alignment horizontal="justify" vertical="top" wrapText="1"/>
    </xf>
    <xf numFmtId="1" fontId="7" fillId="0" borderId="1" xfId="0" applyNumberFormat="1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justify" vertical="top" wrapText="1"/>
    </xf>
    <xf numFmtId="1" fontId="7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1" fontId="7" fillId="0" borderId="0" xfId="0" applyNumberFormat="1" applyFont="1" applyAlignment="1">
      <alignment horizontal="justify" vertical="top"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justify" vertical="top" wrapText="1"/>
    </xf>
    <xf numFmtId="1" fontId="0" fillId="0" borderId="0" xfId="0" applyNumberFormat="1"/>
    <xf numFmtId="0" fontId="7" fillId="0" borderId="2" xfId="0" applyFont="1" applyBorder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4" fillId="0" borderId="0" xfId="0" applyFont="1"/>
    <xf numFmtId="0" fontId="3" fillId="0" borderId="0" xfId="0" applyFont="1" applyAlignment="1">
      <alignment horizontal="justify" wrapText="1"/>
    </xf>
    <xf numFmtId="0" fontId="4" fillId="0" borderId="0" xfId="0" applyFont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35"/>
  <sheetViews>
    <sheetView tabSelected="1" topLeftCell="B13" workbookViewId="0">
      <selection activeCell="C34" sqref="C34:Q34"/>
    </sheetView>
  </sheetViews>
  <sheetFormatPr defaultRowHeight="13.2" x14ac:dyDescent="0.25"/>
  <cols>
    <col min="2" max="2" width="39.88671875" customWidth="1"/>
    <col min="3" max="17" width="8.33203125" customWidth="1"/>
    <col min="18" max="18" width="11.5546875" bestFit="1" customWidth="1"/>
  </cols>
  <sheetData>
    <row r="1" spans="2:17" ht="15.6" x14ac:dyDescent="0.3">
      <c r="B1" s="11"/>
      <c r="C1" s="11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2:17" ht="30.6" customHeight="1" x14ac:dyDescent="0.3">
      <c r="B2" s="13" t="s">
        <v>10</v>
      </c>
      <c r="C2" s="13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2:17" x14ac:dyDescent="0.25">
      <c r="B3" s="1" t="s">
        <v>0</v>
      </c>
      <c r="C3" s="7">
        <v>2023</v>
      </c>
      <c r="D3" s="7">
        <f t="shared" ref="D3:Q3" si="0">+C3+1</f>
        <v>2024</v>
      </c>
      <c r="E3" s="7">
        <f t="shared" si="0"/>
        <v>2025</v>
      </c>
      <c r="F3" s="7">
        <f t="shared" si="0"/>
        <v>2026</v>
      </c>
      <c r="G3" s="7">
        <f t="shared" si="0"/>
        <v>2027</v>
      </c>
      <c r="H3" s="7">
        <f t="shared" si="0"/>
        <v>2028</v>
      </c>
      <c r="I3" s="7">
        <f t="shared" si="0"/>
        <v>2029</v>
      </c>
      <c r="J3" s="7">
        <f t="shared" si="0"/>
        <v>2030</v>
      </c>
      <c r="K3" s="7">
        <f t="shared" si="0"/>
        <v>2031</v>
      </c>
      <c r="L3" s="7">
        <f t="shared" si="0"/>
        <v>2032</v>
      </c>
      <c r="M3" s="7">
        <f t="shared" si="0"/>
        <v>2033</v>
      </c>
      <c r="N3" s="7">
        <f t="shared" si="0"/>
        <v>2034</v>
      </c>
      <c r="O3" s="7">
        <f t="shared" si="0"/>
        <v>2035</v>
      </c>
      <c r="P3" s="7">
        <f t="shared" si="0"/>
        <v>2036</v>
      </c>
      <c r="Q3" s="7">
        <f t="shared" si="0"/>
        <v>2037</v>
      </c>
    </row>
    <row r="4" spans="2:17" x14ac:dyDescent="0.25">
      <c r="B4" s="1" t="s">
        <v>7</v>
      </c>
      <c r="C4" s="1">
        <v>3749</v>
      </c>
      <c r="D4" s="3">
        <v>3765</v>
      </c>
      <c r="E4" s="3">
        <f>D4+1.2</f>
        <v>3766.2</v>
      </c>
      <c r="F4" s="3">
        <f t="shared" ref="F4:Q4" si="1">E4+1.2</f>
        <v>3767.3999999999996</v>
      </c>
      <c r="G4" s="3">
        <f t="shared" si="1"/>
        <v>3768.5999999999995</v>
      </c>
      <c r="H4" s="3">
        <f t="shared" si="1"/>
        <v>3769.7999999999993</v>
      </c>
      <c r="I4" s="3">
        <f t="shared" si="1"/>
        <v>3770.9999999999991</v>
      </c>
      <c r="J4" s="3">
        <f t="shared" si="1"/>
        <v>3772.1999999999989</v>
      </c>
      <c r="K4" s="3">
        <f t="shared" si="1"/>
        <v>3773.3999999999987</v>
      </c>
      <c r="L4" s="3">
        <f t="shared" si="1"/>
        <v>3774.5999999999985</v>
      </c>
      <c r="M4" s="3">
        <f t="shared" si="1"/>
        <v>3775.7999999999984</v>
      </c>
      <c r="N4" s="3">
        <f t="shared" si="1"/>
        <v>3776.9999999999982</v>
      </c>
      <c r="O4" s="3">
        <f t="shared" si="1"/>
        <v>3778.199999999998</v>
      </c>
      <c r="P4" s="3">
        <f t="shared" si="1"/>
        <v>3779.3999999999978</v>
      </c>
      <c r="Q4" s="3">
        <f t="shared" si="1"/>
        <v>3780.5999999999976</v>
      </c>
    </row>
    <row r="5" spans="2:17" x14ac:dyDescent="0.25">
      <c r="B5" s="1" t="s">
        <v>1</v>
      </c>
      <c r="C5" s="1">
        <v>3448</v>
      </c>
      <c r="D5" s="3">
        <v>3492</v>
      </c>
      <c r="E5" s="3">
        <f>E4*E6/100</f>
        <v>3502.5659999999998</v>
      </c>
      <c r="F5" s="3">
        <f t="shared" ref="F5:Q5" si="2">F4*F6/100</f>
        <v>3503.6819999999993</v>
      </c>
      <c r="G5" s="3">
        <f t="shared" si="2"/>
        <v>3504.7979999999993</v>
      </c>
      <c r="H5" s="3">
        <f t="shared" si="2"/>
        <v>3505.9139999999989</v>
      </c>
      <c r="I5" s="3">
        <f t="shared" si="2"/>
        <v>3507.0299999999993</v>
      </c>
      <c r="J5" s="3">
        <f t="shared" si="2"/>
        <v>3508.1459999999993</v>
      </c>
      <c r="K5" s="3">
        <f t="shared" si="2"/>
        <v>3509.2619999999988</v>
      </c>
      <c r="L5" s="3">
        <f t="shared" si="2"/>
        <v>3510.3779999999988</v>
      </c>
      <c r="M5" s="3">
        <f t="shared" si="2"/>
        <v>3511.4939999999983</v>
      </c>
      <c r="N5" s="3">
        <f t="shared" si="2"/>
        <v>3512.6099999999983</v>
      </c>
      <c r="O5" s="3">
        <f t="shared" si="2"/>
        <v>3513.7259999999978</v>
      </c>
      <c r="P5" s="3">
        <f t="shared" si="2"/>
        <v>3514.8419999999978</v>
      </c>
      <c r="Q5" s="3">
        <f t="shared" si="2"/>
        <v>3515.9579999999974</v>
      </c>
    </row>
    <row r="6" spans="2:17" x14ac:dyDescent="0.25">
      <c r="B6" s="1" t="s">
        <v>9</v>
      </c>
      <c r="C6" s="3">
        <f>C5/C4*100</f>
        <v>91.971192317951449</v>
      </c>
      <c r="D6" s="3">
        <f t="shared" ref="D6" si="3">D5/D4*100</f>
        <v>92.749003984063748</v>
      </c>
      <c r="E6" s="3">
        <v>93</v>
      </c>
      <c r="F6" s="3">
        <v>93</v>
      </c>
      <c r="G6" s="3">
        <v>93</v>
      </c>
      <c r="H6" s="3">
        <v>93</v>
      </c>
      <c r="I6" s="3">
        <v>93</v>
      </c>
      <c r="J6" s="3">
        <v>93</v>
      </c>
      <c r="K6" s="3">
        <v>93</v>
      </c>
      <c r="L6" s="3">
        <v>93</v>
      </c>
      <c r="M6" s="3">
        <v>93</v>
      </c>
      <c r="N6" s="3">
        <v>93</v>
      </c>
      <c r="O6" s="3">
        <v>93</v>
      </c>
      <c r="P6" s="3">
        <v>93</v>
      </c>
      <c r="Q6" s="3">
        <v>93</v>
      </c>
    </row>
    <row r="7" spans="2:17" x14ac:dyDescent="0.25">
      <c r="B7" s="1" t="s">
        <v>8</v>
      </c>
      <c r="C7" s="3">
        <f>C8/C10*100</f>
        <v>7.5721949753195741</v>
      </c>
      <c r="D7" s="3">
        <f>D8/D10*100</f>
        <v>14.469992961885342</v>
      </c>
      <c r="E7" s="3">
        <v>10.1</v>
      </c>
      <c r="F7" s="3">
        <v>10.1</v>
      </c>
      <c r="G7" s="3">
        <v>10.1</v>
      </c>
      <c r="H7" s="3">
        <v>10.1</v>
      </c>
      <c r="I7" s="3">
        <v>10.1</v>
      </c>
      <c r="J7" s="3">
        <v>10.1</v>
      </c>
      <c r="K7" s="3">
        <v>10.1</v>
      </c>
      <c r="L7" s="3">
        <v>10.1</v>
      </c>
      <c r="M7" s="3">
        <v>10.1</v>
      </c>
      <c r="N7" s="3">
        <v>10.1</v>
      </c>
      <c r="O7" s="3">
        <v>10.1</v>
      </c>
      <c r="P7" s="3">
        <v>10.1</v>
      </c>
      <c r="Q7" s="3">
        <v>10.1</v>
      </c>
    </row>
    <row r="8" spans="2:17" ht="15.6" x14ac:dyDescent="0.25">
      <c r="B8" s="1" t="s">
        <v>2</v>
      </c>
      <c r="C8" s="3">
        <f>C10-C12</f>
        <v>26.225934246575321</v>
      </c>
      <c r="D8" s="3">
        <f t="shared" ref="D8:Q8" si="4">D10-D12</f>
        <v>54.637504109589031</v>
      </c>
      <c r="E8" s="3">
        <f t="shared" si="4"/>
        <v>37.092290028401521</v>
      </c>
      <c r="F8" s="3">
        <f t="shared" si="4"/>
        <v>37.104108505390002</v>
      </c>
      <c r="G8" s="3">
        <f t="shared" si="4"/>
        <v>37.115926982378483</v>
      </c>
      <c r="H8" s="3">
        <f t="shared" si="4"/>
        <v>37.127745459366963</v>
      </c>
      <c r="I8" s="3">
        <f t="shared" si="4"/>
        <v>37.139563936355501</v>
      </c>
      <c r="J8" s="3">
        <f t="shared" si="4"/>
        <v>37.151382413343981</v>
      </c>
      <c r="K8" s="3">
        <f t="shared" si="4"/>
        <v>37.163200890332462</v>
      </c>
      <c r="L8" s="3">
        <f t="shared" si="4"/>
        <v>37.175019367320942</v>
      </c>
      <c r="M8" s="3">
        <f t="shared" si="4"/>
        <v>37.18683784430948</v>
      </c>
      <c r="N8" s="3">
        <f t="shared" si="4"/>
        <v>37.19865632129796</v>
      </c>
      <c r="O8" s="3">
        <f t="shared" si="4"/>
        <v>37.210474798286441</v>
      </c>
      <c r="P8" s="3">
        <f t="shared" si="4"/>
        <v>37.222293275274922</v>
      </c>
      <c r="Q8" s="3">
        <f t="shared" si="4"/>
        <v>37.234111752263459</v>
      </c>
    </row>
    <row r="9" spans="2:17" ht="15.6" x14ac:dyDescent="0.25">
      <c r="B9" s="1" t="s">
        <v>6</v>
      </c>
      <c r="C9" s="3">
        <v>126416</v>
      </c>
      <c r="D9" s="3">
        <v>137821</v>
      </c>
      <c r="E9" s="3">
        <f>55950/270*365</f>
        <v>75636.111111111109</v>
      </c>
      <c r="F9" s="3">
        <f t="shared" ref="F9:Q9" si="5">F10*365</f>
        <v>135429.99604467352</v>
      </c>
      <c r="G9" s="3">
        <f t="shared" si="5"/>
        <v>135473.13348568149</v>
      </c>
      <c r="H9" s="3">
        <f t="shared" si="5"/>
        <v>135516.2709266895</v>
      </c>
      <c r="I9" s="3">
        <f t="shared" si="5"/>
        <v>135559.40836769753</v>
      </c>
      <c r="J9" s="3">
        <f t="shared" si="5"/>
        <v>135602.54580870556</v>
      </c>
      <c r="K9" s="3">
        <f t="shared" si="5"/>
        <v>135645.68324971356</v>
      </c>
      <c r="L9" s="3">
        <f t="shared" si="5"/>
        <v>135688.82069072154</v>
      </c>
      <c r="M9" s="3">
        <f t="shared" si="5"/>
        <v>135731.95813172957</v>
      </c>
      <c r="N9" s="3">
        <f t="shared" si="5"/>
        <v>135775.09557273757</v>
      </c>
      <c r="O9" s="3">
        <f t="shared" si="5"/>
        <v>135818.23301374557</v>
      </c>
      <c r="P9" s="3">
        <f t="shared" si="5"/>
        <v>135861.37045475357</v>
      </c>
      <c r="Q9" s="3">
        <f t="shared" si="5"/>
        <v>135904.50789576158</v>
      </c>
    </row>
    <row r="10" spans="2:17" ht="15.6" x14ac:dyDescent="0.25">
      <c r="B10" s="1" t="s">
        <v>3</v>
      </c>
      <c r="C10" s="3">
        <f>C9/365</f>
        <v>346.34520547945203</v>
      </c>
      <c r="D10" s="3">
        <f>D9/365</f>
        <v>377.59178082191778</v>
      </c>
      <c r="E10" s="3">
        <f>E12/0.9</f>
        <v>370.92290028401516</v>
      </c>
      <c r="F10" s="3">
        <f>F12/0.9</f>
        <v>371.04108505390002</v>
      </c>
      <c r="G10" s="3">
        <f t="shared" ref="G10:Q10" si="6">G12/0.9</f>
        <v>371.15926982378494</v>
      </c>
      <c r="H10" s="3">
        <f t="shared" si="6"/>
        <v>371.27745459366986</v>
      </c>
      <c r="I10" s="3">
        <f t="shared" si="6"/>
        <v>371.39563936355489</v>
      </c>
      <c r="J10" s="3">
        <f t="shared" si="6"/>
        <v>371.51382413343987</v>
      </c>
      <c r="K10" s="3">
        <f t="shared" si="6"/>
        <v>371.63200890332479</v>
      </c>
      <c r="L10" s="3">
        <f t="shared" si="6"/>
        <v>371.75019367320971</v>
      </c>
      <c r="M10" s="3">
        <f t="shared" si="6"/>
        <v>371.86837844309468</v>
      </c>
      <c r="N10" s="3">
        <f t="shared" si="6"/>
        <v>371.98656321297966</v>
      </c>
      <c r="O10" s="3">
        <f t="shared" si="6"/>
        <v>372.10474798286458</v>
      </c>
      <c r="P10" s="3">
        <f t="shared" si="6"/>
        <v>372.2229327527495</v>
      </c>
      <c r="Q10" s="3">
        <f t="shared" si="6"/>
        <v>372.34111752263448</v>
      </c>
    </row>
    <row r="11" spans="2:17" ht="15.6" x14ac:dyDescent="0.25">
      <c r="B11" s="1" t="s">
        <v>5</v>
      </c>
      <c r="C11" s="4">
        <v>116843.534</v>
      </c>
      <c r="D11" s="4">
        <v>117878.311</v>
      </c>
      <c r="E11" s="4">
        <f t="shared" ref="E11:Q11" si="7">E12*365</f>
        <v>121848.17274329897</v>
      </c>
      <c r="F11" s="4">
        <f t="shared" si="7"/>
        <v>121886.99644020616</v>
      </c>
      <c r="G11" s="4">
        <f t="shared" si="7"/>
        <v>121925.82013711336</v>
      </c>
      <c r="H11" s="4">
        <f t="shared" si="7"/>
        <v>121964.64383402056</v>
      </c>
      <c r="I11" s="4">
        <f t="shared" si="7"/>
        <v>122003.46753092778</v>
      </c>
      <c r="J11" s="4">
        <f t="shared" si="7"/>
        <v>122042.291227835</v>
      </c>
      <c r="K11" s="4">
        <f t="shared" si="7"/>
        <v>122081.1149247422</v>
      </c>
      <c r="L11" s="4">
        <f t="shared" si="7"/>
        <v>122119.9386216494</v>
      </c>
      <c r="M11" s="4">
        <f t="shared" si="7"/>
        <v>122158.7623185566</v>
      </c>
      <c r="N11" s="4">
        <f t="shared" si="7"/>
        <v>122197.58601546382</v>
      </c>
      <c r="O11" s="4">
        <f t="shared" si="7"/>
        <v>122236.40971237102</v>
      </c>
      <c r="P11" s="4">
        <f t="shared" si="7"/>
        <v>122275.23340927823</v>
      </c>
      <c r="Q11" s="4">
        <f t="shared" si="7"/>
        <v>122314.05710618543</v>
      </c>
    </row>
    <row r="12" spans="2:17" ht="15.6" x14ac:dyDescent="0.25">
      <c r="B12" s="1" t="s">
        <v>4</v>
      </c>
      <c r="C12" s="3">
        <f>C11/365</f>
        <v>320.11927123287671</v>
      </c>
      <c r="D12" s="3">
        <f t="shared" ref="D12" si="8">D11/365</f>
        <v>322.95427671232875</v>
      </c>
      <c r="E12" s="3">
        <v>333.83061025561364</v>
      </c>
      <c r="F12" s="3">
        <v>333.93697654851002</v>
      </c>
      <c r="G12" s="3">
        <v>334.04334284140646</v>
      </c>
      <c r="H12" s="3">
        <v>334.1497091343029</v>
      </c>
      <c r="I12" s="3">
        <v>334.25607542719939</v>
      </c>
      <c r="J12" s="3">
        <v>334.36244172009589</v>
      </c>
      <c r="K12" s="3">
        <v>334.46880801299233</v>
      </c>
      <c r="L12" s="3">
        <v>334.57517430588877</v>
      </c>
      <c r="M12" s="3">
        <v>334.6815405987852</v>
      </c>
      <c r="N12" s="3">
        <v>334.7879068916817</v>
      </c>
      <c r="O12" s="3">
        <v>334.89427318457814</v>
      </c>
      <c r="P12" s="3">
        <v>335.00063947747458</v>
      </c>
      <c r="Q12" s="3">
        <v>335.10700577037102</v>
      </c>
    </row>
    <row r="13" spans="2:17" x14ac:dyDescent="0.25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2:17" ht="15.6" x14ac:dyDescent="0.3">
      <c r="B14" s="11" t="s">
        <v>11</v>
      </c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2:17" x14ac:dyDescent="0.25">
      <c r="B15" s="1" t="s">
        <v>0</v>
      </c>
      <c r="C15" s="7">
        <v>2023</v>
      </c>
      <c r="D15" s="7">
        <f t="shared" ref="D15" si="9">+C15+1</f>
        <v>2024</v>
      </c>
      <c r="E15" s="7">
        <f t="shared" ref="E15" si="10">+D15+1</f>
        <v>2025</v>
      </c>
      <c r="F15" s="7">
        <f t="shared" ref="F15" si="11">+E15+1</f>
        <v>2026</v>
      </c>
      <c r="G15" s="7">
        <f t="shared" ref="G15" si="12">+F15+1</f>
        <v>2027</v>
      </c>
      <c r="H15" s="7">
        <f t="shared" ref="H15" si="13">+G15+1</f>
        <v>2028</v>
      </c>
      <c r="I15" s="7">
        <f t="shared" ref="I15" si="14">+H15+1</f>
        <v>2029</v>
      </c>
      <c r="J15" s="7">
        <f t="shared" ref="J15" si="15">+I15+1</f>
        <v>2030</v>
      </c>
      <c r="K15" s="7">
        <f t="shared" ref="K15" si="16">+J15+1</f>
        <v>2031</v>
      </c>
      <c r="L15" s="7">
        <f t="shared" ref="L15" si="17">+K15+1</f>
        <v>2032</v>
      </c>
      <c r="M15" s="7">
        <f t="shared" ref="M15" si="18">+L15+1</f>
        <v>2033</v>
      </c>
      <c r="N15" s="7">
        <f t="shared" ref="N15" si="19">+M15+1</f>
        <v>2034</v>
      </c>
      <c r="O15" s="7">
        <f t="shared" ref="O15" si="20">+N15+1</f>
        <v>2035</v>
      </c>
      <c r="P15" s="7">
        <f t="shared" ref="P15" si="21">+O15+1</f>
        <v>2036</v>
      </c>
      <c r="Q15" s="7">
        <f t="shared" ref="Q15" si="22">+P15+1</f>
        <v>2037</v>
      </c>
    </row>
    <row r="16" spans="2:17" x14ac:dyDescent="0.25">
      <c r="B16" s="1" t="s">
        <v>7</v>
      </c>
      <c r="C16" s="1">
        <v>771</v>
      </c>
      <c r="D16" s="1">
        <v>771</v>
      </c>
      <c r="E16" s="1">
        <v>770</v>
      </c>
      <c r="F16" s="3">
        <f>E16-1.1</f>
        <v>768.9</v>
      </c>
      <c r="G16" s="3">
        <f t="shared" ref="G16:Q16" si="23">F16-1.1</f>
        <v>767.8</v>
      </c>
      <c r="H16" s="3">
        <f t="shared" si="23"/>
        <v>766.69999999999993</v>
      </c>
      <c r="I16" s="3">
        <f t="shared" si="23"/>
        <v>765.59999999999991</v>
      </c>
      <c r="J16" s="3">
        <f t="shared" si="23"/>
        <v>764.49999999999989</v>
      </c>
      <c r="K16" s="3">
        <f t="shared" si="23"/>
        <v>763.39999999999986</v>
      </c>
      <c r="L16" s="3">
        <f t="shared" si="23"/>
        <v>762.29999999999984</v>
      </c>
      <c r="M16" s="3">
        <f t="shared" si="23"/>
        <v>761.19999999999982</v>
      </c>
      <c r="N16" s="3">
        <f t="shared" si="23"/>
        <v>760.0999999999998</v>
      </c>
      <c r="O16" s="3">
        <f t="shared" si="23"/>
        <v>758.99999999999977</v>
      </c>
      <c r="P16" s="3">
        <f t="shared" si="23"/>
        <v>757.89999999999975</v>
      </c>
      <c r="Q16" s="3">
        <f t="shared" si="23"/>
        <v>756.79999999999973</v>
      </c>
    </row>
    <row r="17" spans="2:18" x14ac:dyDescent="0.25">
      <c r="B17" s="1" t="s">
        <v>1</v>
      </c>
      <c r="C17" s="1">
        <v>571</v>
      </c>
      <c r="D17" s="2">
        <v>601</v>
      </c>
      <c r="E17" s="2">
        <v>620</v>
      </c>
      <c r="F17" s="2">
        <f>E17+30</f>
        <v>650</v>
      </c>
      <c r="G17" s="2">
        <f t="shared" ref="G17:I17" si="24">F17+30</f>
        <v>680</v>
      </c>
      <c r="H17" s="2">
        <f t="shared" si="24"/>
        <v>710</v>
      </c>
      <c r="I17" s="2">
        <f t="shared" si="24"/>
        <v>740</v>
      </c>
      <c r="J17" s="2">
        <v>750</v>
      </c>
      <c r="K17" s="2">
        <v>750</v>
      </c>
      <c r="L17" s="2">
        <v>750</v>
      </c>
      <c r="M17" s="2">
        <v>750</v>
      </c>
      <c r="N17" s="2">
        <v>750</v>
      </c>
      <c r="O17" s="2">
        <v>750</v>
      </c>
      <c r="P17" s="2">
        <v>750</v>
      </c>
      <c r="Q17" s="2">
        <v>750</v>
      </c>
    </row>
    <row r="18" spans="2:18" x14ac:dyDescent="0.25">
      <c r="B18" s="1" t="s">
        <v>9</v>
      </c>
      <c r="C18" s="3">
        <f>C17/C16*100</f>
        <v>74.05966277561609</v>
      </c>
      <c r="D18" s="3">
        <f t="shared" ref="D18:Q18" si="25">D17/D16*100</f>
        <v>77.950713359273678</v>
      </c>
      <c r="E18" s="3">
        <f t="shared" si="25"/>
        <v>80.519480519480524</v>
      </c>
      <c r="F18" s="3">
        <f t="shared" si="25"/>
        <v>84.536350630771224</v>
      </c>
      <c r="G18" s="3">
        <f t="shared" si="25"/>
        <v>88.564730398541286</v>
      </c>
      <c r="H18" s="3">
        <f t="shared" si="25"/>
        <v>92.604669362201648</v>
      </c>
      <c r="I18" s="3">
        <f t="shared" si="25"/>
        <v>96.656217345872534</v>
      </c>
      <c r="J18" s="3">
        <f t="shared" si="25"/>
        <v>98.103335513407472</v>
      </c>
      <c r="K18" s="3">
        <f t="shared" si="25"/>
        <v>98.244694786481546</v>
      </c>
      <c r="L18" s="3">
        <f t="shared" si="25"/>
        <v>98.386462022825683</v>
      </c>
      <c r="M18" s="3">
        <f t="shared" si="25"/>
        <v>98.528638991066771</v>
      </c>
      <c r="N18" s="3">
        <f t="shared" si="25"/>
        <v>98.671227470069752</v>
      </c>
      <c r="O18" s="3">
        <f t="shared" si="25"/>
        <v>98.814229249011888</v>
      </c>
      <c r="P18" s="3">
        <f t="shared" si="25"/>
        <v>98.95764612745748</v>
      </c>
      <c r="Q18" s="3">
        <f t="shared" si="25"/>
        <v>99.101479915433444</v>
      </c>
    </row>
    <row r="19" spans="2:18" x14ac:dyDescent="0.25">
      <c r="B19" s="1" t="s">
        <v>8</v>
      </c>
      <c r="C19" s="3">
        <f t="shared" ref="C19:D19" si="26">C20/C22*100</f>
        <v>13.893103709885441</v>
      </c>
      <c r="D19" s="3">
        <f t="shared" si="26"/>
        <v>28.635156201284534</v>
      </c>
      <c r="E19" s="3">
        <v>20</v>
      </c>
      <c r="F19" s="3">
        <v>15</v>
      </c>
      <c r="G19" s="3">
        <f>F19-2</f>
        <v>13</v>
      </c>
      <c r="H19" s="3">
        <f t="shared" ref="H19" si="27">G19-2</f>
        <v>11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</row>
    <row r="20" spans="2:18" ht="15.6" x14ac:dyDescent="0.25">
      <c r="B20" s="1" t="s">
        <v>2</v>
      </c>
      <c r="C20" s="8">
        <f>C22-C24</f>
        <v>5.0171232876712324</v>
      </c>
      <c r="D20" s="8">
        <f t="shared" ref="D20:Q20" si="28">D22-D24</f>
        <v>12.581424657534249</v>
      </c>
      <c r="E20" s="8">
        <f t="shared" si="28"/>
        <v>8.5249999999999986</v>
      </c>
      <c r="F20" s="8">
        <f t="shared" si="28"/>
        <v>6.7676470588235276</v>
      </c>
      <c r="G20" s="8">
        <f t="shared" si="28"/>
        <v>6.4013793103448293</v>
      </c>
      <c r="H20" s="8">
        <f t="shared" si="28"/>
        <v>5.8794382022471936</v>
      </c>
      <c r="I20" s="8">
        <f t="shared" si="28"/>
        <v>5.8377777777777737</v>
      </c>
      <c r="J20" s="8">
        <f t="shared" si="28"/>
        <v>6.25</v>
      </c>
      <c r="K20" s="8">
        <f t="shared" si="28"/>
        <v>6.5833333333333286</v>
      </c>
      <c r="L20" s="8">
        <f t="shared" si="28"/>
        <v>6.9166666666666714</v>
      </c>
      <c r="M20" s="8">
        <f t="shared" si="28"/>
        <v>7.0833333333333286</v>
      </c>
      <c r="N20" s="8">
        <f t="shared" si="28"/>
        <v>7.0833333333333286</v>
      </c>
      <c r="O20" s="8">
        <f t="shared" si="28"/>
        <v>7.0833333333333286</v>
      </c>
      <c r="P20" s="8">
        <f t="shared" si="28"/>
        <v>7.0833333333333286</v>
      </c>
      <c r="Q20" s="8">
        <f t="shared" si="28"/>
        <v>7.0833333333333286</v>
      </c>
    </row>
    <row r="21" spans="2:18" ht="15.6" x14ac:dyDescent="0.25">
      <c r="B21" s="1" t="s">
        <v>6</v>
      </c>
      <c r="C21" s="3">
        <v>13181</v>
      </c>
      <c r="D21" s="3">
        <v>16037</v>
      </c>
      <c r="E21" s="3">
        <v>33102</v>
      </c>
      <c r="F21" s="3">
        <f t="shared" ref="F21:Q21" si="29">F22*365</f>
        <v>16467.941176470587</v>
      </c>
      <c r="G21" s="3">
        <f t="shared" si="29"/>
        <v>17973.103448275862</v>
      </c>
      <c r="H21" s="3">
        <f t="shared" si="29"/>
        <v>19509.044943820227</v>
      </c>
      <c r="I21" s="3">
        <f t="shared" si="29"/>
        <v>21307.888888888887</v>
      </c>
      <c r="J21" s="3">
        <f t="shared" si="29"/>
        <v>22812.5</v>
      </c>
      <c r="K21" s="3">
        <f t="shared" si="29"/>
        <v>24029.166666666664</v>
      </c>
      <c r="L21" s="3">
        <f t="shared" si="29"/>
        <v>25245.833333333336</v>
      </c>
      <c r="M21" s="3">
        <f t="shared" si="29"/>
        <v>25854.166666666664</v>
      </c>
      <c r="N21" s="3">
        <f t="shared" si="29"/>
        <v>25854.166666666664</v>
      </c>
      <c r="O21" s="3">
        <f t="shared" si="29"/>
        <v>25854.166666666664</v>
      </c>
      <c r="P21" s="3">
        <f t="shared" si="29"/>
        <v>25854.166666666664</v>
      </c>
      <c r="Q21" s="3">
        <f t="shared" si="29"/>
        <v>25854.166666666664</v>
      </c>
    </row>
    <row r="22" spans="2:18" ht="15.6" x14ac:dyDescent="0.25">
      <c r="B22" s="1" t="s">
        <v>3</v>
      </c>
      <c r="C22" s="3">
        <f>C21/365</f>
        <v>36.112328767123287</v>
      </c>
      <c r="D22" s="3">
        <f>D21/365</f>
        <v>43.936986301369863</v>
      </c>
      <c r="E22" s="3">
        <f>E24/(1-E19/100)</f>
        <v>42.625</v>
      </c>
      <c r="F22" s="3">
        <f>F24/(1-F19/100)</f>
        <v>45.117647058823529</v>
      </c>
      <c r="G22" s="3">
        <f t="shared" ref="G22:Q22" si="30">G24/(1-G19/100)</f>
        <v>49.241379310344833</v>
      </c>
      <c r="H22" s="3">
        <f t="shared" si="30"/>
        <v>53.449438202247194</v>
      </c>
      <c r="I22" s="3">
        <f t="shared" si="30"/>
        <v>58.377777777777773</v>
      </c>
      <c r="J22" s="3">
        <f t="shared" si="30"/>
        <v>62.5</v>
      </c>
      <c r="K22" s="3">
        <f t="shared" si="30"/>
        <v>65.833333333333329</v>
      </c>
      <c r="L22" s="3">
        <f t="shared" si="30"/>
        <v>69.166666666666671</v>
      </c>
      <c r="M22" s="3">
        <f t="shared" si="30"/>
        <v>70.833333333333329</v>
      </c>
      <c r="N22" s="3">
        <f t="shared" si="30"/>
        <v>70.833333333333329</v>
      </c>
      <c r="O22" s="3">
        <f t="shared" si="30"/>
        <v>70.833333333333329</v>
      </c>
      <c r="P22" s="3">
        <f t="shared" si="30"/>
        <v>70.833333333333329</v>
      </c>
      <c r="Q22" s="3">
        <f t="shared" si="30"/>
        <v>70.833333333333329</v>
      </c>
    </row>
    <row r="23" spans="2:18" ht="15.6" x14ac:dyDescent="0.25">
      <c r="B23" s="1" t="s">
        <v>5</v>
      </c>
      <c r="C23" s="4">
        <v>11349.75</v>
      </c>
      <c r="D23" s="4">
        <v>11444.779999999999</v>
      </c>
      <c r="E23" s="4">
        <f t="shared" ref="E23:Q23" si="31">E24*365</f>
        <v>12446.5</v>
      </c>
      <c r="F23" s="4">
        <f t="shared" si="31"/>
        <v>13997.75</v>
      </c>
      <c r="G23" s="4">
        <f t="shared" si="31"/>
        <v>15636.6</v>
      </c>
      <c r="H23" s="4">
        <f t="shared" si="31"/>
        <v>17363.05</v>
      </c>
      <c r="I23" s="4">
        <f t="shared" si="31"/>
        <v>19177.099999999999</v>
      </c>
      <c r="J23" s="4">
        <f t="shared" si="31"/>
        <v>20531.25</v>
      </c>
      <c r="K23" s="4">
        <f t="shared" si="31"/>
        <v>21626.25</v>
      </c>
      <c r="L23" s="4">
        <f t="shared" si="31"/>
        <v>22721.25</v>
      </c>
      <c r="M23" s="4">
        <f t="shared" si="31"/>
        <v>23268.75</v>
      </c>
      <c r="N23" s="4">
        <f t="shared" si="31"/>
        <v>23268.75</v>
      </c>
      <c r="O23" s="4">
        <f t="shared" si="31"/>
        <v>23268.75</v>
      </c>
      <c r="P23" s="4">
        <f t="shared" si="31"/>
        <v>23268.75</v>
      </c>
      <c r="Q23" s="4">
        <f t="shared" si="31"/>
        <v>23268.75</v>
      </c>
    </row>
    <row r="24" spans="2:18" ht="15.6" x14ac:dyDescent="0.25">
      <c r="B24" s="1" t="s">
        <v>4</v>
      </c>
      <c r="C24" s="3">
        <f>C23/365</f>
        <v>31.095205479452055</v>
      </c>
      <c r="D24" s="3">
        <f>D23/365</f>
        <v>31.355561643835614</v>
      </c>
      <c r="E24" s="3">
        <v>34.1</v>
      </c>
      <c r="F24" s="3">
        <v>38.35</v>
      </c>
      <c r="G24" s="3">
        <v>42.84</v>
      </c>
      <c r="H24" s="3">
        <v>47.57</v>
      </c>
      <c r="I24" s="3">
        <v>52.54</v>
      </c>
      <c r="J24" s="3">
        <v>56.25</v>
      </c>
      <c r="K24" s="3">
        <v>59.25</v>
      </c>
      <c r="L24" s="3">
        <v>62.25</v>
      </c>
      <c r="M24" s="3">
        <v>63.75</v>
      </c>
      <c r="N24" s="3">
        <v>63.75</v>
      </c>
      <c r="O24" s="3">
        <v>63.75</v>
      </c>
      <c r="P24" s="3">
        <v>63.75</v>
      </c>
      <c r="Q24" s="3">
        <v>63.75</v>
      </c>
    </row>
    <row r="26" spans="2:18" ht="15.6" x14ac:dyDescent="0.3">
      <c r="B26" s="11" t="s">
        <v>12</v>
      </c>
      <c r="C26" s="11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</row>
    <row r="27" spans="2:18" x14ac:dyDescent="0.25">
      <c r="B27" s="1" t="s">
        <v>0</v>
      </c>
      <c r="C27" s="7">
        <v>2023</v>
      </c>
      <c r="D27" s="7">
        <f t="shared" ref="D27" si="32">+C27+1</f>
        <v>2024</v>
      </c>
      <c r="E27" s="7">
        <f t="shared" ref="E27" si="33">+D27+1</f>
        <v>2025</v>
      </c>
      <c r="F27" s="7">
        <f t="shared" ref="F27" si="34">+E27+1</f>
        <v>2026</v>
      </c>
      <c r="G27" s="7">
        <f t="shared" ref="G27" si="35">+F27+1</f>
        <v>2027</v>
      </c>
      <c r="H27" s="7">
        <f t="shared" ref="H27" si="36">+G27+1</f>
        <v>2028</v>
      </c>
      <c r="I27" s="7">
        <f t="shared" ref="I27" si="37">+H27+1</f>
        <v>2029</v>
      </c>
      <c r="J27" s="7">
        <f t="shared" ref="J27" si="38">+I27+1</f>
        <v>2030</v>
      </c>
      <c r="K27" s="7">
        <f t="shared" ref="K27" si="39">+J27+1</f>
        <v>2031</v>
      </c>
      <c r="L27" s="7">
        <f t="shared" ref="L27" si="40">+K27+1</f>
        <v>2032</v>
      </c>
      <c r="M27" s="7">
        <f t="shared" ref="M27" si="41">+L27+1</f>
        <v>2033</v>
      </c>
      <c r="N27" s="7">
        <f t="shared" ref="N27" si="42">+M27+1</f>
        <v>2034</v>
      </c>
      <c r="O27" s="7">
        <f t="shared" ref="O27" si="43">+N27+1</f>
        <v>2035</v>
      </c>
      <c r="P27" s="7">
        <f t="shared" ref="P27" si="44">+O27+1</f>
        <v>2036</v>
      </c>
      <c r="Q27" s="7">
        <f t="shared" ref="Q27" si="45">+P27+1</f>
        <v>2037</v>
      </c>
    </row>
    <row r="28" spans="2:18" x14ac:dyDescent="0.25">
      <c r="B28" s="1" t="s">
        <v>7</v>
      </c>
      <c r="C28" s="1">
        <v>350</v>
      </c>
      <c r="D28" s="1">
        <v>345</v>
      </c>
      <c r="E28" s="1">
        <f>D28-1</f>
        <v>344</v>
      </c>
      <c r="F28" s="1">
        <f t="shared" ref="F28:Q28" si="46">E28-1</f>
        <v>343</v>
      </c>
      <c r="G28" s="1">
        <f t="shared" si="46"/>
        <v>342</v>
      </c>
      <c r="H28" s="1">
        <f t="shared" si="46"/>
        <v>341</v>
      </c>
      <c r="I28" s="1">
        <f t="shared" si="46"/>
        <v>340</v>
      </c>
      <c r="J28" s="1">
        <f t="shared" si="46"/>
        <v>339</v>
      </c>
      <c r="K28" s="1">
        <f t="shared" si="46"/>
        <v>338</v>
      </c>
      <c r="L28" s="1">
        <f t="shared" si="46"/>
        <v>337</v>
      </c>
      <c r="M28" s="1">
        <f t="shared" si="46"/>
        <v>336</v>
      </c>
      <c r="N28" s="1">
        <f t="shared" si="46"/>
        <v>335</v>
      </c>
      <c r="O28" s="1">
        <f t="shared" si="46"/>
        <v>334</v>
      </c>
      <c r="P28" s="1">
        <f t="shared" si="46"/>
        <v>333</v>
      </c>
      <c r="Q28" s="1">
        <f t="shared" si="46"/>
        <v>332</v>
      </c>
    </row>
    <row r="29" spans="2:18" x14ac:dyDescent="0.25">
      <c r="B29" s="1" t="s">
        <v>1</v>
      </c>
      <c r="C29" s="1">
        <v>336</v>
      </c>
      <c r="D29" s="2">
        <v>331</v>
      </c>
      <c r="E29" s="2">
        <f>E28*96/100</f>
        <v>330.24</v>
      </c>
      <c r="F29" s="2">
        <f t="shared" ref="F29:Q29" si="47">F28*96/100</f>
        <v>329.28</v>
      </c>
      <c r="G29" s="2">
        <f t="shared" si="47"/>
        <v>328.32</v>
      </c>
      <c r="H29" s="2">
        <f t="shared" si="47"/>
        <v>327.36</v>
      </c>
      <c r="I29" s="2">
        <f t="shared" si="47"/>
        <v>326.39999999999998</v>
      </c>
      <c r="J29" s="2">
        <f t="shared" si="47"/>
        <v>325.44</v>
      </c>
      <c r="K29" s="2">
        <f t="shared" si="47"/>
        <v>324.48</v>
      </c>
      <c r="L29" s="2">
        <f t="shared" si="47"/>
        <v>323.52</v>
      </c>
      <c r="M29" s="2">
        <f t="shared" si="47"/>
        <v>322.56</v>
      </c>
      <c r="N29" s="2">
        <f t="shared" si="47"/>
        <v>321.60000000000002</v>
      </c>
      <c r="O29" s="2">
        <f t="shared" si="47"/>
        <v>320.64</v>
      </c>
      <c r="P29" s="2">
        <f t="shared" si="47"/>
        <v>319.68</v>
      </c>
      <c r="Q29" s="2">
        <f t="shared" si="47"/>
        <v>318.72000000000003</v>
      </c>
      <c r="R29" s="9"/>
    </row>
    <row r="30" spans="2:18" x14ac:dyDescent="0.25">
      <c r="B30" s="1" t="s">
        <v>9</v>
      </c>
      <c r="C30" s="3">
        <f>C29/C28*100</f>
        <v>96</v>
      </c>
      <c r="D30" s="3">
        <f t="shared" ref="D30" si="48">D29/D28*100</f>
        <v>95.94202898550725</v>
      </c>
      <c r="E30" s="3">
        <v>96</v>
      </c>
      <c r="F30" s="3">
        <v>96</v>
      </c>
      <c r="G30" s="3">
        <v>96</v>
      </c>
      <c r="H30" s="3">
        <v>96</v>
      </c>
      <c r="I30" s="3">
        <v>96</v>
      </c>
      <c r="J30" s="3">
        <v>96</v>
      </c>
      <c r="K30" s="3">
        <v>96</v>
      </c>
      <c r="L30" s="3">
        <v>96</v>
      </c>
      <c r="M30" s="3">
        <v>96</v>
      </c>
      <c r="N30" s="3">
        <v>96</v>
      </c>
      <c r="O30" s="3">
        <v>96</v>
      </c>
      <c r="P30" s="3">
        <v>96</v>
      </c>
      <c r="Q30" s="3">
        <v>96</v>
      </c>
    </row>
    <row r="31" spans="2:18" x14ac:dyDescent="0.25">
      <c r="B31" s="1" t="s">
        <v>8</v>
      </c>
      <c r="C31" s="3">
        <f>C32/C34*100</f>
        <v>17.83499615778689</v>
      </c>
      <c r="D31" s="3">
        <f>D32/D34*100</f>
        <v>14.551509613275815</v>
      </c>
      <c r="E31" s="3">
        <v>13</v>
      </c>
      <c r="F31" s="3">
        <v>12</v>
      </c>
      <c r="G31" s="3">
        <v>10</v>
      </c>
      <c r="H31" s="3">
        <v>10</v>
      </c>
      <c r="I31" s="3">
        <v>10</v>
      </c>
      <c r="J31" s="3">
        <v>10</v>
      </c>
      <c r="K31" s="3">
        <v>10</v>
      </c>
      <c r="L31" s="3">
        <v>10</v>
      </c>
      <c r="M31" s="3">
        <v>10</v>
      </c>
      <c r="N31" s="3">
        <v>10</v>
      </c>
      <c r="O31" s="3">
        <v>10</v>
      </c>
      <c r="P31" s="3">
        <v>10</v>
      </c>
      <c r="Q31" s="3">
        <v>10</v>
      </c>
    </row>
    <row r="32" spans="2:18" ht="15.6" x14ac:dyDescent="0.25">
      <c r="B32" s="1" t="s">
        <v>2</v>
      </c>
      <c r="C32" s="8">
        <f>C34-C36</f>
        <v>7.630446575342468</v>
      </c>
      <c r="D32" s="8">
        <f>D34-D36</f>
        <v>5.4534273972602705</v>
      </c>
      <c r="E32" s="8">
        <f>E34-E36</f>
        <v>4.7741016427110736</v>
      </c>
      <c r="F32" s="8">
        <f t="shared" ref="F32:Q32" si="49">F34-F36</f>
        <v>4.3441199926860392</v>
      </c>
      <c r="G32" s="8">
        <f t="shared" si="49"/>
        <v>3.5293336383727194</v>
      </c>
      <c r="H32" s="8">
        <f t="shared" si="49"/>
        <v>3.5190139493716259</v>
      </c>
      <c r="I32" s="8">
        <f t="shared" si="49"/>
        <v>3.508694260370536</v>
      </c>
      <c r="J32" s="8">
        <f t="shared" si="49"/>
        <v>3.4983745713694496</v>
      </c>
      <c r="K32" s="8">
        <f t="shared" si="49"/>
        <v>3.4880548823683597</v>
      </c>
      <c r="L32" s="8">
        <f t="shared" si="49"/>
        <v>3.4777351933672662</v>
      </c>
      <c r="M32" s="8">
        <f t="shared" si="49"/>
        <v>3.4674155043661798</v>
      </c>
      <c r="N32" s="8">
        <f t="shared" si="49"/>
        <v>3.4570958153650899</v>
      </c>
      <c r="O32" s="8">
        <f t="shared" si="49"/>
        <v>3.4467761263639964</v>
      </c>
      <c r="P32" s="8">
        <f t="shared" si="49"/>
        <v>3.4364564373629065</v>
      </c>
      <c r="Q32" s="8">
        <f t="shared" si="49"/>
        <v>3.4261367483618201</v>
      </c>
    </row>
    <row r="33" spans="2:18" ht="15.6" x14ac:dyDescent="0.25">
      <c r="B33" s="1" t="s">
        <v>6</v>
      </c>
      <c r="C33" s="3">
        <v>15616</v>
      </c>
      <c r="D33" s="3">
        <v>13679</v>
      </c>
      <c r="E33" s="3">
        <f t="shared" ref="E33:Q33" si="50">E34*365</f>
        <v>13404.208458381083</v>
      </c>
      <c r="F33" s="3">
        <f t="shared" si="50"/>
        <v>13213.364977753365</v>
      </c>
      <c r="G33" s="3">
        <f t="shared" si="50"/>
        <v>12882.067780060423</v>
      </c>
      <c r="H33" s="3">
        <f t="shared" si="50"/>
        <v>12844.400915206445</v>
      </c>
      <c r="I33" s="3">
        <f t="shared" si="50"/>
        <v>12806.734050352467</v>
      </c>
      <c r="J33" s="3">
        <f t="shared" si="50"/>
        <v>12769.06718549849</v>
      </c>
      <c r="K33" s="3">
        <f t="shared" si="50"/>
        <v>12731.400320644512</v>
      </c>
      <c r="L33" s="3">
        <f t="shared" si="50"/>
        <v>12693.733455790532</v>
      </c>
      <c r="M33" s="3">
        <f t="shared" si="50"/>
        <v>12656.066590936556</v>
      </c>
      <c r="N33" s="3">
        <f t="shared" si="50"/>
        <v>12618.399726082578</v>
      </c>
      <c r="O33" s="3">
        <f t="shared" si="50"/>
        <v>12580.732861228598</v>
      </c>
      <c r="P33" s="3">
        <f t="shared" si="50"/>
        <v>12543.065996374618</v>
      </c>
      <c r="Q33" s="3">
        <f t="shared" si="50"/>
        <v>12505.399131520644</v>
      </c>
    </row>
    <row r="34" spans="2:18" ht="15.6" x14ac:dyDescent="0.25">
      <c r="B34" s="1" t="s">
        <v>3</v>
      </c>
      <c r="C34" s="3">
        <f>C33/365</f>
        <v>42.783561643835618</v>
      </c>
      <c r="D34" s="3">
        <f>D33/365</f>
        <v>37.476712328767121</v>
      </c>
      <c r="E34" s="3">
        <f>E36/(1-E31/100)</f>
        <v>36.72385879008516</v>
      </c>
      <c r="F34" s="3">
        <f t="shared" ref="F34:Q34" si="51">F36/(1-F31/100)</f>
        <v>36.200999939050313</v>
      </c>
      <c r="G34" s="3">
        <f t="shared" si="51"/>
        <v>35.293336383727187</v>
      </c>
      <c r="H34" s="3">
        <f t="shared" si="51"/>
        <v>35.190139493716288</v>
      </c>
      <c r="I34" s="3">
        <f t="shared" si="51"/>
        <v>35.086942603705388</v>
      </c>
      <c r="J34" s="3">
        <f t="shared" si="51"/>
        <v>34.983745713694496</v>
      </c>
      <c r="K34" s="3">
        <f t="shared" si="51"/>
        <v>34.880548823683597</v>
      </c>
      <c r="L34" s="3">
        <f t="shared" si="51"/>
        <v>34.777351933672691</v>
      </c>
      <c r="M34" s="3">
        <f t="shared" si="51"/>
        <v>34.674155043661798</v>
      </c>
      <c r="N34" s="3">
        <f t="shared" si="51"/>
        <v>34.570958153650899</v>
      </c>
      <c r="O34" s="3">
        <f t="shared" si="51"/>
        <v>34.467761263639993</v>
      </c>
      <c r="P34" s="3">
        <f t="shared" si="51"/>
        <v>34.364564373629094</v>
      </c>
      <c r="Q34" s="3">
        <f t="shared" si="51"/>
        <v>34.261367483618201</v>
      </c>
    </row>
    <row r="35" spans="2:18" ht="15.6" x14ac:dyDescent="0.25">
      <c r="B35" s="1" t="s">
        <v>5</v>
      </c>
      <c r="C35" s="4">
        <v>12830.887000000001</v>
      </c>
      <c r="D35" s="4">
        <v>11688.499</v>
      </c>
      <c r="E35" s="4">
        <f>E36*365</f>
        <v>11661.661358791542</v>
      </c>
      <c r="F35" s="4">
        <f t="shared" ref="F35:Q35" si="52">F36*365</f>
        <v>11627.76118042296</v>
      </c>
      <c r="G35" s="4">
        <f t="shared" si="52"/>
        <v>11593.86100205438</v>
      </c>
      <c r="H35" s="4">
        <f t="shared" si="52"/>
        <v>11559.960823685802</v>
      </c>
      <c r="I35" s="4">
        <f t="shared" si="52"/>
        <v>11526.06064531722</v>
      </c>
      <c r="J35" s="4">
        <f t="shared" si="52"/>
        <v>11492.160466948642</v>
      </c>
      <c r="K35" s="4">
        <f t="shared" si="52"/>
        <v>11458.260288580062</v>
      </c>
      <c r="L35" s="4">
        <f t="shared" si="52"/>
        <v>11424.360110211481</v>
      </c>
      <c r="M35" s="4">
        <f t="shared" si="52"/>
        <v>11390.459931842901</v>
      </c>
      <c r="N35" s="4">
        <f t="shared" si="52"/>
        <v>11356.559753474321</v>
      </c>
      <c r="O35" s="4">
        <f t="shared" si="52"/>
        <v>11322.659575105739</v>
      </c>
      <c r="P35" s="4">
        <f t="shared" si="52"/>
        <v>11288.759396737158</v>
      </c>
      <c r="Q35" s="4">
        <f t="shared" si="52"/>
        <v>11254.85921836858</v>
      </c>
    </row>
    <row r="36" spans="2:18" ht="15.6" x14ac:dyDescent="0.25">
      <c r="B36" s="1" t="s">
        <v>4</v>
      </c>
      <c r="C36" s="8">
        <f>C35/365</f>
        <v>35.15311506849315</v>
      </c>
      <c r="D36" s="8">
        <f>D35/365</f>
        <v>32.023284931506851</v>
      </c>
      <c r="E36" s="8">
        <f>D36*E29/D29</f>
        <v>31.949757147374086</v>
      </c>
      <c r="F36" s="8">
        <f t="shared" ref="F36:Q36" si="53">E36*F29/E29</f>
        <v>31.856879946364273</v>
      </c>
      <c r="G36" s="8">
        <f t="shared" si="53"/>
        <v>31.764002745354468</v>
      </c>
      <c r="H36" s="8">
        <f t="shared" si="53"/>
        <v>31.671125544344662</v>
      </c>
      <c r="I36" s="8">
        <f t="shared" si="53"/>
        <v>31.578248343334852</v>
      </c>
      <c r="J36" s="8">
        <f t="shared" si="53"/>
        <v>31.485371142325047</v>
      </c>
      <c r="K36" s="8">
        <f t="shared" si="53"/>
        <v>31.392493941315237</v>
      </c>
      <c r="L36" s="8">
        <f t="shared" si="53"/>
        <v>31.299616740305424</v>
      </c>
      <c r="M36" s="8">
        <f t="shared" si="53"/>
        <v>31.206739539295619</v>
      </c>
      <c r="N36" s="8">
        <f t="shared" si="53"/>
        <v>31.113862338285809</v>
      </c>
      <c r="O36" s="8">
        <f t="shared" si="53"/>
        <v>31.020985137275996</v>
      </c>
      <c r="P36" s="8">
        <f t="shared" si="53"/>
        <v>30.928107936266187</v>
      </c>
      <c r="Q36" s="8">
        <f t="shared" si="53"/>
        <v>30.835230735256381</v>
      </c>
    </row>
    <row r="38" spans="2:18" ht="15.6" x14ac:dyDescent="0.3">
      <c r="B38" s="11" t="s">
        <v>13</v>
      </c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</row>
    <row r="39" spans="2:18" x14ac:dyDescent="0.25">
      <c r="B39" s="1" t="s">
        <v>0</v>
      </c>
      <c r="C39" s="7">
        <v>2023</v>
      </c>
      <c r="D39" s="7">
        <f t="shared" ref="D39" si="54">+C39+1</f>
        <v>2024</v>
      </c>
      <c r="E39" s="7">
        <f t="shared" ref="E39" si="55">+D39+1</f>
        <v>2025</v>
      </c>
      <c r="F39" s="7">
        <f t="shared" ref="F39" si="56">+E39+1</f>
        <v>2026</v>
      </c>
      <c r="G39" s="7">
        <f t="shared" ref="G39" si="57">+F39+1</f>
        <v>2027</v>
      </c>
      <c r="H39" s="7">
        <f t="shared" ref="H39" si="58">+G39+1</f>
        <v>2028</v>
      </c>
      <c r="I39" s="7">
        <f t="shared" ref="I39" si="59">+H39+1</f>
        <v>2029</v>
      </c>
      <c r="J39" s="7">
        <f t="shared" ref="J39" si="60">+I39+1</f>
        <v>2030</v>
      </c>
      <c r="K39" s="7">
        <f t="shared" ref="K39" si="61">+J39+1</f>
        <v>2031</v>
      </c>
      <c r="L39" s="7">
        <f t="shared" ref="L39" si="62">+K39+1</f>
        <v>2032</v>
      </c>
      <c r="M39" s="7">
        <f t="shared" ref="M39" si="63">+L39+1</f>
        <v>2033</v>
      </c>
      <c r="N39" s="7">
        <f t="shared" ref="N39" si="64">+M39+1</f>
        <v>2034</v>
      </c>
      <c r="O39" s="7">
        <f t="shared" ref="O39" si="65">+N39+1</f>
        <v>2035</v>
      </c>
      <c r="P39" s="7">
        <f t="shared" ref="P39" si="66">+O39+1</f>
        <v>2036</v>
      </c>
      <c r="Q39" s="7">
        <f t="shared" ref="Q39" si="67">+P39+1</f>
        <v>2037</v>
      </c>
    </row>
    <row r="40" spans="2:18" x14ac:dyDescent="0.25">
      <c r="B40" s="1" t="s">
        <v>7</v>
      </c>
      <c r="C40" s="1">
        <v>108</v>
      </c>
      <c r="D40" s="1">
        <v>119</v>
      </c>
      <c r="E40" s="1">
        <v>120</v>
      </c>
      <c r="F40" s="1">
        <v>120</v>
      </c>
      <c r="G40" s="1">
        <v>120</v>
      </c>
      <c r="H40" s="1">
        <v>120</v>
      </c>
      <c r="I40" s="1">
        <v>120</v>
      </c>
      <c r="J40" s="1">
        <v>120</v>
      </c>
      <c r="K40" s="1">
        <v>120</v>
      </c>
      <c r="L40" s="1">
        <v>120</v>
      </c>
      <c r="M40" s="1">
        <v>120</v>
      </c>
      <c r="N40" s="1">
        <v>120</v>
      </c>
      <c r="O40" s="1">
        <v>120</v>
      </c>
      <c r="P40" s="1">
        <v>120</v>
      </c>
      <c r="Q40" s="1">
        <v>120</v>
      </c>
    </row>
    <row r="41" spans="2:18" x14ac:dyDescent="0.25">
      <c r="B41" s="1" t="s">
        <v>1</v>
      </c>
      <c r="C41" s="1">
        <f>C40*0.75</f>
        <v>81</v>
      </c>
      <c r="D41" s="3">
        <f t="shared" ref="D41:Q41" si="68">D40*0.75</f>
        <v>89.25</v>
      </c>
      <c r="E41" s="1">
        <f t="shared" si="68"/>
        <v>90</v>
      </c>
      <c r="F41" s="1">
        <f t="shared" si="68"/>
        <v>90</v>
      </c>
      <c r="G41" s="1">
        <f t="shared" si="68"/>
        <v>90</v>
      </c>
      <c r="H41" s="1">
        <f t="shared" si="68"/>
        <v>90</v>
      </c>
      <c r="I41" s="1">
        <f t="shared" si="68"/>
        <v>90</v>
      </c>
      <c r="J41" s="1">
        <f t="shared" si="68"/>
        <v>90</v>
      </c>
      <c r="K41" s="1">
        <f t="shared" si="68"/>
        <v>90</v>
      </c>
      <c r="L41" s="1">
        <f t="shared" si="68"/>
        <v>90</v>
      </c>
      <c r="M41" s="1">
        <f t="shared" si="68"/>
        <v>90</v>
      </c>
      <c r="N41" s="1">
        <f t="shared" si="68"/>
        <v>90</v>
      </c>
      <c r="O41" s="1">
        <f t="shared" si="68"/>
        <v>90</v>
      </c>
      <c r="P41" s="1">
        <f t="shared" si="68"/>
        <v>90</v>
      </c>
      <c r="Q41" s="1">
        <f t="shared" si="68"/>
        <v>90</v>
      </c>
      <c r="R41" s="10"/>
    </row>
    <row r="42" spans="2:18" x14ac:dyDescent="0.25">
      <c r="B42" s="1" t="s">
        <v>9</v>
      </c>
      <c r="C42" s="3">
        <f>C41/C40*100</f>
        <v>75</v>
      </c>
      <c r="D42" s="3">
        <f t="shared" ref="D42:Q42" si="69">D41/D40*100</f>
        <v>75</v>
      </c>
      <c r="E42" s="3">
        <f t="shared" si="69"/>
        <v>75</v>
      </c>
      <c r="F42" s="3">
        <f t="shared" si="69"/>
        <v>75</v>
      </c>
      <c r="G42" s="3">
        <f t="shared" si="69"/>
        <v>75</v>
      </c>
      <c r="H42" s="3">
        <f t="shared" si="69"/>
        <v>75</v>
      </c>
      <c r="I42" s="3">
        <f t="shared" si="69"/>
        <v>75</v>
      </c>
      <c r="J42" s="3">
        <f t="shared" si="69"/>
        <v>75</v>
      </c>
      <c r="K42" s="3">
        <f t="shared" si="69"/>
        <v>75</v>
      </c>
      <c r="L42" s="3">
        <f t="shared" si="69"/>
        <v>75</v>
      </c>
      <c r="M42" s="3">
        <f t="shared" si="69"/>
        <v>75</v>
      </c>
      <c r="N42" s="3">
        <f t="shared" si="69"/>
        <v>75</v>
      </c>
      <c r="O42" s="3">
        <f t="shared" si="69"/>
        <v>75</v>
      </c>
      <c r="P42" s="3">
        <f t="shared" si="69"/>
        <v>75</v>
      </c>
      <c r="Q42" s="3">
        <f t="shared" si="69"/>
        <v>75</v>
      </c>
    </row>
    <row r="43" spans="2:18" x14ac:dyDescent="0.25">
      <c r="B43" s="1" t="s">
        <v>8</v>
      </c>
      <c r="C43" s="3">
        <f>C44/C46*100</f>
        <v>17.261378254211323</v>
      </c>
      <c r="D43" s="3">
        <f>D44/D46*100</f>
        <v>7.5576109215017038</v>
      </c>
      <c r="E43" s="3">
        <v>10</v>
      </c>
      <c r="F43" s="3">
        <v>10</v>
      </c>
      <c r="G43" s="3">
        <v>10</v>
      </c>
      <c r="H43" s="3">
        <v>10</v>
      </c>
      <c r="I43" s="3">
        <v>10</v>
      </c>
      <c r="J43" s="3">
        <v>10</v>
      </c>
      <c r="K43" s="3">
        <v>10</v>
      </c>
      <c r="L43" s="3">
        <v>10</v>
      </c>
      <c r="M43" s="3">
        <v>10</v>
      </c>
      <c r="N43" s="3">
        <v>10</v>
      </c>
      <c r="O43" s="3">
        <v>10</v>
      </c>
      <c r="P43" s="3">
        <v>10</v>
      </c>
      <c r="Q43" s="3">
        <v>10</v>
      </c>
    </row>
    <row r="44" spans="2:18" ht="16.2" customHeight="1" x14ac:dyDescent="0.25">
      <c r="B44" s="1" t="s">
        <v>2</v>
      </c>
      <c r="C44" s="8">
        <f>C46-C48</f>
        <v>1.5440657534246567</v>
      </c>
      <c r="D44" s="8">
        <f t="shared" ref="D44:Q44" si="70">D46-D48</f>
        <v>0.60667945205479423</v>
      </c>
      <c r="E44" s="8">
        <f t="shared" si="70"/>
        <v>0.83145297571083265</v>
      </c>
      <c r="F44" s="8">
        <f t="shared" si="70"/>
        <v>0.83145297571083265</v>
      </c>
      <c r="G44" s="8">
        <f t="shared" si="70"/>
        <v>0.83145297571083265</v>
      </c>
      <c r="H44" s="8">
        <f t="shared" si="70"/>
        <v>0.83145297571083265</v>
      </c>
      <c r="I44" s="8">
        <f t="shared" si="70"/>
        <v>0.83145297571083265</v>
      </c>
      <c r="J44" s="8">
        <f t="shared" si="70"/>
        <v>0.83145297571083265</v>
      </c>
      <c r="K44" s="8">
        <f t="shared" si="70"/>
        <v>0.83145297571083265</v>
      </c>
      <c r="L44" s="8">
        <f t="shared" si="70"/>
        <v>0.83145297571083265</v>
      </c>
      <c r="M44" s="8">
        <f t="shared" si="70"/>
        <v>0.83145297571083265</v>
      </c>
      <c r="N44" s="8">
        <f t="shared" si="70"/>
        <v>0.83145297571083265</v>
      </c>
      <c r="O44" s="8">
        <f t="shared" si="70"/>
        <v>0.83145297571083265</v>
      </c>
      <c r="P44" s="8">
        <f t="shared" si="70"/>
        <v>0.83145297571083265</v>
      </c>
      <c r="Q44" s="8">
        <f t="shared" si="70"/>
        <v>0.83145297571083265</v>
      </c>
    </row>
    <row r="45" spans="2:18" ht="15.6" x14ac:dyDescent="0.25">
      <c r="B45" s="1" t="s">
        <v>6</v>
      </c>
      <c r="C45" s="3">
        <v>3265</v>
      </c>
      <c r="D45" s="3">
        <v>2930</v>
      </c>
      <c r="E45" s="3">
        <f t="shared" ref="E45:Q45" si="71">E46*365</f>
        <v>3034.8033613445377</v>
      </c>
      <c r="F45" s="3">
        <f t="shared" si="71"/>
        <v>3034.8033613445377</v>
      </c>
      <c r="G45" s="3">
        <f t="shared" si="71"/>
        <v>3034.8033613445377</v>
      </c>
      <c r="H45" s="3">
        <f t="shared" si="71"/>
        <v>3034.8033613445377</v>
      </c>
      <c r="I45" s="3">
        <f t="shared" si="71"/>
        <v>3034.8033613445377</v>
      </c>
      <c r="J45" s="3">
        <f t="shared" si="71"/>
        <v>3034.8033613445377</v>
      </c>
      <c r="K45" s="3">
        <f t="shared" si="71"/>
        <v>3034.8033613445377</v>
      </c>
      <c r="L45" s="3">
        <f t="shared" si="71"/>
        <v>3034.8033613445377</v>
      </c>
      <c r="M45" s="3">
        <f t="shared" si="71"/>
        <v>3034.8033613445377</v>
      </c>
      <c r="N45" s="3">
        <f t="shared" si="71"/>
        <v>3034.8033613445377</v>
      </c>
      <c r="O45" s="3">
        <f t="shared" si="71"/>
        <v>3034.8033613445377</v>
      </c>
      <c r="P45" s="3">
        <f t="shared" si="71"/>
        <v>3034.8033613445377</v>
      </c>
      <c r="Q45" s="3">
        <f t="shared" si="71"/>
        <v>3034.8033613445377</v>
      </c>
    </row>
    <row r="46" spans="2:18" ht="15.6" x14ac:dyDescent="0.25">
      <c r="B46" s="1" t="s">
        <v>3</v>
      </c>
      <c r="C46" s="8">
        <f>C45/365</f>
        <v>8.9452054794520546</v>
      </c>
      <c r="D46" s="8">
        <f>D45/365</f>
        <v>8.0273972602739718</v>
      </c>
      <c r="E46" s="8">
        <f>E48/(1-E43/100)</f>
        <v>8.314529757108323</v>
      </c>
      <c r="F46" s="8">
        <f t="shared" ref="F46:Q46" si="72">F48/(1-F43/100)</f>
        <v>8.314529757108323</v>
      </c>
      <c r="G46" s="8">
        <f t="shared" si="72"/>
        <v>8.314529757108323</v>
      </c>
      <c r="H46" s="8">
        <f t="shared" si="72"/>
        <v>8.314529757108323</v>
      </c>
      <c r="I46" s="8">
        <f t="shared" si="72"/>
        <v>8.314529757108323</v>
      </c>
      <c r="J46" s="8">
        <f t="shared" si="72"/>
        <v>8.314529757108323</v>
      </c>
      <c r="K46" s="8">
        <f t="shared" si="72"/>
        <v>8.314529757108323</v>
      </c>
      <c r="L46" s="8">
        <f t="shared" si="72"/>
        <v>8.314529757108323</v>
      </c>
      <c r="M46" s="8">
        <f t="shared" si="72"/>
        <v>8.314529757108323</v>
      </c>
      <c r="N46" s="8">
        <f t="shared" si="72"/>
        <v>8.314529757108323</v>
      </c>
      <c r="O46" s="8">
        <f t="shared" si="72"/>
        <v>8.314529757108323</v>
      </c>
      <c r="P46" s="8">
        <f t="shared" si="72"/>
        <v>8.314529757108323</v>
      </c>
      <c r="Q46" s="8">
        <f t="shared" si="72"/>
        <v>8.314529757108323</v>
      </c>
    </row>
    <row r="47" spans="2:18" ht="15.6" x14ac:dyDescent="0.25">
      <c r="B47" s="1" t="s">
        <v>5</v>
      </c>
      <c r="C47" s="4">
        <v>2701.4160000000002</v>
      </c>
      <c r="D47" s="4">
        <v>2708.5619999999999</v>
      </c>
      <c r="E47" s="4">
        <f>E48*365</f>
        <v>2731.3230252100839</v>
      </c>
      <c r="F47" s="4">
        <f t="shared" ref="F47:Q47" si="73">F48*365</f>
        <v>2731.3230252100839</v>
      </c>
      <c r="G47" s="4">
        <f t="shared" si="73"/>
        <v>2731.3230252100839</v>
      </c>
      <c r="H47" s="4">
        <f t="shared" si="73"/>
        <v>2731.3230252100839</v>
      </c>
      <c r="I47" s="4">
        <f t="shared" si="73"/>
        <v>2731.3230252100839</v>
      </c>
      <c r="J47" s="4">
        <f t="shared" si="73"/>
        <v>2731.3230252100839</v>
      </c>
      <c r="K47" s="4">
        <f t="shared" si="73"/>
        <v>2731.3230252100839</v>
      </c>
      <c r="L47" s="4">
        <f t="shared" si="73"/>
        <v>2731.3230252100839</v>
      </c>
      <c r="M47" s="4">
        <f t="shared" si="73"/>
        <v>2731.3230252100839</v>
      </c>
      <c r="N47" s="4">
        <f t="shared" si="73"/>
        <v>2731.3230252100839</v>
      </c>
      <c r="O47" s="4">
        <f t="shared" si="73"/>
        <v>2731.3230252100839</v>
      </c>
      <c r="P47" s="4">
        <f t="shared" si="73"/>
        <v>2731.3230252100839</v>
      </c>
      <c r="Q47" s="4">
        <f t="shared" si="73"/>
        <v>2731.3230252100839</v>
      </c>
    </row>
    <row r="48" spans="2:18" ht="15.6" x14ac:dyDescent="0.25">
      <c r="B48" s="1" t="s">
        <v>4</v>
      </c>
      <c r="C48" s="8">
        <f>C47/365</f>
        <v>7.4011397260273979</v>
      </c>
      <c r="D48" s="8">
        <f>D47/365</f>
        <v>7.4207178082191776</v>
      </c>
      <c r="E48" s="8">
        <f>D48*E41/D41</f>
        <v>7.4830767813974903</v>
      </c>
      <c r="F48" s="8">
        <f t="shared" ref="F48:Q48" si="74">E48*F41/E41</f>
        <v>7.4830767813974903</v>
      </c>
      <c r="G48" s="8">
        <f t="shared" si="74"/>
        <v>7.4830767813974903</v>
      </c>
      <c r="H48" s="8">
        <f t="shared" si="74"/>
        <v>7.4830767813974903</v>
      </c>
      <c r="I48" s="8">
        <f t="shared" si="74"/>
        <v>7.4830767813974903</v>
      </c>
      <c r="J48" s="8">
        <f t="shared" si="74"/>
        <v>7.4830767813974903</v>
      </c>
      <c r="K48" s="8">
        <f t="shared" si="74"/>
        <v>7.4830767813974903</v>
      </c>
      <c r="L48" s="8">
        <f t="shared" si="74"/>
        <v>7.4830767813974903</v>
      </c>
      <c r="M48" s="8">
        <f t="shared" si="74"/>
        <v>7.4830767813974903</v>
      </c>
      <c r="N48" s="8">
        <f t="shared" si="74"/>
        <v>7.4830767813974903</v>
      </c>
      <c r="O48" s="8">
        <f t="shared" si="74"/>
        <v>7.4830767813974903</v>
      </c>
      <c r="P48" s="8">
        <f t="shared" si="74"/>
        <v>7.4830767813974903</v>
      </c>
      <c r="Q48" s="8">
        <f t="shared" si="74"/>
        <v>7.4830767813974903</v>
      </c>
    </row>
    <row r="50" spans="2:17" ht="14.25" customHeight="1" x14ac:dyDescent="0.3">
      <c r="B50" s="11" t="s">
        <v>14</v>
      </c>
      <c r="C50" s="11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</row>
    <row r="51" spans="2:17" x14ac:dyDescent="0.25">
      <c r="B51" s="1" t="s">
        <v>0</v>
      </c>
      <c r="C51" s="7">
        <v>2023</v>
      </c>
      <c r="D51" s="7">
        <f t="shared" ref="D51" si="75">+C51+1</f>
        <v>2024</v>
      </c>
      <c r="E51" s="7">
        <f t="shared" ref="E51" si="76">+D51+1</f>
        <v>2025</v>
      </c>
      <c r="F51" s="7">
        <f t="shared" ref="F51" si="77">+E51+1</f>
        <v>2026</v>
      </c>
      <c r="G51" s="7">
        <f t="shared" ref="G51" si="78">+F51+1</f>
        <v>2027</v>
      </c>
      <c r="H51" s="7">
        <f t="shared" ref="H51" si="79">+G51+1</f>
        <v>2028</v>
      </c>
      <c r="I51" s="7">
        <f t="shared" ref="I51" si="80">+H51+1</f>
        <v>2029</v>
      </c>
      <c r="J51" s="7">
        <f t="shared" ref="J51" si="81">+I51+1</f>
        <v>2030</v>
      </c>
      <c r="K51" s="7">
        <f t="shared" ref="K51" si="82">+J51+1</f>
        <v>2031</v>
      </c>
      <c r="L51" s="7">
        <f t="shared" ref="L51" si="83">+K51+1</f>
        <v>2032</v>
      </c>
      <c r="M51" s="7">
        <f t="shared" ref="M51" si="84">+L51+1</f>
        <v>2033</v>
      </c>
      <c r="N51" s="7">
        <f t="shared" ref="N51" si="85">+M51+1</f>
        <v>2034</v>
      </c>
      <c r="O51" s="7">
        <f t="shared" ref="O51" si="86">+N51+1</f>
        <v>2035</v>
      </c>
      <c r="P51" s="7">
        <f t="shared" ref="P51" si="87">+O51+1</f>
        <v>2036</v>
      </c>
      <c r="Q51" s="7">
        <f t="shared" ref="Q51" si="88">+P51+1</f>
        <v>2037</v>
      </c>
    </row>
    <row r="52" spans="2:17" x14ac:dyDescent="0.25">
      <c r="B52" s="1" t="s">
        <v>7</v>
      </c>
      <c r="C52" s="1">
        <v>75</v>
      </c>
      <c r="D52" s="1">
        <v>71</v>
      </c>
      <c r="E52" s="1">
        <v>70</v>
      </c>
      <c r="F52" s="3">
        <f>E52-0.5</f>
        <v>69.5</v>
      </c>
      <c r="G52" s="3">
        <f t="shared" ref="G52:Q52" si="89">F52-0.5</f>
        <v>69</v>
      </c>
      <c r="H52" s="3">
        <f t="shared" si="89"/>
        <v>68.5</v>
      </c>
      <c r="I52" s="3">
        <f t="shared" si="89"/>
        <v>68</v>
      </c>
      <c r="J52" s="3">
        <f t="shared" si="89"/>
        <v>67.5</v>
      </c>
      <c r="K52" s="3">
        <f t="shared" si="89"/>
        <v>67</v>
      </c>
      <c r="L52" s="3">
        <f t="shared" si="89"/>
        <v>66.5</v>
      </c>
      <c r="M52" s="3">
        <f t="shared" si="89"/>
        <v>66</v>
      </c>
      <c r="N52" s="3">
        <f t="shared" si="89"/>
        <v>65.5</v>
      </c>
      <c r="O52" s="3">
        <f t="shared" si="89"/>
        <v>65</v>
      </c>
      <c r="P52" s="3">
        <f t="shared" si="89"/>
        <v>64.5</v>
      </c>
      <c r="Q52" s="3">
        <f t="shared" si="89"/>
        <v>64</v>
      </c>
    </row>
    <row r="53" spans="2:17" x14ac:dyDescent="0.25">
      <c r="B53" s="1" t="s">
        <v>1</v>
      </c>
      <c r="C53" s="3">
        <f>C52*0.95</f>
        <v>71.25</v>
      </c>
      <c r="D53" s="3">
        <f t="shared" ref="D53:Q53" si="90">D52*0.95</f>
        <v>67.45</v>
      </c>
      <c r="E53" s="3">
        <f t="shared" si="90"/>
        <v>66.5</v>
      </c>
      <c r="F53" s="3">
        <f t="shared" si="90"/>
        <v>66.024999999999991</v>
      </c>
      <c r="G53" s="3">
        <f t="shared" si="90"/>
        <v>65.55</v>
      </c>
      <c r="H53" s="3">
        <f t="shared" si="90"/>
        <v>65.075000000000003</v>
      </c>
      <c r="I53" s="3">
        <f t="shared" si="90"/>
        <v>64.599999999999994</v>
      </c>
      <c r="J53" s="3">
        <f t="shared" si="90"/>
        <v>64.125</v>
      </c>
      <c r="K53" s="3">
        <f t="shared" si="90"/>
        <v>63.65</v>
      </c>
      <c r="L53" s="3">
        <f t="shared" si="90"/>
        <v>63.174999999999997</v>
      </c>
      <c r="M53" s="3">
        <f t="shared" si="90"/>
        <v>62.699999999999996</v>
      </c>
      <c r="N53" s="3">
        <f t="shared" si="90"/>
        <v>62.224999999999994</v>
      </c>
      <c r="O53" s="3">
        <f t="shared" si="90"/>
        <v>61.75</v>
      </c>
      <c r="P53" s="3">
        <f t="shared" si="90"/>
        <v>61.274999999999999</v>
      </c>
      <c r="Q53" s="3">
        <f t="shared" si="90"/>
        <v>60.8</v>
      </c>
    </row>
    <row r="54" spans="2:17" x14ac:dyDescent="0.25">
      <c r="B54" s="1" t="s">
        <v>9</v>
      </c>
      <c r="C54" s="3">
        <f t="shared" ref="C54:Q54" si="91">C53/C52*100</f>
        <v>95</v>
      </c>
      <c r="D54" s="3">
        <f t="shared" si="91"/>
        <v>95</v>
      </c>
      <c r="E54" s="3">
        <f t="shared" si="91"/>
        <v>95</v>
      </c>
      <c r="F54" s="3">
        <f t="shared" si="91"/>
        <v>94.999999999999986</v>
      </c>
      <c r="G54" s="3">
        <f t="shared" si="91"/>
        <v>95</v>
      </c>
      <c r="H54" s="3">
        <f t="shared" si="91"/>
        <v>95</v>
      </c>
      <c r="I54" s="3">
        <f t="shared" si="91"/>
        <v>95</v>
      </c>
      <c r="J54" s="3">
        <f t="shared" si="91"/>
        <v>95</v>
      </c>
      <c r="K54" s="3">
        <f t="shared" si="91"/>
        <v>95</v>
      </c>
      <c r="L54" s="3">
        <f t="shared" si="91"/>
        <v>95</v>
      </c>
      <c r="M54" s="3">
        <f t="shared" si="91"/>
        <v>95</v>
      </c>
      <c r="N54" s="3">
        <f t="shared" si="91"/>
        <v>95</v>
      </c>
      <c r="O54" s="3">
        <f t="shared" si="91"/>
        <v>95</v>
      </c>
      <c r="P54" s="3">
        <f t="shared" si="91"/>
        <v>95</v>
      </c>
      <c r="Q54" s="3">
        <f t="shared" si="91"/>
        <v>95</v>
      </c>
    </row>
    <row r="55" spans="2:17" x14ac:dyDescent="0.25">
      <c r="B55" s="1" t="s">
        <v>8</v>
      </c>
      <c r="C55" s="3">
        <f>C56/C58*100</f>
        <v>25.654327708219927</v>
      </c>
      <c r="D55" s="3">
        <f>D56/D58*100</f>
        <v>29.141544235924936</v>
      </c>
      <c r="E55" s="3">
        <f>D55-1</f>
        <v>28.141544235924936</v>
      </c>
      <c r="F55" s="3">
        <f>E55-2</f>
        <v>26.141544235924936</v>
      </c>
      <c r="G55" s="3">
        <f t="shared" ref="G55:N55" si="92">F55-2</f>
        <v>24.141544235924936</v>
      </c>
      <c r="H55" s="3">
        <f t="shared" si="92"/>
        <v>22.141544235924936</v>
      </c>
      <c r="I55" s="3">
        <f t="shared" si="92"/>
        <v>20.141544235924936</v>
      </c>
      <c r="J55" s="3">
        <f t="shared" si="92"/>
        <v>18.141544235924936</v>
      </c>
      <c r="K55" s="3">
        <f t="shared" si="92"/>
        <v>16.141544235924936</v>
      </c>
      <c r="L55" s="3">
        <f t="shared" si="92"/>
        <v>14.141544235924936</v>
      </c>
      <c r="M55" s="3">
        <f t="shared" si="92"/>
        <v>12.141544235924936</v>
      </c>
      <c r="N55" s="3">
        <f t="shared" si="92"/>
        <v>10.141544235924936</v>
      </c>
      <c r="O55" s="3">
        <v>10</v>
      </c>
      <c r="P55" s="3">
        <v>10</v>
      </c>
      <c r="Q55" s="3">
        <v>10</v>
      </c>
    </row>
    <row r="56" spans="2:17" ht="15.6" x14ac:dyDescent="0.25">
      <c r="B56" s="1" t="s">
        <v>2</v>
      </c>
      <c r="C56" s="8">
        <f>C58-C60</f>
        <v>1.2911506849315071</v>
      </c>
      <c r="D56" s="8">
        <f t="shared" ref="D56:Q56" si="93">D58-D60</f>
        <v>1.489013150684932</v>
      </c>
      <c r="E56" s="8">
        <f t="shared" si="93"/>
        <v>1.4323672412447412</v>
      </c>
      <c r="F56" s="8">
        <f t="shared" si="93"/>
        <v>1.3787687676239218</v>
      </c>
      <c r="G56" s="8">
        <f t="shared" si="93"/>
        <v>1.314238830064629</v>
      </c>
      <c r="H56" s="8">
        <f t="shared" si="93"/>
        <v>1.2399126782036998</v>
      </c>
      <c r="I56" s="8">
        <f t="shared" si="93"/>
        <v>1.1568118354982229</v>
      </c>
      <c r="J56" s="8">
        <f t="shared" si="93"/>
        <v>1.065857992253286</v>
      </c>
      <c r="K56" s="8">
        <f t="shared" si="93"/>
        <v>0.96788491058148374</v>
      </c>
      <c r="L56" s="8">
        <f t="shared" si="93"/>
        <v>0.86364866546673635</v>
      </c>
      <c r="M56" s="8">
        <f t="shared" si="93"/>
        <v>0.73650691265417123</v>
      </c>
      <c r="N56" s="8">
        <f t="shared" si="93"/>
        <v>0.5969376471110186</v>
      </c>
      <c r="O56" s="8">
        <f t="shared" si="93"/>
        <v>0.58319444444444457</v>
      </c>
      <c r="P56" s="8">
        <f t="shared" si="93"/>
        <v>0.57870833333333316</v>
      </c>
      <c r="Q56" s="8">
        <f t="shared" si="93"/>
        <v>0.57422222222222175</v>
      </c>
    </row>
    <row r="57" spans="2:17" ht="15.6" x14ac:dyDescent="0.25">
      <c r="B57" s="1" t="s">
        <v>6</v>
      </c>
      <c r="C57" s="3">
        <v>1837</v>
      </c>
      <c r="D57" s="3">
        <v>1865</v>
      </c>
      <c r="E57" s="3">
        <f>E58*365</f>
        <v>1857.8015430543305</v>
      </c>
      <c r="F57" s="3">
        <f t="shared" ref="F57:Q57" si="94">F58*365</f>
        <v>1925.0989751827312</v>
      </c>
      <c r="G57" s="3">
        <f t="shared" si="94"/>
        <v>1987.0194229735896</v>
      </c>
      <c r="H57" s="3">
        <f t="shared" si="94"/>
        <v>2043.9772525443504</v>
      </c>
      <c r="I57" s="3">
        <f t="shared" si="94"/>
        <v>2096.3453199568512</v>
      </c>
      <c r="J57" s="3">
        <f t="shared" si="94"/>
        <v>2144.4600421724494</v>
      </c>
      <c r="K57" s="3">
        <f t="shared" si="94"/>
        <v>2188.6257423622415</v>
      </c>
      <c r="L57" s="3">
        <f t="shared" si="94"/>
        <v>2229.1183878953589</v>
      </c>
      <c r="M57" s="3">
        <f t="shared" si="94"/>
        <v>2214.0925231187725</v>
      </c>
      <c r="N57" s="3">
        <f t="shared" si="94"/>
        <v>2148.4128661955215</v>
      </c>
      <c r="O57" s="3">
        <f t="shared" si="94"/>
        <v>2128.6597222222222</v>
      </c>
      <c r="P57" s="3">
        <f t="shared" si="94"/>
        <v>2112.2854166666666</v>
      </c>
      <c r="Q57" s="3">
        <f t="shared" si="94"/>
        <v>2095.911111111111</v>
      </c>
    </row>
    <row r="58" spans="2:17" ht="15.6" x14ac:dyDescent="0.25">
      <c r="B58" s="1" t="s">
        <v>3</v>
      </c>
      <c r="C58" s="8">
        <f>C57/365</f>
        <v>5.0328767123287674</v>
      </c>
      <c r="D58" s="8">
        <f>D57/365</f>
        <v>5.1095890410958908</v>
      </c>
      <c r="E58" s="8">
        <f>E60/(1-E55/100)</f>
        <v>5.0898672412447414</v>
      </c>
      <c r="F58" s="8">
        <f t="shared" ref="F58:Q58" si="95">F60/(1-F55/100)</f>
        <v>5.2742437676239211</v>
      </c>
      <c r="G58" s="8">
        <f t="shared" si="95"/>
        <v>5.4438888300646289</v>
      </c>
      <c r="H58" s="8">
        <f t="shared" si="95"/>
        <v>5.5999376782037</v>
      </c>
      <c r="I58" s="8">
        <f t="shared" si="95"/>
        <v>5.7434118354982227</v>
      </c>
      <c r="J58" s="8">
        <f t="shared" si="95"/>
        <v>5.8752329922532862</v>
      </c>
      <c r="K58" s="8">
        <f t="shared" si="95"/>
        <v>5.9962349105814834</v>
      </c>
      <c r="L58" s="8">
        <f t="shared" si="95"/>
        <v>6.1071736654667363</v>
      </c>
      <c r="M58" s="8">
        <f t="shared" si="95"/>
        <v>6.0660069126541716</v>
      </c>
      <c r="N58" s="8">
        <f t="shared" si="95"/>
        <v>5.886062647111018</v>
      </c>
      <c r="O58" s="8">
        <f t="shared" si="95"/>
        <v>5.8319444444444448</v>
      </c>
      <c r="P58" s="8">
        <f t="shared" si="95"/>
        <v>5.7870833333333334</v>
      </c>
      <c r="Q58" s="8">
        <f t="shared" si="95"/>
        <v>5.7422222222222219</v>
      </c>
    </row>
    <row r="59" spans="2:17" ht="15.6" x14ac:dyDescent="0.25">
      <c r="B59" s="1" t="s">
        <v>5</v>
      </c>
      <c r="C59" s="4">
        <v>1365.73</v>
      </c>
      <c r="D59" s="4">
        <v>1321.5101999999999</v>
      </c>
      <c r="E59" s="4">
        <f>E60*365</f>
        <v>1334.9875000000002</v>
      </c>
      <c r="F59" s="4">
        <f t="shared" ref="F59:Q59" si="96">F60*365</f>
        <v>1421.8483749999998</v>
      </c>
      <c r="G59" s="4">
        <f t="shared" si="96"/>
        <v>1507.3222499999999</v>
      </c>
      <c r="H59" s="4">
        <f t="shared" si="96"/>
        <v>1591.4091250000001</v>
      </c>
      <c r="I59" s="4">
        <f t="shared" si="96"/>
        <v>1674.1089999999999</v>
      </c>
      <c r="J59" s="4">
        <f t="shared" si="96"/>
        <v>1755.421875</v>
      </c>
      <c r="K59" s="4">
        <f t="shared" si="96"/>
        <v>1835.3477499999999</v>
      </c>
      <c r="L59" s="4">
        <f t="shared" si="96"/>
        <v>1913.8866250000001</v>
      </c>
      <c r="M59" s="4">
        <f t="shared" si="96"/>
        <v>1945.2675000000002</v>
      </c>
      <c r="N59" s="4">
        <f t="shared" si="96"/>
        <v>1930.5306249999999</v>
      </c>
      <c r="O59" s="4">
        <f t="shared" si="96"/>
        <v>1915.79375</v>
      </c>
      <c r="P59" s="4">
        <f t="shared" si="96"/>
        <v>1901.056875</v>
      </c>
      <c r="Q59" s="4">
        <f t="shared" si="96"/>
        <v>1886.3200000000002</v>
      </c>
    </row>
    <row r="60" spans="2:17" ht="15.6" x14ac:dyDescent="0.25">
      <c r="B60" s="1" t="s">
        <v>4</v>
      </c>
      <c r="C60" s="8">
        <f>C59/365</f>
        <v>3.7417260273972603</v>
      </c>
      <c r="D60" s="8">
        <f t="shared" ref="D60" si="97">D59/365</f>
        <v>3.6205758904109588</v>
      </c>
      <c r="E60" s="8">
        <v>3.6575000000000002</v>
      </c>
      <c r="F60" s="8">
        <v>3.8954749999999994</v>
      </c>
      <c r="G60" s="8">
        <v>4.1296499999999998</v>
      </c>
      <c r="H60" s="8">
        <v>4.3600250000000003</v>
      </c>
      <c r="I60" s="8">
        <v>4.5865999999999998</v>
      </c>
      <c r="J60" s="8">
        <v>4.8093750000000002</v>
      </c>
      <c r="K60" s="8">
        <v>5.0283499999999997</v>
      </c>
      <c r="L60" s="8">
        <v>5.243525</v>
      </c>
      <c r="M60" s="8">
        <v>5.3295000000000003</v>
      </c>
      <c r="N60" s="8">
        <v>5.2891249999999994</v>
      </c>
      <c r="O60" s="8">
        <v>5.2487500000000002</v>
      </c>
      <c r="P60" s="8">
        <v>5.2083750000000002</v>
      </c>
      <c r="Q60" s="8">
        <v>5.1680000000000001</v>
      </c>
    </row>
    <row r="62" spans="2:17" ht="15.6" x14ac:dyDescent="0.3">
      <c r="B62" s="11" t="s">
        <v>15</v>
      </c>
      <c r="C62" s="11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</row>
    <row r="63" spans="2:17" x14ac:dyDescent="0.25">
      <c r="B63" s="1" t="s">
        <v>0</v>
      </c>
      <c r="C63" s="7">
        <v>2023</v>
      </c>
      <c r="D63" s="7">
        <f t="shared" ref="D63" si="98">+C63+1</f>
        <v>2024</v>
      </c>
      <c r="E63" s="7">
        <f t="shared" ref="E63" si="99">+D63+1</f>
        <v>2025</v>
      </c>
      <c r="F63" s="7">
        <f t="shared" ref="F63" si="100">+E63+1</f>
        <v>2026</v>
      </c>
      <c r="G63" s="7">
        <f t="shared" ref="G63" si="101">+F63+1</f>
        <v>2027</v>
      </c>
      <c r="H63" s="7">
        <f t="shared" ref="H63" si="102">+G63+1</f>
        <v>2028</v>
      </c>
      <c r="I63" s="7">
        <f t="shared" ref="I63" si="103">+H63+1</f>
        <v>2029</v>
      </c>
      <c r="J63" s="7">
        <f t="shared" ref="J63" si="104">+I63+1</f>
        <v>2030</v>
      </c>
      <c r="K63" s="7">
        <f t="shared" ref="K63" si="105">+J63+1</f>
        <v>2031</v>
      </c>
      <c r="L63" s="7">
        <f t="shared" ref="L63" si="106">+K63+1</f>
        <v>2032</v>
      </c>
      <c r="M63" s="7">
        <f t="shared" ref="M63" si="107">+L63+1</f>
        <v>2033</v>
      </c>
      <c r="N63" s="7">
        <f t="shared" ref="N63" si="108">+M63+1</f>
        <v>2034</v>
      </c>
      <c r="O63" s="7">
        <f t="shared" ref="O63" si="109">+N63+1</f>
        <v>2035</v>
      </c>
      <c r="P63" s="7">
        <f t="shared" ref="P63" si="110">+O63+1</f>
        <v>2036</v>
      </c>
      <c r="Q63" s="7">
        <f t="shared" ref="Q63" si="111">+P63+1</f>
        <v>2037</v>
      </c>
    </row>
    <row r="64" spans="2:17" x14ac:dyDescent="0.25">
      <c r="B64" s="1" t="s">
        <v>7</v>
      </c>
      <c r="C64" s="1">
        <v>65</v>
      </c>
      <c r="D64" s="1">
        <v>67</v>
      </c>
      <c r="E64" s="1">
        <v>70</v>
      </c>
      <c r="F64" s="3">
        <f>E64-0.5</f>
        <v>69.5</v>
      </c>
      <c r="G64" s="3">
        <v>70</v>
      </c>
      <c r="H64" s="3">
        <v>70</v>
      </c>
      <c r="I64" s="3">
        <v>70</v>
      </c>
      <c r="J64" s="3">
        <v>70</v>
      </c>
      <c r="K64" s="3">
        <v>70</v>
      </c>
      <c r="L64" s="3">
        <v>70</v>
      </c>
      <c r="M64" s="3">
        <v>70</v>
      </c>
      <c r="N64" s="3">
        <v>70</v>
      </c>
      <c r="O64" s="3">
        <v>70</v>
      </c>
      <c r="P64" s="3">
        <v>70</v>
      </c>
      <c r="Q64" s="3">
        <v>70</v>
      </c>
    </row>
    <row r="65" spans="2:17" x14ac:dyDescent="0.25">
      <c r="B65" s="1" t="s">
        <v>1</v>
      </c>
      <c r="C65" s="1">
        <v>34</v>
      </c>
      <c r="D65" s="3">
        <v>34.840000000000003</v>
      </c>
      <c r="E65" s="3">
        <f>E64*0.52</f>
        <v>36.4</v>
      </c>
      <c r="F65" s="3">
        <f t="shared" ref="F65:Q65" si="112">F64*0.52</f>
        <v>36.14</v>
      </c>
      <c r="G65" s="3">
        <f t="shared" si="112"/>
        <v>36.4</v>
      </c>
      <c r="H65" s="3">
        <f t="shared" si="112"/>
        <v>36.4</v>
      </c>
      <c r="I65" s="3">
        <f t="shared" si="112"/>
        <v>36.4</v>
      </c>
      <c r="J65" s="3">
        <f t="shared" si="112"/>
        <v>36.4</v>
      </c>
      <c r="K65" s="3">
        <f t="shared" si="112"/>
        <v>36.4</v>
      </c>
      <c r="L65" s="3">
        <f t="shared" si="112"/>
        <v>36.4</v>
      </c>
      <c r="M65" s="3">
        <f t="shared" si="112"/>
        <v>36.4</v>
      </c>
      <c r="N65" s="3">
        <f t="shared" si="112"/>
        <v>36.4</v>
      </c>
      <c r="O65" s="3">
        <f t="shared" si="112"/>
        <v>36.4</v>
      </c>
      <c r="P65" s="3">
        <f t="shared" si="112"/>
        <v>36.4</v>
      </c>
      <c r="Q65" s="3">
        <f t="shared" si="112"/>
        <v>36.4</v>
      </c>
    </row>
    <row r="66" spans="2:17" x14ac:dyDescent="0.25">
      <c r="B66" s="1" t="s">
        <v>16</v>
      </c>
      <c r="C66" s="3">
        <f>C65/C64*100</f>
        <v>52.307692307692314</v>
      </c>
      <c r="D66" s="3">
        <f t="shared" ref="D66:Q66" si="113">D65/D64*100</f>
        <v>52</v>
      </c>
      <c r="E66" s="3">
        <f t="shared" si="113"/>
        <v>52</v>
      </c>
      <c r="F66" s="3">
        <f t="shared" si="113"/>
        <v>52</v>
      </c>
      <c r="G66" s="3">
        <f t="shared" si="113"/>
        <v>52</v>
      </c>
      <c r="H66" s="3">
        <f t="shared" si="113"/>
        <v>52</v>
      </c>
      <c r="I66" s="3">
        <f t="shared" si="113"/>
        <v>52</v>
      </c>
      <c r="J66" s="3">
        <f t="shared" si="113"/>
        <v>52</v>
      </c>
      <c r="K66" s="3">
        <f t="shared" si="113"/>
        <v>52</v>
      </c>
      <c r="L66" s="3">
        <f t="shared" si="113"/>
        <v>52</v>
      </c>
      <c r="M66" s="3">
        <f t="shared" si="113"/>
        <v>52</v>
      </c>
      <c r="N66" s="3">
        <f t="shared" si="113"/>
        <v>52</v>
      </c>
      <c r="O66" s="3">
        <f t="shared" si="113"/>
        <v>52</v>
      </c>
      <c r="P66" s="3">
        <f t="shared" si="113"/>
        <v>52</v>
      </c>
      <c r="Q66" s="3">
        <f t="shared" si="113"/>
        <v>52</v>
      </c>
    </row>
    <row r="67" spans="2:17" x14ac:dyDescent="0.25">
      <c r="B67" s="1" t="s">
        <v>8</v>
      </c>
      <c r="C67" s="3">
        <f>C68/C70*100</f>
        <v>22.195506226312947</v>
      </c>
      <c r="D67" s="3"/>
      <c r="E67" s="3">
        <v>20</v>
      </c>
      <c r="F67" s="3">
        <v>15</v>
      </c>
      <c r="G67" s="3">
        <f t="shared" ref="G67" si="114">F67-2</f>
        <v>13</v>
      </c>
      <c r="H67" s="3">
        <f t="shared" ref="H67" si="115">G67-2</f>
        <v>11</v>
      </c>
      <c r="I67" s="3">
        <v>10</v>
      </c>
      <c r="J67" s="3">
        <v>10</v>
      </c>
      <c r="K67" s="3">
        <v>10</v>
      </c>
      <c r="L67" s="3">
        <v>10</v>
      </c>
      <c r="M67" s="3">
        <v>10</v>
      </c>
      <c r="N67" s="3">
        <v>10</v>
      </c>
      <c r="O67" s="3">
        <v>10</v>
      </c>
      <c r="P67" s="3">
        <v>10</v>
      </c>
      <c r="Q67" s="3">
        <v>10</v>
      </c>
    </row>
    <row r="68" spans="2:17" ht="15.6" x14ac:dyDescent="0.25">
      <c r="B68" s="1" t="s">
        <v>2</v>
      </c>
      <c r="C68" s="8">
        <f>C70-C72</f>
        <v>1.1231534246575348</v>
      </c>
      <c r="D68" s="8">
        <f>D70-D72</f>
        <v>-3.9753972602739829E-2</v>
      </c>
      <c r="E68" s="8">
        <f t="shared" ref="E68:Q68" si="116">E70-E72</f>
        <v>0.94567280719689206</v>
      </c>
      <c r="F68" s="8">
        <f t="shared" si="116"/>
        <v>0.66276564806908222</v>
      </c>
      <c r="G68" s="8">
        <f t="shared" si="116"/>
        <v>0.56522972384182069</v>
      </c>
      <c r="H68" s="8">
        <f t="shared" si="116"/>
        <v>0.46752363501868821</v>
      </c>
      <c r="I68" s="8">
        <f t="shared" si="116"/>
        <v>0.42029902542084052</v>
      </c>
      <c r="J68" s="8">
        <f t="shared" si="116"/>
        <v>0.42029902542084052</v>
      </c>
      <c r="K68" s="8">
        <f t="shared" si="116"/>
        <v>0.42029902542084052</v>
      </c>
      <c r="L68" s="8">
        <f t="shared" si="116"/>
        <v>0.42029902542084052</v>
      </c>
      <c r="M68" s="8">
        <f t="shared" si="116"/>
        <v>0.42029902542084052</v>
      </c>
      <c r="N68" s="8">
        <f t="shared" si="116"/>
        <v>0.42029902542084052</v>
      </c>
      <c r="O68" s="8">
        <f t="shared" si="116"/>
        <v>0.42029902542084052</v>
      </c>
      <c r="P68" s="8">
        <f t="shared" si="116"/>
        <v>0.42029902542084052</v>
      </c>
      <c r="Q68" s="8">
        <f t="shared" si="116"/>
        <v>0.42029902542084052</v>
      </c>
    </row>
    <row r="69" spans="2:17" ht="15.6" x14ac:dyDescent="0.25">
      <c r="B69" s="1" t="s">
        <v>6</v>
      </c>
      <c r="C69" s="3">
        <v>1847</v>
      </c>
      <c r="D69" s="3">
        <v>1307</v>
      </c>
      <c r="E69" s="3">
        <f>E70*365</f>
        <v>1725.8528731343281</v>
      </c>
      <c r="F69" s="3">
        <f t="shared" ref="F69:Q69" si="117">F70*365</f>
        <v>1612.7297436347674</v>
      </c>
      <c r="G69" s="3">
        <f t="shared" si="117"/>
        <v>1586.9911477097273</v>
      </c>
      <c r="H69" s="3">
        <f t="shared" si="117"/>
        <v>1551.328425289284</v>
      </c>
      <c r="I69" s="3">
        <f t="shared" si="117"/>
        <v>1534.0914427860696</v>
      </c>
      <c r="J69" s="3">
        <f t="shared" si="117"/>
        <v>1534.0914427860696</v>
      </c>
      <c r="K69" s="3">
        <f t="shared" si="117"/>
        <v>1534.0914427860696</v>
      </c>
      <c r="L69" s="3">
        <f t="shared" si="117"/>
        <v>1534.0914427860696</v>
      </c>
      <c r="M69" s="3">
        <f t="shared" si="117"/>
        <v>1534.0914427860696</v>
      </c>
      <c r="N69" s="3">
        <f t="shared" si="117"/>
        <v>1534.0914427860696</v>
      </c>
      <c r="O69" s="3">
        <f t="shared" si="117"/>
        <v>1534.0914427860696</v>
      </c>
      <c r="P69" s="3">
        <f t="shared" si="117"/>
        <v>1534.0914427860696</v>
      </c>
      <c r="Q69" s="3">
        <f t="shared" si="117"/>
        <v>1534.0914427860696</v>
      </c>
    </row>
    <row r="70" spans="2:17" ht="15.6" x14ac:dyDescent="0.25">
      <c r="B70" s="1" t="s">
        <v>3</v>
      </c>
      <c r="C70" s="8">
        <f>C69/365</f>
        <v>5.0602739726027401</v>
      </c>
      <c r="D70" s="8">
        <f>D69/365</f>
        <v>3.580821917808219</v>
      </c>
      <c r="E70" s="8">
        <f>E72/(1-E67/100)</f>
        <v>4.7283640359844608</v>
      </c>
      <c r="F70" s="8">
        <f t="shared" ref="F70:Q70" si="118">F72/(1-F67/100)</f>
        <v>4.418437653793883</v>
      </c>
      <c r="G70" s="8">
        <f t="shared" si="118"/>
        <v>4.3479209526293898</v>
      </c>
      <c r="H70" s="8">
        <f t="shared" si="118"/>
        <v>4.2502148638062573</v>
      </c>
      <c r="I70" s="8">
        <f t="shared" si="118"/>
        <v>4.2029902542084097</v>
      </c>
      <c r="J70" s="8">
        <f t="shared" si="118"/>
        <v>4.2029902542084097</v>
      </c>
      <c r="K70" s="8">
        <f t="shared" si="118"/>
        <v>4.2029902542084097</v>
      </c>
      <c r="L70" s="8">
        <f t="shared" si="118"/>
        <v>4.2029902542084097</v>
      </c>
      <c r="M70" s="8">
        <f t="shared" si="118"/>
        <v>4.2029902542084097</v>
      </c>
      <c r="N70" s="8">
        <f t="shared" si="118"/>
        <v>4.2029902542084097</v>
      </c>
      <c r="O70" s="8">
        <f t="shared" si="118"/>
        <v>4.2029902542084097</v>
      </c>
      <c r="P70" s="8">
        <f t="shared" si="118"/>
        <v>4.2029902542084097</v>
      </c>
      <c r="Q70" s="8">
        <f t="shared" si="118"/>
        <v>4.2029902542084097</v>
      </c>
    </row>
    <row r="71" spans="2:17" ht="15.6" x14ac:dyDescent="0.25">
      <c r="B71" s="1" t="s">
        <v>5</v>
      </c>
      <c r="C71" s="4">
        <v>1437.049</v>
      </c>
      <c r="D71" s="4">
        <v>1321.5101999999999</v>
      </c>
      <c r="E71" s="4">
        <f>E72*365</f>
        <v>1380.6822985074625</v>
      </c>
      <c r="F71" s="4">
        <f t="shared" ref="F71:Q71" si="119">F72*365</f>
        <v>1370.8202820895522</v>
      </c>
      <c r="G71" s="4">
        <f t="shared" si="119"/>
        <v>1380.6822985074627</v>
      </c>
      <c r="H71" s="4">
        <f t="shared" si="119"/>
        <v>1380.6822985074627</v>
      </c>
      <c r="I71" s="4">
        <f t="shared" si="119"/>
        <v>1380.6822985074627</v>
      </c>
      <c r="J71" s="4">
        <f t="shared" si="119"/>
        <v>1380.6822985074627</v>
      </c>
      <c r="K71" s="4">
        <f t="shared" si="119"/>
        <v>1380.6822985074627</v>
      </c>
      <c r="L71" s="4">
        <f t="shared" si="119"/>
        <v>1380.6822985074627</v>
      </c>
      <c r="M71" s="4">
        <f t="shared" si="119"/>
        <v>1380.6822985074627</v>
      </c>
      <c r="N71" s="4">
        <f t="shared" si="119"/>
        <v>1380.6822985074627</v>
      </c>
      <c r="O71" s="4">
        <f t="shared" si="119"/>
        <v>1380.6822985074627</v>
      </c>
      <c r="P71" s="4">
        <f t="shared" si="119"/>
        <v>1380.6822985074627</v>
      </c>
      <c r="Q71" s="4">
        <f t="shared" si="119"/>
        <v>1380.6822985074627</v>
      </c>
    </row>
    <row r="72" spans="2:17" ht="15.6" x14ac:dyDescent="0.25">
      <c r="B72" s="1" t="s">
        <v>4</v>
      </c>
      <c r="C72" s="8">
        <f t="shared" ref="C72:D72" si="120">C71/365</f>
        <v>3.9371205479452054</v>
      </c>
      <c r="D72" s="8">
        <f t="shared" si="120"/>
        <v>3.6205758904109588</v>
      </c>
      <c r="E72" s="8">
        <f>D72*E65/D65</f>
        <v>3.7826912287875687</v>
      </c>
      <c r="F72" s="8">
        <f t="shared" ref="F72:Q72" si="121">E72*F65/E65</f>
        <v>3.7556720057248008</v>
      </c>
      <c r="G72" s="8">
        <f t="shared" si="121"/>
        <v>3.7826912287875691</v>
      </c>
      <c r="H72" s="8">
        <f t="shared" si="121"/>
        <v>3.7826912287875691</v>
      </c>
      <c r="I72" s="8">
        <f t="shared" si="121"/>
        <v>3.7826912287875691</v>
      </c>
      <c r="J72" s="8">
        <f t="shared" si="121"/>
        <v>3.7826912287875691</v>
      </c>
      <c r="K72" s="8">
        <f t="shared" si="121"/>
        <v>3.7826912287875691</v>
      </c>
      <c r="L72" s="8">
        <f t="shared" si="121"/>
        <v>3.7826912287875691</v>
      </c>
      <c r="M72" s="8">
        <f t="shared" si="121"/>
        <v>3.7826912287875691</v>
      </c>
      <c r="N72" s="8">
        <f t="shared" si="121"/>
        <v>3.7826912287875691</v>
      </c>
      <c r="O72" s="8">
        <f t="shared" si="121"/>
        <v>3.7826912287875691</v>
      </c>
      <c r="P72" s="8">
        <f t="shared" si="121"/>
        <v>3.7826912287875691</v>
      </c>
      <c r="Q72" s="8">
        <f t="shared" si="121"/>
        <v>3.7826912287875691</v>
      </c>
    </row>
    <row r="74" spans="2:17" ht="15.6" x14ac:dyDescent="0.3">
      <c r="B74" s="11" t="s">
        <v>17</v>
      </c>
      <c r="C74" s="11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</row>
    <row r="75" spans="2:17" x14ac:dyDescent="0.25">
      <c r="B75" s="1" t="s">
        <v>0</v>
      </c>
      <c r="C75" s="7">
        <v>2023</v>
      </c>
      <c r="D75" s="7">
        <f t="shared" ref="D75" si="122">+C75+1</f>
        <v>2024</v>
      </c>
      <c r="E75" s="7">
        <f t="shared" ref="E75" si="123">+D75+1</f>
        <v>2025</v>
      </c>
      <c r="F75" s="7">
        <f t="shared" ref="F75" si="124">+E75+1</f>
        <v>2026</v>
      </c>
      <c r="G75" s="7">
        <f t="shared" ref="G75" si="125">+F75+1</f>
        <v>2027</v>
      </c>
      <c r="H75" s="7">
        <f t="shared" ref="H75" si="126">+G75+1</f>
        <v>2028</v>
      </c>
      <c r="I75" s="7">
        <f t="shared" ref="I75" si="127">+H75+1</f>
        <v>2029</v>
      </c>
      <c r="J75" s="7">
        <f t="shared" ref="J75" si="128">+I75+1</f>
        <v>2030</v>
      </c>
      <c r="K75" s="7">
        <f t="shared" ref="K75" si="129">+J75+1</f>
        <v>2031</v>
      </c>
      <c r="L75" s="7">
        <f t="shared" ref="L75" si="130">+K75+1</f>
        <v>2032</v>
      </c>
      <c r="M75" s="7">
        <f t="shared" ref="M75" si="131">+L75+1</f>
        <v>2033</v>
      </c>
      <c r="N75" s="7">
        <f t="shared" ref="N75" si="132">+M75+1</f>
        <v>2034</v>
      </c>
      <c r="O75" s="7">
        <f t="shared" ref="O75" si="133">+N75+1</f>
        <v>2035</v>
      </c>
      <c r="P75" s="7">
        <f t="shared" ref="P75" si="134">+O75+1</f>
        <v>2036</v>
      </c>
      <c r="Q75" s="7">
        <f t="shared" ref="Q75" si="135">+P75+1</f>
        <v>2037</v>
      </c>
    </row>
    <row r="76" spans="2:17" x14ac:dyDescent="0.25">
      <c r="B76" s="1" t="s">
        <v>7</v>
      </c>
      <c r="C76" s="1">
        <v>40</v>
      </c>
      <c r="D76" s="3">
        <f>+C76+1.1</f>
        <v>41.1</v>
      </c>
      <c r="E76" s="3">
        <f t="shared" ref="E76:Q76" si="136">+D76+1.1</f>
        <v>42.2</v>
      </c>
      <c r="F76" s="3">
        <f t="shared" si="136"/>
        <v>43.300000000000004</v>
      </c>
      <c r="G76" s="3">
        <f t="shared" si="136"/>
        <v>44.400000000000006</v>
      </c>
      <c r="H76" s="3">
        <f t="shared" si="136"/>
        <v>45.500000000000007</v>
      </c>
      <c r="I76" s="3">
        <f t="shared" si="136"/>
        <v>46.600000000000009</v>
      </c>
      <c r="J76" s="3">
        <f t="shared" si="136"/>
        <v>47.70000000000001</v>
      </c>
      <c r="K76" s="3">
        <f t="shared" si="136"/>
        <v>48.800000000000011</v>
      </c>
      <c r="L76" s="3">
        <f t="shared" si="136"/>
        <v>49.900000000000013</v>
      </c>
      <c r="M76" s="3">
        <f t="shared" si="136"/>
        <v>51.000000000000014</v>
      </c>
      <c r="N76" s="3">
        <f t="shared" si="136"/>
        <v>52.100000000000016</v>
      </c>
      <c r="O76" s="3">
        <f t="shared" si="136"/>
        <v>53.200000000000017</v>
      </c>
      <c r="P76" s="3">
        <f t="shared" si="136"/>
        <v>54.300000000000018</v>
      </c>
      <c r="Q76" s="3">
        <f t="shared" si="136"/>
        <v>55.40000000000002</v>
      </c>
    </row>
    <row r="77" spans="2:17" x14ac:dyDescent="0.25">
      <c r="B77" s="1" t="s">
        <v>1</v>
      </c>
      <c r="C77" s="1">
        <f>C76</f>
        <v>40</v>
      </c>
      <c r="D77" s="3">
        <f t="shared" ref="D77:Q77" si="137">D76</f>
        <v>41.1</v>
      </c>
      <c r="E77" s="3">
        <f t="shared" si="137"/>
        <v>42.2</v>
      </c>
      <c r="F77" s="3">
        <f t="shared" si="137"/>
        <v>43.300000000000004</v>
      </c>
      <c r="G77" s="3">
        <f t="shared" si="137"/>
        <v>44.400000000000006</v>
      </c>
      <c r="H77" s="3">
        <f t="shared" si="137"/>
        <v>45.500000000000007</v>
      </c>
      <c r="I77" s="3">
        <f t="shared" si="137"/>
        <v>46.600000000000009</v>
      </c>
      <c r="J77" s="3">
        <f t="shared" si="137"/>
        <v>47.70000000000001</v>
      </c>
      <c r="K77" s="3">
        <f t="shared" si="137"/>
        <v>48.800000000000011</v>
      </c>
      <c r="L77" s="3">
        <f t="shared" si="137"/>
        <v>49.900000000000013</v>
      </c>
      <c r="M77" s="3">
        <f t="shared" si="137"/>
        <v>51.000000000000014</v>
      </c>
      <c r="N77" s="3">
        <f t="shared" si="137"/>
        <v>52.100000000000016</v>
      </c>
      <c r="O77" s="3">
        <f t="shared" si="137"/>
        <v>53.200000000000017</v>
      </c>
      <c r="P77" s="3">
        <f t="shared" si="137"/>
        <v>54.300000000000018</v>
      </c>
      <c r="Q77" s="3">
        <f t="shared" si="137"/>
        <v>55.40000000000002</v>
      </c>
    </row>
    <row r="78" spans="2:17" x14ac:dyDescent="0.25">
      <c r="B78" s="1" t="s">
        <v>16</v>
      </c>
      <c r="C78" s="3">
        <f>C77/C76*100</f>
        <v>100</v>
      </c>
      <c r="D78" s="3">
        <f t="shared" ref="D78:Q78" si="138">D77/D76*100</f>
        <v>100</v>
      </c>
      <c r="E78" s="3">
        <f t="shared" si="138"/>
        <v>100</v>
      </c>
      <c r="F78" s="3">
        <f t="shared" si="138"/>
        <v>100</v>
      </c>
      <c r="G78" s="3">
        <f t="shared" si="138"/>
        <v>100</v>
      </c>
      <c r="H78" s="3">
        <f t="shared" si="138"/>
        <v>100</v>
      </c>
      <c r="I78" s="3">
        <f t="shared" si="138"/>
        <v>100</v>
      </c>
      <c r="J78" s="3">
        <f t="shared" si="138"/>
        <v>100</v>
      </c>
      <c r="K78" s="3">
        <f t="shared" si="138"/>
        <v>100</v>
      </c>
      <c r="L78" s="3">
        <f t="shared" si="138"/>
        <v>100</v>
      </c>
      <c r="M78" s="3">
        <f t="shared" si="138"/>
        <v>100</v>
      </c>
      <c r="N78" s="3">
        <f t="shared" si="138"/>
        <v>100</v>
      </c>
      <c r="O78" s="3">
        <f t="shared" si="138"/>
        <v>100</v>
      </c>
      <c r="P78" s="3">
        <f t="shared" si="138"/>
        <v>100</v>
      </c>
      <c r="Q78" s="3">
        <f t="shared" si="138"/>
        <v>100</v>
      </c>
    </row>
    <row r="79" spans="2:17" x14ac:dyDescent="0.25">
      <c r="B79" s="1" t="s">
        <v>8</v>
      </c>
      <c r="C79" s="3"/>
      <c r="D79" s="3"/>
      <c r="E79" s="3">
        <v>50</v>
      </c>
      <c r="F79" s="3">
        <v>50</v>
      </c>
      <c r="G79" s="3">
        <v>50</v>
      </c>
      <c r="H79" s="3">
        <v>50</v>
      </c>
      <c r="I79" s="3">
        <v>50</v>
      </c>
      <c r="J79" s="3">
        <v>50</v>
      </c>
      <c r="K79" s="3">
        <v>50</v>
      </c>
      <c r="L79" s="3">
        <v>40</v>
      </c>
      <c r="M79" s="3">
        <v>30</v>
      </c>
      <c r="N79" s="3">
        <v>20</v>
      </c>
      <c r="O79" s="3">
        <v>10</v>
      </c>
      <c r="P79" s="3">
        <v>10</v>
      </c>
      <c r="Q79" s="3">
        <v>10</v>
      </c>
    </row>
    <row r="80" spans="2:17" ht="15.6" x14ac:dyDescent="0.25">
      <c r="B80" s="1" t="s">
        <v>2</v>
      </c>
      <c r="C80" s="8"/>
      <c r="D80" s="8"/>
      <c r="E80" s="8">
        <f t="shared" ref="E80:Q80" si="139">E82-E84</f>
        <v>3.5870000000000006</v>
      </c>
      <c r="F80" s="8">
        <f t="shared" si="139"/>
        <v>3.6805000000000003</v>
      </c>
      <c r="G80" s="8">
        <f t="shared" si="139"/>
        <v>3.7740000000000005</v>
      </c>
      <c r="H80" s="8">
        <f t="shared" si="139"/>
        <v>3.8675000000000006</v>
      </c>
      <c r="I80" s="8">
        <f t="shared" si="139"/>
        <v>3.9610000000000007</v>
      </c>
      <c r="J80" s="8">
        <f t="shared" si="139"/>
        <v>4.0545000000000009</v>
      </c>
      <c r="K80" s="8">
        <f t="shared" si="139"/>
        <v>4.1480000000000006</v>
      </c>
      <c r="L80" s="8">
        <f t="shared" si="139"/>
        <v>2.8276666666666674</v>
      </c>
      <c r="M80" s="8">
        <f t="shared" si="139"/>
        <v>1.857857142857144</v>
      </c>
      <c r="N80" s="8">
        <f t="shared" si="139"/>
        <v>1.1071249999999999</v>
      </c>
      <c r="O80" s="8">
        <f t="shared" si="139"/>
        <v>0.50244444444444447</v>
      </c>
      <c r="P80" s="8">
        <f t="shared" si="139"/>
        <v>0.51283333333333303</v>
      </c>
      <c r="Q80" s="8">
        <f t="shared" si="139"/>
        <v>0.52322222222222248</v>
      </c>
    </row>
    <row r="81" spans="2:17" ht="15.6" x14ac:dyDescent="0.25">
      <c r="B81" s="1" t="s">
        <v>6</v>
      </c>
      <c r="C81" s="3">
        <v>3335</v>
      </c>
      <c r="D81" s="3">
        <v>2910</v>
      </c>
      <c r="E81" s="3">
        <f>E82*365</f>
        <v>2618.5100000000007</v>
      </c>
      <c r="F81" s="3">
        <f t="shared" ref="F81:Q81" si="140">F82*365</f>
        <v>2686.7650000000003</v>
      </c>
      <c r="G81" s="3">
        <f t="shared" si="140"/>
        <v>2755.0200000000004</v>
      </c>
      <c r="H81" s="3">
        <f t="shared" si="140"/>
        <v>2823.2750000000005</v>
      </c>
      <c r="I81" s="3">
        <f t="shared" si="140"/>
        <v>2891.5300000000007</v>
      </c>
      <c r="J81" s="3">
        <f t="shared" si="140"/>
        <v>2959.7850000000008</v>
      </c>
      <c r="K81" s="3">
        <f t="shared" si="140"/>
        <v>3028.0400000000004</v>
      </c>
      <c r="L81" s="3">
        <f t="shared" si="140"/>
        <v>2580.2458333333338</v>
      </c>
      <c r="M81" s="3">
        <f t="shared" si="140"/>
        <v>2260.3928571428578</v>
      </c>
      <c r="N81" s="3">
        <f t="shared" si="140"/>
        <v>2020.5031250000002</v>
      </c>
      <c r="O81" s="3">
        <f t="shared" si="140"/>
        <v>1833.9222222222229</v>
      </c>
      <c r="P81" s="3">
        <f t="shared" si="140"/>
        <v>1871.8416666666672</v>
      </c>
      <c r="Q81" s="3">
        <f t="shared" si="140"/>
        <v>1909.7611111111116</v>
      </c>
    </row>
    <row r="82" spans="2:17" ht="15.6" x14ac:dyDescent="0.25">
      <c r="B82" s="1" t="s">
        <v>3</v>
      </c>
      <c r="C82" s="8">
        <f>C81/365</f>
        <v>9.1369863013698627</v>
      </c>
      <c r="D82" s="8">
        <f>D81/365</f>
        <v>7.9726027397260273</v>
      </c>
      <c r="E82" s="8">
        <f>E84/(1-E79/100)</f>
        <v>7.1740000000000013</v>
      </c>
      <c r="F82" s="8">
        <f t="shared" ref="F82:Q82" si="141">F84/(1-F79/100)</f>
        <v>7.3610000000000007</v>
      </c>
      <c r="G82" s="8">
        <f t="shared" si="141"/>
        <v>7.5480000000000009</v>
      </c>
      <c r="H82" s="8">
        <f t="shared" si="141"/>
        <v>7.7350000000000012</v>
      </c>
      <c r="I82" s="8">
        <f t="shared" si="141"/>
        <v>7.9220000000000015</v>
      </c>
      <c r="J82" s="8">
        <f t="shared" si="141"/>
        <v>8.1090000000000018</v>
      </c>
      <c r="K82" s="8">
        <f t="shared" si="141"/>
        <v>8.2960000000000012</v>
      </c>
      <c r="L82" s="8">
        <f t="shared" si="141"/>
        <v>7.0691666666666686</v>
      </c>
      <c r="M82" s="8">
        <f t="shared" si="141"/>
        <v>6.1928571428571448</v>
      </c>
      <c r="N82" s="8">
        <f t="shared" si="141"/>
        <v>5.5356250000000005</v>
      </c>
      <c r="O82" s="8">
        <f t="shared" si="141"/>
        <v>5.0244444444444465</v>
      </c>
      <c r="P82" s="8">
        <f t="shared" si="141"/>
        <v>5.1283333333333347</v>
      </c>
      <c r="Q82" s="8">
        <f t="shared" si="141"/>
        <v>5.2322222222222239</v>
      </c>
    </row>
    <row r="83" spans="2:17" ht="15.6" x14ac:dyDescent="0.25">
      <c r="B83" s="1" t="s">
        <v>5</v>
      </c>
      <c r="C83" s="4"/>
      <c r="D83" s="4"/>
      <c r="E83" s="4">
        <f>E84*365</f>
        <v>1309.2550000000003</v>
      </c>
      <c r="F83" s="4">
        <f t="shared" ref="F83:Q83" si="142">F84*365</f>
        <v>1343.3825000000002</v>
      </c>
      <c r="G83" s="4">
        <f t="shared" si="142"/>
        <v>1377.5100000000002</v>
      </c>
      <c r="H83" s="4">
        <f t="shared" si="142"/>
        <v>1411.6375000000003</v>
      </c>
      <c r="I83" s="4">
        <f t="shared" si="142"/>
        <v>1445.7650000000003</v>
      </c>
      <c r="J83" s="4">
        <f t="shared" si="142"/>
        <v>1479.8925000000004</v>
      </c>
      <c r="K83" s="4">
        <f t="shared" si="142"/>
        <v>1514.0200000000002</v>
      </c>
      <c r="L83" s="4">
        <f t="shared" si="142"/>
        <v>1548.1475000000005</v>
      </c>
      <c r="M83" s="4">
        <f t="shared" si="142"/>
        <v>1582.2750000000003</v>
      </c>
      <c r="N83" s="4">
        <f t="shared" si="142"/>
        <v>1616.4025000000001</v>
      </c>
      <c r="O83" s="4">
        <f t="shared" si="142"/>
        <v>1650.5300000000007</v>
      </c>
      <c r="P83" s="4">
        <f t="shared" si="142"/>
        <v>1684.6575000000007</v>
      </c>
      <c r="Q83" s="4">
        <f t="shared" si="142"/>
        <v>1718.7850000000005</v>
      </c>
    </row>
    <row r="84" spans="2:17" ht="15.6" x14ac:dyDescent="0.25">
      <c r="B84" s="1" t="s">
        <v>4</v>
      </c>
      <c r="C84" s="8"/>
      <c r="D84" s="8"/>
      <c r="E84" s="8">
        <f>E77*85/1000</f>
        <v>3.5870000000000006</v>
      </c>
      <c r="F84" s="8">
        <f t="shared" ref="F84:Q84" si="143">F77*85/1000</f>
        <v>3.6805000000000003</v>
      </c>
      <c r="G84" s="8">
        <f t="shared" si="143"/>
        <v>3.7740000000000005</v>
      </c>
      <c r="H84" s="8">
        <f t="shared" si="143"/>
        <v>3.8675000000000006</v>
      </c>
      <c r="I84" s="8">
        <f t="shared" si="143"/>
        <v>3.9610000000000007</v>
      </c>
      <c r="J84" s="8">
        <f t="shared" si="143"/>
        <v>4.0545000000000009</v>
      </c>
      <c r="K84" s="8">
        <f t="shared" si="143"/>
        <v>4.1480000000000006</v>
      </c>
      <c r="L84" s="8">
        <f t="shared" si="143"/>
        <v>4.2415000000000012</v>
      </c>
      <c r="M84" s="8">
        <f t="shared" si="143"/>
        <v>4.3350000000000009</v>
      </c>
      <c r="N84" s="8">
        <f t="shared" si="143"/>
        <v>4.4285000000000005</v>
      </c>
      <c r="O84" s="8">
        <f t="shared" si="143"/>
        <v>4.522000000000002</v>
      </c>
      <c r="P84" s="8">
        <f t="shared" si="143"/>
        <v>4.6155000000000017</v>
      </c>
      <c r="Q84" s="8">
        <f t="shared" si="143"/>
        <v>4.7090000000000014</v>
      </c>
    </row>
    <row r="97" ht="52.5" customHeight="1" x14ac:dyDescent="0.25"/>
    <row r="99" ht="13.5" customHeight="1" x14ac:dyDescent="0.25"/>
    <row r="117" ht="13.5" customHeight="1" x14ac:dyDescent="0.25"/>
    <row r="125" ht="14.25" customHeight="1" x14ac:dyDescent="0.25"/>
    <row r="135" ht="13.5" customHeight="1" x14ac:dyDescent="0.25"/>
  </sheetData>
  <mergeCells count="8">
    <mergeCell ref="B74:P74"/>
    <mergeCell ref="B50:P50"/>
    <mergeCell ref="B62:P62"/>
    <mergeCell ref="B2:P2"/>
    <mergeCell ref="B1:P1"/>
    <mergeCell ref="B14:P14"/>
    <mergeCell ref="B26:P26"/>
    <mergeCell ref="B38:P38"/>
  </mergeCells>
  <phoneticPr fontId="1" type="noConversion"/>
  <pageMargins left="0.75" right="0.75" top="1" bottom="1" header="0.5" footer="0.5"/>
  <pageSetup paperSize="9" scale="65" orientation="landscape" r:id="rId1"/>
  <headerFooter alignWithMargins="0"/>
  <ignoredErrors>
    <ignoredError sqref="F10:G10 H10:Q10 F22:H22 I22:Q22 E36 E34 F34:Q34 E46:Q46 F55 E58:F58 G58:Q58 E70 F70:Q70 E82:Q8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Leht2</vt:lpstr>
      <vt:lpstr>Leht3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Otsmaa</dc:creator>
  <cp:lastModifiedBy>Sven Otsmaa | Viru-Nigula.ee</cp:lastModifiedBy>
  <cp:lastPrinted>2017-09-28T08:16:58Z</cp:lastPrinted>
  <dcterms:created xsi:type="dcterms:W3CDTF">2009-11-02T09:41:05Z</dcterms:created>
  <dcterms:modified xsi:type="dcterms:W3CDTF">2025-04-11T08:33:14Z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2020-11-23T06:45:53Z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b030e57e-29a7-477e-b51c-00003be3607a</vt:lpwstr>
  </property>
  <property fmtid="{D5CDD505-2E9C-101B-9397-08002B2CF9AE}" pid="8" name="MSIP_Label_43f08ec5-d6d9-4227-8387-ccbfcb3632c4_ContentBits">
    <vt:lpwstr>0</vt:lpwstr>
  </property>
</Properties>
</file>