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My Documents\Anija valla ÜVKA\Anija valla ÜVKA\Tarbimisbilansid\"/>
    </mc:Choice>
  </mc:AlternateContent>
  <xr:revisionPtr revIDLastSave="0" documentId="13_ncr:1_{A6953D3E-1FD9-4E4A-883A-1242B5E87EF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1" l="1"/>
  <c r="B70" i="1"/>
  <c r="C69" i="1"/>
  <c r="D69" i="1" s="1"/>
  <c r="P68" i="1"/>
  <c r="E69" i="1" l="1"/>
  <c r="D70" i="1"/>
  <c r="D78" i="1" l="1"/>
  <c r="D77" i="1" s="1"/>
  <c r="D75" i="1" s="1"/>
  <c r="D76" i="1" s="1"/>
  <c r="D74" i="1" s="1"/>
  <c r="D71" i="1"/>
  <c r="F69" i="1"/>
  <c r="E70" i="1"/>
  <c r="G69" i="1" l="1"/>
  <c r="F70" i="1"/>
  <c r="E78" i="1"/>
  <c r="E77" i="1" s="1"/>
  <c r="E75" i="1" s="1"/>
  <c r="E76" i="1" s="1"/>
  <c r="E74" i="1" s="1"/>
  <c r="E71" i="1"/>
  <c r="F71" i="1" l="1"/>
  <c r="F78" i="1"/>
  <c r="F77" i="1" s="1"/>
  <c r="F75" i="1" s="1"/>
  <c r="F76" i="1" s="1"/>
  <c r="F74" i="1" s="1"/>
  <c r="G70" i="1"/>
  <c r="H69" i="1"/>
  <c r="H70" i="1" l="1"/>
  <c r="I69" i="1"/>
  <c r="G71" i="1"/>
  <c r="G78" i="1"/>
  <c r="G77" i="1" s="1"/>
  <c r="G75" i="1" s="1"/>
  <c r="G76" i="1" s="1"/>
  <c r="G74" i="1" s="1"/>
  <c r="J69" i="1" l="1"/>
  <c r="I70" i="1"/>
  <c r="H71" i="1"/>
  <c r="H78" i="1"/>
  <c r="H77" i="1" s="1"/>
  <c r="H75" i="1" s="1"/>
  <c r="H76" i="1" s="1"/>
  <c r="H74" i="1" s="1"/>
  <c r="I71" i="1" l="1"/>
  <c r="I78" i="1"/>
  <c r="I77" i="1" s="1"/>
  <c r="I75" i="1" s="1"/>
  <c r="I76" i="1" s="1"/>
  <c r="I74" i="1" s="1"/>
  <c r="K69" i="1"/>
  <c r="J70" i="1"/>
  <c r="K70" i="1" l="1"/>
  <c r="L69" i="1"/>
  <c r="J71" i="1"/>
  <c r="J78" i="1"/>
  <c r="J77" i="1" s="1"/>
  <c r="J75" i="1" s="1"/>
  <c r="J76" i="1" s="1"/>
  <c r="J74" i="1" s="1"/>
  <c r="M69" i="1" l="1"/>
  <c r="L70" i="1"/>
  <c r="K71" i="1"/>
  <c r="K78" i="1"/>
  <c r="K77" i="1" s="1"/>
  <c r="K75" i="1" s="1"/>
  <c r="K76" i="1" s="1"/>
  <c r="K74" i="1" s="1"/>
  <c r="L78" i="1" l="1"/>
  <c r="L77" i="1" s="1"/>
  <c r="L75" i="1" s="1"/>
  <c r="L76" i="1" s="1"/>
  <c r="L74" i="1" s="1"/>
  <c r="L71" i="1"/>
  <c r="N69" i="1"/>
  <c r="M70" i="1"/>
  <c r="M78" i="1" l="1"/>
  <c r="M77" i="1" s="1"/>
  <c r="M75" i="1" s="1"/>
  <c r="M76" i="1" s="1"/>
  <c r="M74" i="1" s="1"/>
  <c r="M71" i="1"/>
  <c r="O69" i="1"/>
  <c r="N70" i="1"/>
  <c r="N78" i="1" l="1"/>
  <c r="N77" i="1" s="1"/>
  <c r="N75" i="1" s="1"/>
  <c r="N76" i="1" s="1"/>
  <c r="N74" i="1" s="1"/>
  <c r="N71" i="1"/>
  <c r="O70" i="1"/>
  <c r="P69" i="1"/>
  <c r="P70" i="1" s="1"/>
  <c r="P71" i="1" l="1"/>
  <c r="P78" i="1"/>
  <c r="P77" i="1" s="1"/>
  <c r="P75" i="1" s="1"/>
  <c r="P76" i="1" s="1"/>
  <c r="P74" i="1" s="1"/>
  <c r="O78" i="1"/>
  <c r="O77" i="1" s="1"/>
  <c r="O75" i="1" s="1"/>
  <c r="O76" i="1" s="1"/>
  <c r="O74" i="1" s="1"/>
  <c r="O71" i="1"/>
  <c r="I65" i="1" l="1"/>
  <c r="E59" i="1"/>
  <c r="F59" i="1" s="1"/>
  <c r="G59" i="1" s="1"/>
  <c r="H59" i="1" s="1"/>
  <c r="I59" i="1" s="1"/>
  <c r="J59" i="1" s="1"/>
  <c r="K59" i="1" s="1"/>
  <c r="C65" i="1"/>
  <c r="B65" i="1"/>
  <c r="C63" i="1"/>
  <c r="C61" i="1" s="1"/>
  <c r="B63" i="1"/>
  <c r="C60" i="1"/>
  <c r="B60" i="1"/>
  <c r="M58" i="1"/>
  <c r="K58" i="1"/>
  <c r="G58" i="1"/>
  <c r="P57" i="1"/>
  <c r="P65" i="1" s="1"/>
  <c r="P64" i="1" s="1"/>
  <c r="P62" i="1" s="1"/>
  <c r="P63" i="1" s="1"/>
  <c r="P61" i="1" s="1"/>
  <c r="O57" i="1"/>
  <c r="O65" i="1" s="1"/>
  <c r="O64" i="1" s="1"/>
  <c r="O62" i="1" s="1"/>
  <c r="O63" i="1" s="1"/>
  <c r="O61" i="1" s="1"/>
  <c r="N57" i="1"/>
  <c r="N65" i="1" s="1"/>
  <c r="N64" i="1" s="1"/>
  <c r="N62" i="1" s="1"/>
  <c r="N63" i="1" s="1"/>
  <c r="N61" i="1" s="1"/>
  <c r="M57" i="1"/>
  <c r="M65" i="1" s="1"/>
  <c r="M64" i="1" s="1"/>
  <c r="M62" i="1" s="1"/>
  <c r="M63" i="1" s="1"/>
  <c r="M61" i="1" s="1"/>
  <c r="L57" i="1"/>
  <c r="L65" i="1" s="1"/>
  <c r="L64" i="1" s="1"/>
  <c r="L62" i="1" s="1"/>
  <c r="L63" i="1" s="1"/>
  <c r="L61" i="1" s="1"/>
  <c r="K57" i="1"/>
  <c r="K65" i="1" s="1"/>
  <c r="J57" i="1"/>
  <c r="J58" i="1" s="1"/>
  <c r="I57" i="1"/>
  <c r="I58" i="1" s="1"/>
  <c r="H57" i="1"/>
  <c r="H58" i="1" s="1"/>
  <c r="G57" i="1"/>
  <c r="G65" i="1" s="1"/>
  <c r="F57" i="1"/>
  <c r="F65" i="1" s="1"/>
  <c r="F64" i="1" s="1"/>
  <c r="F62" i="1" s="1"/>
  <c r="F63" i="1" s="1"/>
  <c r="F61" i="1" s="1"/>
  <c r="E57" i="1"/>
  <c r="E65" i="1" s="1"/>
  <c r="E64" i="1" s="1"/>
  <c r="E62" i="1" s="1"/>
  <c r="E63" i="1" s="1"/>
  <c r="E61" i="1" s="1"/>
  <c r="D57" i="1"/>
  <c r="D65" i="1" s="1"/>
  <c r="D64" i="1" s="1"/>
  <c r="D62" i="1" s="1"/>
  <c r="D63" i="1" s="1"/>
  <c r="D61" i="1" s="1"/>
  <c r="C57" i="1"/>
  <c r="C58" i="1" s="1"/>
  <c r="B57" i="1"/>
  <c r="B58" i="1" s="1"/>
  <c r="O58" i="1" l="1"/>
  <c r="N58" i="1"/>
  <c r="E58" i="1"/>
  <c r="P58" i="1"/>
  <c r="F58" i="1"/>
  <c r="J65" i="1"/>
  <c r="H65" i="1"/>
  <c r="B59" i="1"/>
  <c r="D58" i="1"/>
  <c r="L58" i="1"/>
  <c r="C59" i="1"/>
  <c r="B61" i="1"/>
  <c r="G64" i="1"/>
  <c r="G62" i="1" s="1"/>
  <c r="G63" i="1" s="1"/>
  <c r="G61" i="1" s="1"/>
  <c r="J49" i="1"/>
  <c r="E51" i="1"/>
  <c r="E49" i="1" s="1"/>
  <c r="E50" i="1" s="1"/>
  <c r="E48" i="1" s="1"/>
  <c r="F51" i="1"/>
  <c r="F49" i="1" s="1"/>
  <c r="G51" i="1"/>
  <c r="G49" i="1" s="1"/>
  <c r="H51" i="1"/>
  <c r="H49" i="1" s="1"/>
  <c r="I51" i="1"/>
  <c r="I49" i="1" s="1"/>
  <c r="J51" i="1"/>
  <c r="K51" i="1"/>
  <c r="K49" i="1" s="1"/>
  <c r="L51" i="1"/>
  <c r="L49" i="1" s="1"/>
  <c r="M51" i="1"/>
  <c r="M49" i="1" s="1"/>
  <c r="N51" i="1"/>
  <c r="N49" i="1" s="1"/>
  <c r="O51" i="1"/>
  <c r="O49" i="1" s="1"/>
  <c r="O50" i="1" s="1"/>
  <c r="O48" i="1" s="1"/>
  <c r="P51" i="1"/>
  <c r="P49" i="1" s="1"/>
  <c r="P50" i="1" s="1"/>
  <c r="P48" i="1" s="1"/>
  <c r="D51" i="1"/>
  <c r="D49" i="1" s="1"/>
  <c r="D50" i="1" s="1"/>
  <c r="D48" i="1" s="1"/>
  <c r="P44" i="1"/>
  <c r="P45" i="1" s="1"/>
  <c r="O44" i="1"/>
  <c r="N44" i="1"/>
  <c r="N45" i="1" s="1"/>
  <c r="M44" i="1"/>
  <c r="M45" i="1" s="1"/>
  <c r="L44" i="1"/>
  <c r="K44" i="1"/>
  <c r="K45" i="1" s="1"/>
  <c r="J44" i="1"/>
  <c r="J45" i="1" s="1"/>
  <c r="I44" i="1"/>
  <c r="I45" i="1" s="1"/>
  <c r="H44" i="1"/>
  <c r="G44" i="1"/>
  <c r="F44" i="1"/>
  <c r="F45" i="1" s="1"/>
  <c r="E44" i="1"/>
  <c r="E45" i="1" s="1"/>
  <c r="D44" i="1"/>
  <c r="C44" i="1"/>
  <c r="C45" i="1" s="1"/>
  <c r="B44" i="1"/>
  <c r="B45" i="1" s="1"/>
  <c r="L39" i="1"/>
  <c r="L38" i="1" s="1"/>
  <c r="L36" i="1" s="1"/>
  <c r="M39" i="1"/>
  <c r="M38" i="1" s="1"/>
  <c r="M36" i="1" s="1"/>
  <c r="N39" i="1"/>
  <c r="N38" i="1" s="1"/>
  <c r="N36" i="1" s="1"/>
  <c r="O39" i="1"/>
  <c r="O38" i="1" s="1"/>
  <c r="O36" i="1" s="1"/>
  <c r="O37" i="1" s="1"/>
  <c r="P39" i="1"/>
  <c r="P38" i="1" s="1"/>
  <c r="P36" i="1" s="1"/>
  <c r="C34" i="1"/>
  <c r="B34" i="1"/>
  <c r="B39" i="1"/>
  <c r="P25" i="1"/>
  <c r="P23" i="1" s="1"/>
  <c r="C21" i="1"/>
  <c r="B21" i="1"/>
  <c r="L26" i="1"/>
  <c r="L25" i="1" s="1"/>
  <c r="L23" i="1" s="1"/>
  <c r="M26" i="1"/>
  <c r="M25" i="1" s="1"/>
  <c r="M23" i="1" s="1"/>
  <c r="N26" i="1"/>
  <c r="N25" i="1" s="1"/>
  <c r="N23" i="1" s="1"/>
  <c r="O26" i="1"/>
  <c r="O25" i="1" s="1"/>
  <c r="O23" i="1" s="1"/>
  <c r="P26" i="1"/>
  <c r="F20" i="1"/>
  <c r="G20" i="1" s="1"/>
  <c r="H20" i="1" s="1"/>
  <c r="I20" i="1" s="1"/>
  <c r="I26" i="1" s="1"/>
  <c r="I25" i="1" s="1"/>
  <c r="I23" i="1" s="1"/>
  <c r="E20" i="1"/>
  <c r="D26" i="1"/>
  <c r="D25" i="1" s="1"/>
  <c r="D23" i="1" s="1"/>
  <c r="B26" i="1"/>
  <c r="E19" i="1"/>
  <c r="D19" i="1"/>
  <c r="C19" i="1"/>
  <c r="E18" i="1"/>
  <c r="F18" i="1" s="1"/>
  <c r="F26" i="1" s="1"/>
  <c r="F25" i="1" s="1"/>
  <c r="F23" i="1" s="1"/>
  <c r="E17" i="1"/>
  <c r="F17" i="1" s="1"/>
  <c r="P55" i="1"/>
  <c r="P42" i="1"/>
  <c r="P29" i="1"/>
  <c r="P16" i="1"/>
  <c r="B8" i="1"/>
  <c r="B13" i="1"/>
  <c r="B11" i="1"/>
  <c r="P3" i="1"/>
  <c r="D45" i="1"/>
  <c r="G45" i="1"/>
  <c r="H45" i="1"/>
  <c r="L45" i="1"/>
  <c r="O45" i="1"/>
  <c r="C52" i="1"/>
  <c r="C46" i="1" s="1"/>
  <c r="B52" i="1"/>
  <c r="C50" i="1"/>
  <c r="B50" i="1"/>
  <c r="C32" i="1"/>
  <c r="C37" i="1"/>
  <c r="B37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24" i="1"/>
  <c r="B24" i="1"/>
  <c r="C6" i="1"/>
  <c r="B6" i="1"/>
  <c r="F19" i="1" l="1"/>
  <c r="E26" i="1"/>
  <c r="E25" i="1" s="1"/>
  <c r="E23" i="1" s="1"/>
  <c r="H64" i="1"/>
  <c r="H62" i="1" s="1"/>
  <c r="H63" i="1" s="1"/>
  <c r="H61" i="1" s="1"/>
  <c r="O35" i="1"/>
  <c r="D24" i="1"/>
  <c r="D22" i="1" s="1"/>
  <c r="J20" i="1"/>
  <c r="J26" i="1" s="1"/>
  <c r="J25" i="1" s="1"/>
  <c r="J23" i="1" s="1"/>
  <c r="G18" i="1"/>
  <c r="F24" i="1"/>
  <c r="G17" i="1"/>
  <c r="C48" i="1"/>
  <c r="C47" i="1" s="1"/>
  <c r="B48" i="1"/>
  <c r="B47" i="1" s="1"/>
  <c r="B46" i="1"/>
  <c r="P37" i="1"/>
  <c r="P35" i="1" s="1"/>
  <c r="B33" i="1"/>
  <c r="B35" i="1"/>
  <c r="B32" i="1"/>
  <c r="E24" i="1"/>
  <c r="E22" i="1" s="1"/>
  <c r="B22" i="1"/>
  <c r="B20" i="1"/>
  <c r="B19" i="1"/>
  <c r="D6" i="1"/>
  <c r="H6" i="1"/>
  <c r="L6" i="1"/>
  <c r="K6" i="1"/>
  <c r="J6" i="1"/>
  <c r="O6" i="1"/>
  <c r="I6" i="1"/>
  <c r="N6" i="1"/>
  <c r="M6" i="1"/>
  <c r="G26" i="1" l="1"/>
  <c r="G25" i="1" s="1"/>
  <c r="G23" i="1" s="1"/>
  <c r="G19" i="1"/>
  <c r="I64" i="1"/>
  <c r="I62" i="1" s="1"/>
  <c r="I63" i="1" s="1"/>
  <c r="I61" i="1" s="1"/>
  <c r="K20" i="1"/>
  <c r="K26" i="1" s="1"/>
  <c r="K25" i="1" s="1"/>
  <c r="K23" i="1" s="1"/>
  <c r="H18" i="1"/>
  <c r="H17" i="1"/>
  <c r="F22" i="1"/>
  <c r="F50" i="1"/>
  <c r="F48" i="1" s="1"/>
  <c r="E6" i="1"/>
  <c r="P6" i="1"/>
  <c r="H26" i="1" l="1"/>
  <c r="H25" i="1" s="1"/>
  <c r="H23" i="1" s="1"/>
  <c r="H24" i="1" s="1"/>
  <c r="H22" i="1" s="1"/>
  <c r="H19" i="1"/>
  <c r="K64" i="1"/>
  <c r="K62" i="1" s="1"/>
  <c r="K63" i="1" s="1"/>
  <c r="K61" i="1" s="1"/>
  <c r="J64" i="1"/>
  <c r="J62" i="1" s="1"/>
  <c r="J63" i="1" s="1"/>
  <c r="J61" i="1" s="1"/>
  <c r="G24" i="1"/>
  <c r="G22" i="1" s="1"/>
  <c r="I17" i="1"/>
  <c r="I19" i="1" s="1"/>
  <c r="G50" i="1"/>
  <c r="G48" i="1" s="1"/>
  <c r="I24" i="1"/>
  <c r="I22" i="1" s="1"/>
  <c r="G6" i="1"/>
  <c r="F6" i="1"/>
  <c r="J17" i="1" l="1"/>
  <c r="J19" i="1" s="1"/>
  <c r="H50" i="1"/>
  <c r="H48" i="1" s="1"/>
  <c r="J24" i="1"/>
  <c r="J22" i="1" s="1"/>
  <c r="K17" i="1" l="1"/>
  <c r="K19" i="1" s="1"/>
  <c r="I50" i="1"/>
  <c r="I48" i="1" s="1"/>
  <c r="K24" i="1"/>
  <c r="K22" i="1" s="1"/>
  <c r="C13" i="1"/>
  <c r="C7" i="1" l="1"/>
  <c r="D13" i="1"/>
  <c r="L17" i="1"/>
  <c r="L19" i="1" s="1"/>
  <c r="J50" i="1"/>
  <c r="J48" i="1" s="1"/>
  <c r="L24" i="1"/>
  <c r="L22" i="1" s="1"/>
  <c r="B7" i="1"/>
  <c r="D12" i="1" l="1"/>
  <c r="D10" i="1" s="1"/>
  <c r="D11" i="1" s="1"/>
  <c r="D9" i="1" s="1"/>
  <c r="E13" i="1"/>
  <c r="M17" i="1"/>
  <c r="M19" i="1" s="1"/>
  <c r="K50" i="1"/>
  <c r="K48" i="1" s="1"/>
  <c r="M24" i="1"/>
  <c r="M22" i="1" s="1"/>
  <c r="F13" i="1" l="1"/>
  <c r="E12" i="1"/>
  <c r="E10" i="1" s="1"/>
  <c r="E11" i="1" s="1"/>
  <c r="N17" i="1"/>
  <c r="N19" i="1" s="1"/>
  <c r="L50" i="1"/>
  <c r="L48" i="1" s="1"/>
  <c r="L37" i="1"/>
  <c r="L35" i="1" s="1"/>
  <c r="N24" i="1"/>
  <c r="N22" i="1" s="1"/>
  <c r="G13" i="1" l="1"/>
  <c r="F12" i="1"/>
  <c r="F10" i="1" s="1"/>
  <c r="F11" i="1" s="1"/>
  <c r="O17" i="1"/>
  <c r="O19" i="1" s="1"/>
  <c r="M50" i="1"/>
  <c r="M48" i="1" s="1"/>
  <c r="M37" i="1"/>
  <c r="M35" i="1" s="1"/>
  <c r="N37" i="1"/>
  <c r="N35" i="1" s="1"/>
  <c r="O24" i="1"/>
  <c r="O22" i="1" s="1"/>
  <c r="H13" i="1" l="1"/>
  <c r="G12" i="1"/>
  <c r="G10" i="1" s="1"/>
  <c r="G11" i="1" s="1"/>
  <c r="P17" i="1"/>
  <c r="P19" i="1" s="1"/>
  <c r="N50" i="1"/>
  <c r="N48" i="1" s="1"/>
  <c r="P24" i="1"/>
  <c r="P22" i="1" s="1"/>
  <c r="I13" i="1" l="1"/>
  <c r="H12" i="1"/>
  <c r="H10" i="1" s="1"/>
  <c r="H11" i="1" s="1"/>
  <c r="H9" i="1" s="1"/>
  <c r="B9" i="1"/>
  <c r="F9" i="1"/>
  <c r="G9" i="1"/>
  <c r="E9" i="1"/>
  <c r="J13" i="1" l="1"/>
  <c r="I12" i="1"/>
  <c r="I10" i="1" s="1"/>
  <c r="I11" i="1" s="1"/>
  <c r="I9" i="1" s="1"/>
  <c r="K13" i="1" l="1"/>
  <c r="J12" i="1"/>
  <c r="J10" i="1" s="1"/>
  <c r="J11" i="1" s="1"/>
  <c r="J9" i="1" s="1"/>
  <c r="L13" i="1" l="1"/>
  <c r="K12" i="1"/>
  <c r="K10" i="1" s="1"/>
  <c r="K11" i="1" s="1"/>
  <c r="K9" i="1" s="1"/>
  <c r="M13" i="1" l="1"/>
  <c r="L12" i="1"/>
  <c r="L10" i="1" s="1"/>
  <c r="L11" i="1" s="1"/>
  <c r="L9" i="1" s="1"/>
  <c r="N13" i="1" l="1"/>
  <c r="M12" i="1"/>
  <c r="M10" i="1" s="1"/>
  <c r="M11" i="1" s="1"/>
  <c r="M9" i="1" s="1"/>
  <c r="O13" i="1" l="1"/>
  <c r="N12" i="1"/>
  <c r="N10" i="1" s="1"/>
  <c r="N11" i="1" s="1"/>
  <c r="N9" i="1" s="1"/>
  <c r="P13" i="1" l="1"/>
  <c r="P12" i="1" s="1"/>
  <c r="P10" i="1" s="1"/>
  <c r="P11" i="1" s="1"/>
  <c r="P9" i="1" s="1"/>
  <c r="O12" i="1"/>
  <c r="O10" i="1" s="1"/>
  <c r="O11" i="1" s="1"/>
  <c r="O9" i="1" s="1"/>
  <c r="C11" i="1" l="1"/>
  <c r="C9" i="1" s="1"/>
  <c r="C8" i="1"/>
  <c r="C26" i="1"/>
  <c r="C20" i="1" s="1"/>
  <c r="C22" i="1" l="1"/>
  <c r="C39" i="1"/>
  <c r="C35" i="1" s="1"/>
  <c r="C33" i="1" l="1"/>
  <c r="D33" i="1" s="1"/>
  <c r="D39" i="1" l="1"/>
  <c r="D38" i="1" s="1"/>
  <c r="D36" i="1" s="1"/>
  <c r="D37" i="1" s="1"/>
  <c r="D35" i="1" s="1"/>
  <c r="E33" i="1"/>
  <c r="F33" i="1" l="1"/>
  <c r="E39" i="1"/>
  <c r="E38" i="1" s="1"/>
  <c r="E36" i="1" s="1"/>
  <c r="E37" i="1" s="1"/>
  <c r="E35" i="1" s="1"/>
  <c r="F39" i="1" l="1"/>
  <c r="F38" i="1" s="1"/>
  <c r="F36" i="1" s="1"/>
  <c r="F37" i="1" s="1"/>
  <c r="F35" i="1" s="1"/>
  <c r="G33" i="1"/>
  <c r="G39" i="1" l="1"/>
  <c r="G38" i="1" s="1"/>
  <c r="G36" i="1" s="1"/>
  <c r="G37" i="1" s="1"/>
  <c r="G35" i="1" s="1"/>
  <c r="H33" i="1"/>
  <c r="H39" i="1" l="1"/>
  <c r="H38" i="1" s="1"/>
  <c r="H36" i="1" s="1"/>
  <c r="H37" i="1" s="1"/>
  <c r="H35" i="1" s="1"/>
  <c r="I33" i="1"/>
  <c r="I39" i="1" l="1"/>
  <c r="I38" i="1" s="1"/>
  <c r="I36" i="1" s="1"/>
  <c r="I37" i="1" s="1"/>
  <c r="I35" i="1" s="1"/>
  <c r="J33" i="1"/>
  <c r="K33" i="1" l="1"/>
  <c r="K39" i="1" s="1"/>
  <c r="K38" i="1" s="1"/>
  <c r="K36" i="1" s="1"/>
  <c r="K37" i="1" s="1"/>
  <c r="K35" i="1" s="1"/>
  <c r="J39" i="1"/>
  <c r="J38" i="1" s="1"/>
  <c r="J36" i="1" s="1"/>
  <c r="J37" i="1" s="1"/>
  <c r="J35" i="1" s="1"/>
</calcChain>
</file>

<file path=xl/sharedStrings.xml><?xml version="1.0" encoding="utf-8"?>
<sst xmlns="http://schemas.openxmlformats.org/spreadsheetml/2006/main" count="72" uniqueCount="18">
  <si>
    <t>Näitaja</t>
  </si>
  <si>
    <t>Ühiskanalisatsiooniga varustatud elanike arv</t>
  </si>
  <si>
    <t>Elanike ühiktarbimine, l/in/d</t>
  </si>
  <si>
    <r>
      <t>reoveepuhastamine, m</t>
    </r>
    <r>
      <rPr>
        <vertAlign val="superscript"/>
        <sz val="10"/>
        <color theme="1"/>
        <rFont val="Arial"/>
        <family val="2"/>
        <charset val="186"/>
      </rPr>
      <t>3</t>
    </r>
    <r>
      <rPr>
        <sz val="10"/>
        <color theme="1"/>
        <rFont val="Arial"/>
        <family val="2"/>
        <charset val="186"/>
      </rPr>
      <t>/d</t>
    </r>
  </si>
  <si>
    <r>
      <t>infiltratsioon, m</t>
    </r>
    <r>
      <rPr>
        <vertAlign val="superscript"/>
        <sz val="10"/>
        <color theme="1"/>
        <rFont val="Arial"/>
        <family val="2"/>
        <charset val="186"/>
      </rPr>
      <t>3</t>
    </r>
    <r>
      <rPr>
        <sz val="10"/>
        <color theme="1"/>
        <rFont val="Arial"/>
        <family val="2"/>
        <charset val="186"/>
      </rPr>
      <t>/d</t>
    </r>
  </si>
  <si>
    <t>infiltratsioon, %</t>
  </si>
  <si>
    <r>
      <t>reoveepuhastamine, m</t>
    </r>
    <r>
      <rPr>
        <vertAlign val="superscript"/>
        <sz val="10"/>
        <color theme="1"/>
        <rFont val="Arial"/>
        <family val="2"/>
        <charset val="186"/>
      </rPr>
      <t>3</t>
    </r>
    <r>
      <rPr>
        <sz val="10"/>
        <color theme="1"/>
        <rFont val="Arial"/>
        <family val="2"/>
        <charset val="186"/>
      </rPr>
      <t>/a</t>
    </r>
  </si>
  <si>
    <t>Elanike arv</t>
  </si>
  <si>
    <r>
      <t>Ühiskanalisatsiooniteenuse tarbimine, m</t>
    </r>
    <r>
      <rPr>
        <vertAlign val="superscript"/>
        <sz val="10"/>
        <color theme="1"/>
        <rFont val="Arial"/>
        <family val="2"/>
        <charset val="186"/>
      </rPr>
      <t>3</t>
    </r>
    <r>
      <rPr>
        <sz val="10"/>
        <color theme="1"/>
        <rFont val="Arial"/>
        <family val="2"/>
        <charset val="186"/>
      </rPr>
      <t>/a</t>
    </r>
  </si>
  <si>
    <r>
      <t>Ühiskanalisatsiooniteenuse tarbimine, m</t>
    </r>
    <r>
      <rPr>
        <vertAlign val="superscript"/>
        <sz val="10"/>
        <color theme="1"/>
        <rFont val="Arial"/>
        <family val="2"/>
        <charset val="186"/>
      </rPr>
      <t>3</t>
    </r>
    <r>
      <rPr>
        <sz val="10"/>
        <color theme="1"/>
        <rFont val="Arial"/>
        <family val="2"/>
        <charset val="186"/>
      </rPr>
      <t>/d</t>
    </r>
  </si>
  <si>
    <t>Ühiktarbimine, l/in/d</t>
  </si>
  <si>
    <t>varustatus %</t>
  </si>
  <si>
    <t xml:space="preserve">Kehra linna, Lehtmetsa ja
Ülejõe külade reoveebilanss </t>
  </si>
  <si>
    <t xml:space="preserve">Aegviidu reoveekogumisala (alev koos Nikerjärve asumiga) reoveebilanss </t>
  </si>
  <si>
    <t xml:space="preserve">Alavere küla reoveebilanss </t>
  </si>
  <si>
    <t xml:space="preserve">Anija küla reoveebilanss </t>
  </si>
  <si>
    <t xml:space="preserve">Lilli küla reoveebilanss </t>
  </si>
  <si>
    <t xml:space="preserve">Härmakosu küla reoveebilanss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</si>
</sst>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2"/>
      <name val="Arial"/>
      <family val="2"/>
      <charset val="186"/>
    </font>
    <font>
      <sz val="9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" fontId="2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1" fontId="2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justify" vertical="top" wrapText="1"/>
    </xf>
    <xf numFmtId="1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1" fontId="2" fillId="0" borderId="0" xfId="0" applyNumberFormat="1" applyFont="1" applyAlignment="1">
      <alignment horizontal="justify" vertical="top" wrapText="1"/>
    </xf>
    <xf numFmtId="164" fontId="2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justify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justify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78"/>
  <sheetViews>
    <sheetView tabSelected="1" topLeftCell="A36" workbookViewId="0">
      <selection activeCell="I81" sqref="I81"/>
    </sheetView>
  </sheetViews>
  <sheetFormatPr defaultRowHeight="15" x14ac:dyDescent="0.25"/>
  <cols>
    <col min="1" max="1" width="38.85546875" customWidth="1"/>
    <col min="2" max="15" width="10" customWidth="1"/>
  </cols>
  <sheetData>
    <row r="2" spans="1:16" ht="30" customHeight="1" x14ac:dyDescent="0.25">
      <c r="A2" s="16" t="s">
        <v>12</v>
      </c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6" x14ac:dyDescent="0.25">
      <c r="A3" s="1" t="s">
        <v>0</v>
      </c>
      <c r="B3" s="2">
        <v>2023</v>
      </c>
      <c r="C3" s="2">
        <v>2024</v>
      </c>
      <c r="D3" s="2">
        <v>2025</v>
      </c>
      <c r="E3" s="2">
        <v>2026</v>
      </c>
      <c r="F3" s="2">
        <v>2027</v>
      </c>
      <c r="G3" s="2">
        <v>2028</v>
      </c>
      <c r="H3" s="2">
        <v>2029</v>
      </c>
      <c r="I3" s="2">
        <v>2030</v>
      </c>
      <c r="J3" s="2">
        <v>2031</v>
      </c>
      <c r="K3" s="2">
        <v>2032</v>
      </c>
      <c r="L3" s="2">
        <v>2033</v>
      </c>
      <c r="M3" s="2">
        <v>2034</v>
      </c>
      <c r="N3" s="2">
        <v>2035</v>
      </c>
      <c r="O3" s="2">
        <v>2036</v>
      </c>
      <c r="P3" s="2">
        <f t="shared" ref="P3" si="0">O3+1</f>
        <v>2037</v>
      </c>
    </row>
    <row r="4" spans="1:16" x14ac:dyDescent="0.25">
      <c r="A4" s="12" t="s">
        <v>7</v>
      </c>
      <c r="B4" s="12">
        <v>3749</v>
      </c>
      <c r="C4" s="12">
        <v>3765</v>
      </c>
      <c r="D4" s="9">
        <v>3766.2</v>
      </c>
      <c r="E4" s="9">
        <v>3767.3999999999996</v>
      </c>
      <c r="F4" s="9">
        <v>3768.5999999999995</v>
      </c>
      <c r="G4" s="9">
        <v>3769.7999999999993</v>
      </c>
      <c r="H4" s="9">
        <v>3770.9999999999991</v>
      </c>
      <c r="I4" s="9">
        <v>3772.1999999999989</v>
      </c>
      <c r="J4" s="9">
        <v>3773.3999999999987</v>
      </c>
      <c r="K4" s="9">
        <v>3774.5999999999985</v>
      </c>
      <c r="L4" s="9">
        <v>3775.7999999999984</v>
      </c>
      <c r="M4" s="9">
        <v>3776.9999999999982</v>
      </c>
      <c r="N4" s="9">
        <v>3778.199999999998</v>
      </c>
      <c r="O4" s="9">
        <v>3779.3999999999978</v>
      </c>
      <c r="P4" s="9">
        <v>3780.5999999999976</v>
      </c>
    </row>
    <row r="5" spans="1:16" x14ac:dyDescent="0.25">
      <c r="A5" s="7" t="s">
        <v>1</v>
      </c>
      <c r="B5" s="5">
        <v>3448</v>
      </c>
      <c r="C5" s="5">
        <v>3492</v>
      </c>
      <c r="D5" s="4">
        <v>3502.5659999999998</v>
      </c>
      <c r="E5" s="4">
        <v>3503.6819999999993</v>
      </c>
      <c r="F5" s="4">
        <v>3504.7979999999993</v>
      </c>
      <c r="G5" s="4">
        <v>3505.9139999999989</v>
      </c>
      <c r="H5" s="4">
        <v>3507.0299999999993</v>
      </c>
      <c r="I5" s="4">
        <v>3508.1459999999993</v>
      </c>
      <c r="J5" s="4">
        <v>3509.2619999999988</v>
      </c>
      <c r="K5" s="4">
        <v>3510.3779999999988</v>
      </c>
      <c r="L5" s="4">
        <v>3511.4939999999983</v>
      </c>
      <c r="M5" s="4">
        <v>3512.6099999999983</v>
      </c>
      <c r="N5" s="4">
        <v>3513.7259999999978</v>
      </c>
      <c r="O5" s="4">
        <v>3514.8419999999978</v>
      </c>
      <c r="P5" s="4">
        <v>3515.9579999999974</v>
      </c>
    </row>
    <row r="6" spans="1:16" x14ac:dyDescent="0.25">
      <c r="A6" s="7" t="s">
        <v>11</v>
      </c>
      <c r="B6" s="9">
        <f>B5/B4*100</f>
        <v>91.971192317951449</v>
      </c>
      <c r="C6" s="9">
        <f>C5/C4*100</f>
        <v>92.749003984063748</v>
      </c>
      <c r="D6" s="9">
        <f t="shared" ref="D6:P6" si="1">D5/D4*100</f>
        <v>93</v>
      </c>
      <c r="E6" s="9">
        <f t="shared" si="1"/>
        <v>93</v>
      </c>
      <c r="F6" s="9">
        <f t="shared" si="1"/>
        <v>93</v>
      </c>
      <c r="G6" s="9">
        <f t="shared" si="1"/>
        <v>92.999999999999986</v>
      </c>
      <c r="H6" s="9">
        <f t="shared" si="1"/>
        <v>93</v>
      </c>
      <c r="I6" s="9">
        <f t="shared" si="1"/>
        <v>93</v>
      </c>
      <c r="J6" s="9">
        <f t="shared" si="1"/>
        <v>93</v>
      </c>
      <c r="K6" s="9">
        <f t="shared" si="1"/>
        <v>93</v>
      </c>
      <c r="L6" s="9">
        <f t="shared" si="1"/>
        <v>93</v>
      </c>
      <c r="M6" s="9">
        <f t="shared" si="1"/>
        <v>93</v>
      </c>
      <c r="N6" s="9">
        <f t="shared" si="1"/>
        <v>93</v>
      </c>
      <c r="O6" s="9">
        <f t="shared" si="1"/>
        <v>93</v>
      </c>
      <c r="P6" s="9">
        <f t="shared" si="1"/>
        <v>92.999999999999986</v>
      </c>
    </row>
    <row r="7" spans="1:16" x14ac:dyDescent="0.25">
      <c r="A7" s="1" t="s">
        <v>2</v>
      </c>
      <c r="B7" s="5">
        <f>B13/B5*1000</f>
        <v>94.910696691351745</v>
      </c>
      <c r="C7" s="5">
        <f>C13/C5*1000</f>
        <v>95.310298294340114</v>
      </c>
      <c r="D7" s="11">
        <v>85</v>
      </c>
      <c r="E7" s="11">
        <v>85</v>
      </c>
      <c r="F7" s="11">
        <v>85</v>
      </c>
      <c r="G7" s="11">
        <v>85</v>
      </c>
      <c r="H7" s="11">
        <v>85</v>
      </c>
      <c r="I7" s="11">
        <v>85</v>
      </c>
      <c r="J7" s="11">
        <v>85</v>
      </c>
      <c r="K7" s="11">
        <v>85</v>
      </c>
      <c r="L7" s="11">
        <v>85</v>
      </c>
      <c r="M7" s="11">
        <v>85</v>
      </c>
      <c r="N7" s="11">
        <v>85</v>
      </c>
      <c r="O7" s="11">
        <v>85</v>
      </c>
      <c r="P7" s="11">
        <v>85</v>
      </c>
    </row>
    <row r="8" spans="1:16" x14ac:dyDescent="0.25">
      <c r="A8" s="1" t="s">
        <v>5</v>
      </c>
      <c r="B8" s="5">
        <f>B10/B12*100</f>
        <v>176.67415869179146</v>
      </c>
      <c r="C8" s="5">
        <f>C10/C12*100</f>
        <v>249.25625984725133</v>
      </c>
      <c r="D8" s="5">
        <v>100</v>
      </c>
      <c r="E8" s="5">
        <v>80</v>
      </c>
      <c r="F8" s="5">
        <v>60</v>
      </c>
      <c r="G8" s="5">
        <v>40</v>
      </c>
      <c r="H8" s="5">
        <v>40</v>
      </c>
      <c r="I8" s="5">
        <v>40</v>
      </c>
      <c r="J8" s="5">
        <v>40</v>
      </c>
      <c r="K8" s="5">
        <v>40</v>
      </c>
      <c r="L8" s="5">
        <v>40</v>
      </c>
      <c r="M8" s="5">
        <v>40</v>
      </c>
      <c r="N8" s="5">
        <v>40</v>
      </c>
      <c r="O8" s="5">
        <v>40</v>
      </c>
      <c r="P8" s="5">
        <v>40</v>
      </c>
    </row>
    <row r="9" spans="1:16" x14ac:dyDescent="0.25">
      <c r="A9" s="1" t="s">
        <v>4</v>
      </c>
      <c r="B9" s="5">
        <f>B11-B13</f>
        <v>250.91778082191786</v>
      </c>
      <c r="C9" s="5">
        <f>C11-C13</f>
        <v>496.76</v>
      </c>
      <c r="D9" s="5">
        <f t="shared" ref="D9" si="2">D11-D13</f>
        <v>333.83061025561364</v>
      </c>
      <c r="E9" s="5">
        <f t="shared" ref="E9:P9" si="3">E11-E13</f>
        <v>267.14958123880803</v>
      </c>
      <c r="F9" s="5">
        <f t="shared" si="3"/>
        <v>200.42600570484387</v>
      </c>
      <c r="G9" s="5">
        <f t="shared" si="3"/>
        <v>133.65988365372124</v>
      </c>
      <c r="H9" s="5">
        <f t="shared" si="3"/>
        <v>133.70243017087978</v>
      </c>
      <c r="I9" s="5">
        <f t="shared" si="3"/>
        <v>133.74497668803838</v>
      </c>
      <c r="J9" s="5">
        <f t="shared" si="3"/>
        <v>133.78752320519698</v>
      </c>
      <c r="K9" s="5">
        <f t="shared" si="3"/>
        <v>133.83006972235552</v>
      </c>
      <c r="L9" s="5">
        <f t="shared" si="3"/>
        <v>133.87261623951412</v>
      </c>
      <c r="M9" s="5">
        <f t="shared" si="3"/>
        <v>133.91516275667271</v>
      </c>
      <c r="N9" s="5">
        <f t="shared" si="3"/>
        <v>133.95770927383131</v>
      </c>
      <c r="O9" s="5">
        <f t="shared" si="3"/>
        <v>134.00025579098991</v>
      </c>
      <c r="P9" s="5">
        <f t="shared" si="3"/>
        <v>134.04280230814845</v>
      </c>
    </row>
    <row r="10" spans="1:16" x14ac:dyDescent="0.25">
      <c r="A10" s="7" t="s">
        <v>6</v>
      </c>
      <c r="B10" s="13">
        <v>211032</v>
      </c>
      <c r="C10" s="9">
        <v>302798</v>
      </c>
      <c r="D10" s="10">
        <f>D12+D12*D8/100</f>
        <v>243696.34548659794</v>
      </c>
      <c r="E10" s="10">
        <f t="shared" ref="E10:P10" si="4">E12+E12*E8/100</f>
        <v>219396.59359237109</v>
      </c>
      <c r="F10" s="10">
        <f t="shared" si="4"/>
        <v>195081.31221938139</v>
      </c>
      <c r="G10" s="10">
        <f t="shared" si="4"/>
        <v>170750.50136762881</v>
      </c>
      <c r="H10" s="10">
        <f t="shared" si="4"/>
        <v>170804.85454329889</v>
      </c>
      <c r="I10" s="10">
        <f t="shared" si="4"/>
        <v>170859.207718969</v>
      </c>
      <c r="J10" s="10">
        <f t="shared" si="4"/>
        <v>170913.56089463909</v>
      </c>
      <c r="K10" s="10">
        <f t="shared" si="4"/>
        <v>170967.91407030917</v>
      </c>
      <c r="L10" s="10">
        <f t="shared" si="4"/>
        <v>171022.26724597925</v>
      </c>
      <c r="M10" s="10">
        <f t="shared" si="4"/>
        <v>171076.62042164936</v>
      </c>
      <c r="N10" s="10">
        <f t="shared" si="4"/>
        <v>171130.97359731945</v>
      </c>
      <c r="O10" s="10">
        <f t="shared" si="4"/>
        <v>171185.32677298953</v>
      </c>
      <c r="P10" s="10">
        <f t="shared" si="4"/>
        <v>171239.67994865961</v>
      </c>
    </row>
    <row r="11" spans="1:16" x14ac:dyDescent="0.25">
      <c r="A11" s="1" t="s">
        <v>3</v>
      </c>
      <c r="B11" s="9">
        <f>B10/365</f>
        <v>578.16986301369866</v>
      </c>
      <c r="C11" s="9">
        <f>C10/365</f>
        <v>829.58356164383565</v>
      </c>
      <c r="D11" s="9">
        <f t="shared" ref="D11:O11" si="5">D10/365</f>
        <v>667.66122051122727</v>
      </c>
      <c r="E11" s="9">
        <f t="shared" si="5"/>
        <v>601.08655778731804</v>
      </c>
      <c r="F11" s="9">
        <f t="shared" si="5"/>
        <v>534.46934854625033</v>
      </c>
      <c r="G11" s="9">
        <f t="shared" si="5"/>
        <v>467.80959278802413</v>
      </c>
      <c r="H11" s="9">
        <f t="shared" si="5"/>
        <v>467.95850559807917</v>
      </c>
      <c r="I11" s="9">
        <f t="shared" si="5"/>
        <v>468.10741840813427</v>
      </c>
      <c r="J11" s="9">
        <f t="shared" si="5"/>
        <v>468.2563312181893</v>
      </c>
      <c r="K11" s="9">
        <f t="shared" si="5"/>
        <v>468.40524402824428</v>
      </c>
      <c r="L11" s="9">
        <f t="shared" si="5"/>
        <v>468.55415683829932</v>
      </c>
      <c r="M11" s="9">
        <f t="shared" si="5"/>
        <v>468.70306964835441</v>
      </c>
      <c r="N11" s="9">
        <f t="shared" si="5"/>
        <v>468.85198245840945</v>
      </c>
      <c r="O11" s="9">
        <f t="shared" si="5"/>
        <v>469.00089526846449</v>
      </c>
      <c r="P11" s="9">
        <f>P10/365</f>
        <v>469.14980807851947</v>
      </c>
    </row>
    <row r="12" spans="1:16" x14ac:dyDescent="0.25">
      <c r="A12" s="1" t="s">
        <v>8</v>
      </c>
      <c r="B12" s="9">
        <v>119447.01</v>
      </c>
      <c r="C12" s="9">
        <v>121480.6</v>
      </c>
      <c r="D12" s="9">
        <f>D13*365</f>
        <v>121848.17274329897</v>
      </c>
      <c r="E12" s="9">
        <f t="shared" ref="E12:P12" si="6">E13*365</f>
        <v>121886.99644020616</v>
      </c>
      <c r="F12" s="9">
        <f t="shared" si="6"/>
        <v>121925.82013711336</v>
      </c>
      <c r="G12" s="9">
        <f t="shared" si="6"/>
        <v>121964.64383402056</v>
      </c>
      <c r="H12" s="9">
        <f t="shared" si="6"/>
        <v>122003.46753092778</v>
      </c>
      <c r="I12" s="9">
        <f t="shared" si="6"/>
        <v>122042.291227835</v>
      </c>
      <c r="J12" s="9">
        <f t="shared" si="6"/>
        <v>122081.1149247422</v>
      </c>
      <c r="K12" s="9">
        <f t="shared" si="6"/>
        <v>122119.9386216494</v>
      </c>
      <c r="L12" s="9">
        <f t="shared" si="6"/>
        <v>122158.7623185566</v>
      </c>
      <c r="M12" s="9">
        <f t="shared" si="6"/>
        <v>122197.58601546382</v>
      </c>
      <c r="N12" s="9">
        <f t="shared" si="6"/>
        <v>122236.40971237102</v>
      </c>
      <c r="O12" s="9">
        <f t="shared" si="6"/>
        <v>122275.23340927823</v>
      </c>
      <c r="P12" s="9">
        <f t="shared" si="6"/>
        <v>122314.05710618543</v>
      </c>
    </row>
    <row r="13" spans="1:16" x14ac:dyDescent="0.25">
      <c r="A13" s="1" t="s">
        <v>9</v>
      </c>
      <c r="B13" s="9">
        <f t="shared" ref="B13:C13" si="7">B12/365</f>
        <v>327.2520821917808</v>
      </c>
      <c r="C13" s="9">
        <f t="shared" si="7"/>
        <v>332.82356164383566</v>
      </c>
      <c r="D13" s="9">
        <f>C13*D5/C5</f>
        <v>333.83061025561364</v>
      </c>
      <c r="E13" s="9">
        <f t="shared" ref="E13:P13" si="8">D13*E5/D5</f>
        <v>333.93697654851002</v>
      </c>
      <c r="F13" s="9">
        <f t="shared" si="8"/>
        <v>334.04334284140646</v>
      </c>
      <c r="G13" s="9">
        <f t="shared" si="8"/>
        <v>334.1497091343029</v>
      </c>
      <c r="H13" s="9">
        <f t="shared" si="8"/>
        <v>334.25607542719939</v>
      </c>
      <c r="I13" s="9">
        <f t="shared" si="8"/>
        <v>334.36244172009589</v>
      </c>
      <c r="J13" s="9">
        <f t="shared" si="8"/>
        <v>334.46880801299233</v>
      </c>
      <c r="K13" s="9">
        <f t="shared" si="8"/>
        <v>334.57517430588877</v>
      </c>
      <c r="L13" s="9">
        <f t="shared" si="8"/>
        <v>334.6815405987852</v>
      </c>
      <c r="M13" s="9">
        <f t="shared" si="8"/>
        <v>334.7879068916817</v>
      </c>
      <c r="N13" s="9">
        <f t="shared" si="8"/>
        <v>334.89427318457814</v>
      </c>
      <c r="O13" s="9">
        <f t="shared" si="8"/>
        <v>335.00063947747458</v>
      </c>
      <c r="P13" s="9">
        <f t="shared" si="8"/>
        <v>335.10700577037102</v>
      </c>
    </row>
    <row r="14" spans="1:16" ht="12.75" customHeight="1" x14ac:dyDescent="0.25">
      <c r="A14" s="8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6" ht="15.75" x14ac:dyDescent="0.25">
      <c r="A15" s="18" t="s">
        <v>13</v>
      </c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6" x14ac:dyDescent="0.25">
      <c r="A16" s="1" t="s">
        <v>0</v>
      </c>
      <c r="B16" s="2">
        <v>2023</v>
      </c>
      <c r="C16" s="2">
        <v>2024</v>
      </c>
      <c r="D16" s="2">
        <v>2025</v>
      </c>
      <c r="E16" s="2">
        <v>2026</v>
      </c>
      <c r="F16" s="2">
        <v>2027</v>
      </c>
      <c r="G16" s="2">
        <v>2028</v>
      </c>
      <c r="H16" s="2">
        <v>2029</v>
      </c>
      <c r="I16" s="2">
        <v>2030</v>
      </c>
      <c r="J16" s="2">
        <v>2031</v>
      </c>
      <c r="K16" s="2">
        <v>2032</v>
      </c>
      <c r="L16" s="2">
        <v>2033</v>
      </c>
      <c r="M16" s="2">
        <v>2034</v>
      </c>
      <c r="N16" s="2">
        <v>2035</v>
      </c>
      <c r="O16" s="2">
        <v>2036</v>
      </c>
      <c r="P16" s="2">
        <f t="shared" ref="P16" si="9">O16+1</f>
        <v>2037</v>
      </c>
    </row>
    <row r="17" spans="1:16" x14ac:dyDescent="0.25">
      <c r="A17" s="12" t="s">
        <v>7</v>
      </c>
      <c r="B17" s="12">
        <v>771</v>
      </c>
      <c r="C17" s="12">
        <v>771</v>
      </c>
      <c r="D17" s="12">
        <v>770</v>
      </c>
      <c r="E17" s="9">
        <f>D17-1.1</f>
        <v>768.9</v>
      </c>
      <c r="F17" s="9">
        <f t="shared" ref="F17:P17" si="10">E17-1.1</f>
        <v>767.8</v>
      </c>
      <c r="G17" s="9">
        <f t="shared" si="10"/>
        <v>766.69999999999993</v>
      </c>
      <c r="H17" s="9">
        <f t="shared" si="10"/>
        <v>765.59999999999991</v>
      </c>
      <c r="I17" s="9">
        <f t="shared" si="10"/>
        <v>764.49999999999989</v>
      </c>
      <c r="J17" s="9">
        <f t="shared" si="10"/>
        <v>763.39999999999986</v>
      </c>
      <c r="K17" s="9">
        <f t="shared" si="10"/>
        <v>762.29999999999984</v>
      </c>
      <c r="L17" s="9">
        <f t="shared" si="10"/>
        <v>761.19999999999982</v>
      </c>
      <c r="M17" s="9">
        <f t="shared" si="10"/>
        <v>760.0999999999998</v>
      </c>
      <c r="N17" s="9">
        <f t="shared" si="10"/>
        <v>758.99999999999977</v>
      </c>
      <c r="O17" s="9">
        <f t="shared" si="10"/>
        <v>757.89999999999975</v>
      </c>
      <c r="P17" s="9">
        <f t="shared" si="10"/>
        <v>756.79999999999973</v>
      </c>
    </row>
    <row r="18" spans="1:16" x14ac:dyDescent="0.25">
      <c r="A18" s="7" t="s">
        <v>1</v>
      </c>
      <c r="B18" s="12">
        <v>571</v>
      </c>
      <c r="C18" s="4">
        <v>601</v>
      </c>
      <c r="D18" s="4">
        <v>620</v>
      </c>
      <c r="E18" s="4">
        <f>D18+30</f>
        <v>650</v>
      </c>
      <c r="F18" s="4">
        <f t="shared" ref="F18:H18" si="11">E18+30</f>
        <v>680</v>
      </c>
      <c r="G18" s="4">
        <f t="shared" si="11"/>
        <v>710</v>
      </c>
      <c r="H18" s="4">
        <f t="shared" si="11"/>
        <v>740</v>
      </c>
      <c r="I18" s="4">
        <v>750</v>
      </c>
      <c r="J18" s="4">
        <v>750</v>
      </c>
      <c r="K18" s="4">
        <v>750</v>
      </c>
      <c r="L18" s="4">
        <v>750</v>
      </c>
      <c r="M18" s="4">
        <v>750</v>
      </c>
      <c r="N18" s="4">
        <v>750</v>
      </c>
      <c r="O18" s="4">
        <v>750</v>
      </c>
      <c r="P18" s="4">
        <v>750</v>
      </c>
    </row>
    <row r="19" spans="1:16" x14ac:dyDescent="0.25">
      <c r="A19" s="7" t="s">
        <v>11</v>
      </c>
      <c r="B19" s="9">
        <f>B18/B17*100</f>
        <v>74.05966277561609</v>
      </c>
      <c r="C19" s="9">
        <f t="shared" ref="C19:O19" si="12">C18/C17*100</f>
        <v>77.950713359273678</v>
      </c>
      <c r="D19" s="9">
        <f t="shared" si="12"/>
        <v>80.519480519480524</v>
      </c>
      <c r="E19" s="9">
        <f t="shared" si="12"/>
        <v>84.536350630771224</v>
      </c>
      <c r="F19" s="9">
        <f t="shared" si="12"/>
        <v>88.564730398541286</v>
      </c>
      <c r="G19" s="9">
        <f t="shared" si="12"/>
        <v>92.604669362201648</v>
      </c>
      <c r="H19" s="9">
        <f t="shared" si="12"/>
        <v>96.656217345872534</v>
      </c>
      <c r="I19" s="9">
        <f t="shared" si="12"/>
        <v>98.103335513407472</v>
      </c>
      <c r="J19" s="9">
        <f t="shared" si="12"/>
        <v>98.244694786481546</v>
      </c>
      <c r="K19" s="9">
        <f t="shared" si="12"/>
        <v>98.386462022825683</v>
      </c>
      <c r="L19" s="9">
        <f t="shared" si="12"/>
        <v>98.528638991066771</v>
      </c>
      <c r="M19" s="9">
        <f t="shared" si="12"/>
        <v>98.671227470069752</v>
      </c>
      <c r="N19" s="9">
        <f t="shared" si="12"/>
        <v>98.814229249011888</v>
      </c>
      <c r="O19" s="9">
        <f t="shared" si="12"/>
        <v>98.95764612745748</v>
      </c>
      <c r="P19" s="9">
        <f t="shared" ref="P19" si="13">P18/P17*100</f>
        <v>99.101479915433444</v>
      </c>
    </row>
    <row r="20" spans="1:16" x14ac:dyDescent="0.25">
      <c r="A20" s="1" t="s">
        <v>10</v>
      </c>
      <c r="B20" s="5">
        <f>B26/B18*1000</f>
        <v>54.457452678550013</v>
      </c>
      <c r="C20" s="5">
        <f>C26/C18*1000</f>
        <v>52.172315547147441</v>
      </c>
      <c r="D20" s="11">
        <v>55</v>
      </c>
      <c r="E20" s="11">
        <f>+D20+4</f>
        <v>59</v>
      </c>
      <c r="F20" s="11">
        <f t="shared" ref="F20:K20" si="14">+E20+4</f>
        <v>63</v>
      </c>
      <c r="G20" s="11">
        <f t="shared" si="14"/>
        <v>67</v>
      </c>
      <c r="H20" s="11">
        <f t="shared" si="14"/>
        <v>71</v>
      </c>
      <c r="I20" s="11">
        <f t="shared" si="14"/>
        <v>75</v>
      </c>
      <c r="J20" s="11">
        <f t="shared" si="14"/>
        <v>79</v>
      </c>
      <c r="K20" s="11">
        <f t="shared" si="14"/>
        <v>83</v>
      </c>
      <c r="L20" s="11">
        <v>85</v>
      </c>
      <c r="M20" s="11">
        <v>85</v>
      </c>
      <c r="N20" s="11">
        <v>85</v>
      </c>
      <c r="O20" s="11">
        <v>85</v>
      </c>
      <c r="P20" s="11">
        <v>85</v>
      </c>
    </row>
    <row r="21" spans="1:16" x14ac:dyDescent="0.25">
      <c r="A21" s="1" t="s">
        <v>5</v>
      </c>
      <c r="B21" s="5">
        <f>B23/B25*100-100</f>
        <v>28.355250115641297</v>
      </c>
      <c r="C21" s="5">
        <f>C23/C25*100-100</f>
        <v>52.794549130695401</v>
      </c>
      <c r="D21" s="5">
        <v>50</v>
      </c>
      <c r="E21" s="5">
        <v>45</v>
      </c>
      <c r="F21" s="5">
        <v>40</v>
      </c>
      <c r="G21" s="5">
        <v>40</v>
      </c>
      <c r="H21" s="5">
        <v>40</v>
      </c>
      <c r="I21" s="5">
        <v>40</v>
      </c>
      <c r="J21" s="5">
        <v>40</v>
      </c>
      <c r="K21" s="5">
        <v>40</v>
      </c>
      <c r="L21" s="5">
        <v>40</v>
      </c>
      <c r="M21" s="5">
        <v>40</v>
      </c>
      <c r="N21" s="5">
        <v>40</v>
      </c>
      <c r="O21" s="5">
        <v>40</v>
      </c>
      <c r="P21" s="5">
        <v>40</v>
      </c>
    </row>
    <row r="22" spans="1:16" x14ac:dyDescent="0.25">
      <c r="A22" s="1" t="s">
        <v>4</v>
      </c>
      <c r="B22" s="5">
        <f>B24-B26</f>
        <v>8.8171232876712295</v>
      </c>
      <c r="C22" s="5">
        <f>C24-C26</f>
        <v>16.554027397260278</v>
      </c>
      <c r="D22" s="5">
        <f t="shared" ref="D22:P22" si="15">D24-D26</f>
        <v>17.049999999999997</v>
      </c>
      <c r="E22" s="5">
        <f t="shared" si="15"/>
        <v>17.257499999999993</v>
      </c>
      <c r="F22" s="5">
        <f t="shared" si="15"/>
        <v>17.136000000000003</v>
      </c>
      <c r="G22" s="5">
        <f t="shared" si="15"/>
        <v>19.027999999999999</v>
      </c>
      <c r="H22" s="5">
        <f t="shared" si="15"/>
        <v>21.015999999999998</v>
      </c>
      <c r="I22" s="5">
        <f t="shared" si="15"/>
        <v>22.5</v>
      </c>
      <c r="J22" s="5">
        <f t="shared" si="15"/>
        <v>23.700000000000003</v>
      </c>
      <c r="K22" s="5">
        <f t="shared" si="15"/>
        <v>24.900000000000006</v>
      </c>
      <c r="L22" s="5">
        <f t="shared" si="15"/>
        <v>25.5</v>
      </c>
      <c r="M22" s="5">
        <f t="shared" si="15"/>
        <v>25.5</v>
      </c>
      <c r="N22" s="5">
        <f t="shared" si="15"/>
        <v>25.5</v>
      </c>
      <c r="O22" s="5">
        <f t="shared" si="15"/>
        <v>25.5</v>
      </c>
      <c r="P22" s="5">
        <f t="shared" si="15"/>
        <v>25.5</v>
      </c>
    </row>
    <row r="23" spans="1:16" x14ac:dyDescent="0.25">
      <c r="A23" s="7" t="s">
        <v>6</v>
      </c>
      <c r="B23" s="9">
        <v>14568</v>
      </c>
      <c r="C23" s="10">
        <v>17487</v>
      </c>
      <c r="D23" s="10">
        <f t="shared" ref="D23:P23" si="16">D25+D25*D21/100</f>
        <v>18669.75</v>
      </c>
      <c r="E23" s="10">
        <f t="shared" si="16"/>
        <v>20296.737499999999</v>
      </c>
      <c r="F23" s="10">
        <f t="shared" si="16"/>
        <v>21891.24</v>
      </c>
      <c r="G23" s="10">
        <f t="shared" si="16"/>
        <v>24308.27</v>
      </c>
      <c r="H23" s="10">
        <f t="shared" si="16"/>
        <v>26847.94</v>
      </c>
      <c r="I23" s="10">
        <f t="shared" si="16"/>
        <v>28743.75</v>
      </c>
      <c r="J23" s="10">
        <f t="shared" si="16"/>
        <v>30276.75</v>
      </c>
      <c r="K23" s="10">
        <f t="shared" si="16"/>
        <v>31809.75</v>
      </c>
      <c r="L23" s="10">
        <f t="shared" si="16"/>
        <v>32576.25</v>
      </c>
      <c r="M23" s="10">
        <f t="shared" si="16"/>
        <v>32576.25</v>
      </c>
      <c r="N23" s="10">
        <f t="shared" si="16"/>
        <v>32576.25</v>
      </c>
      <c r="O23" s="10">
        <f t="shared" si="16"/>
        <v>32576.25</v>
      </c>
      <c r="P23" s="10">
        <f t="shared" si="16"/>
        <v>32576.25</v>
      </c>
    </row>
    <row r="24" spans="1:16" x14ac:dyDescent="0.25">
      <c r="A24" s="1" t="s">
        <v>3</v>
      </c>
      <c r="B24" s="9">
        <f>B23/365</f>
        <v>39.912328767123284</v>
      </c>
      <c r="C24" s="9">
        <f t="shared" ref="C24:O24" si="17">C23/365</f>
        <v>47.909589041095892</v>
      </c>
      <c r="D24" s="9">
        <f t="shared" si="17"/>
        <v>51.15</v>
      </c>
      <c r="E24" s="9">
        <f t="shared" si="17"/>
        <v>55.607499999999995</v>
      </c>
      <c r="F24" s="9">
        <f t="shared" si="17"/>
        <v>59.976000000000006</v>
      </c>
      <c r="G24" s="9">
        <f t="shared" si="17"/>
        <v>66.597999999999999</v>
      </c>
      <c r="H24" s="9">
        <f t="shared" si="17"/>
        <v>73.555999999999997</v>
      </c>
      <c r="I24" s="9">
        <f t="shared" si="17"/>
        <v>78.75</v>
      </c>
      <c r="J24" s="9">
        <f t="shared" si="17"/>
        <v>82.95</v>
      </c>
      <c r="K24" s="9">
        <f t="shared" si="17"/>
        <v>87.15</v>
      </c>
      <c r="L24" s="9">
        <f t="shared" si="17"/>
        <v>89.25</v>
      </c>
      <c r="M24" s="9">
        <f t="shared" si="17"/>
        <v>89.25</v>
      </c>
      <c r="N24" s="9">
        <f t="shared" si="17"/>
        <v>89.25</v>
      </c>
      <c r="O24" s="9">
        <f t="shared" si="17"/>
        <v>89.25</v>
      </c>
      <c r="P24" s="9">
        <f>P23/365</f>
        <v>89.25</v>
      </c>
    </row>
    <row r="25" spans="1:16" x14ac:dyDescent="0.25">
      <c r="A25" s="1" t="s">
        <v>8</v>
      </c>
      <c r="B25" s="9">
        <v>11349.75</v>
      </c>
      <c r="C25" s="9">
        <v>11444.779999999999</v>
      </c>
      <c r="D25" s="9">
        <f>D26*365</f>
        <v>12446.5</v>
      </c>
      <c r="E25" s="9">
        <f t="shared" ref="E25:P25" si="18">E26*365</f>
        <v>13997.75</v>
      </c>
      <c r="F25" s="9">
        <f t="shared" si="18"/>
        <v>15636.6</v>
      </c>
      <c r="G25" s="9">
        <f t="shared" si="18"/>
        <v>17363.05</v>
      </c>
      <c r="H25" s="9">
        <f t="shared" si="18"/>
        <v>19177.099999999999</v>
      </c>
      <c r="I25" s="9">
        <f t="shared" si="18"/>
        <v>20531.25</v>
      </c>
      <c r="J25" s="9">
        <f t="shared" si="18"/>
        <v>21626.25</v>
      </c>
      <c r="K25" s="9">
        <f t="shared" si="18"/>
        <v>22721.25</v>
      </c>
      <c r="L25" s="9">
        <f t="shared" si="18"/>
        <v>23268.75</v>
      </c>
      <c r="M25" s="9">
        <f t="shared" si="18"/>
        <v>23268.75</v>
      </c>
      <c r="N25" s="9">
        <f t="shared" si="18"/>
        <v>23268.75</v>
      </c>
      <c r="O25" s="9">
        <f t="shared" si="18"/>
        <v>23268.75</v>
      </c>
      <c r="P25" s="9">
        <f t="shared" si="18"/>
        <v>23268.75</v>
      </c>
    </row>
    <row r="26" spans="1:16" x14ac:dyDescent="0.25">
      <c r="A26" s="1" t="s">
        <v>9</v>
      </c>
      <c r="B26" s="9">
        <f t="shared" ref="B26:C26" si="19">B25/365</f>
        <v>31.095205479452055</v>
      </c>
      <c r="C26" s="9">
        <f t="shared" si="19"/>
        <v>31.355561643835614</v>
      </c>
      <c r="D26" s="9">
        <f>D18*D20/1000</f>
        <v>34.1</v>
      </c>
      <c r="E26" s="9">
        <f t="shared" ref="E26:P26" si="20">E18*E20/1000</f>
        <v>38.35</v>
      </c>
      <c r="F26" s="9">
        <f t="shared" si="20"/>
        <v>42.84</v>
      </c>
      <c r="G26" s="9">
        <f t="shared" si="20"/>
        <v>47.57</v>
      </c>
      <c r="H26" s="9">
        <f t="shared" si="20"/>
        <v>52.54</v>
      </c>
      <c r="I26" s="9">
        <f t="shared" si="20"/>
        <v>56.25</v>
      </c>
      <c r="J26" s="9">
        <f t="shared" si="20"/>
        <v>59.25</v>
      </c>
      <c r="K26" s="9">
        <f t="shared" si="20"/>
        <v>62.25</v>
      </c>
      <c r="L26" s="9">
        <f t="shared" si="20"/>
        <v>63.75</v>
      </c>
      <c r="M26" s="9">
        <f t="shared" si="20"/>
        <v>63.75</v>
      </c>
      <c r="N26" s="9">
        <f t="shared" si="20"/>
        <v>63.75</v>
      </c>
      <c r="O26" s="9">
        <f t="shared" si="20"/>
        <v>63.75</v>
      </c>
      <c r="P26" s="9">
        <f t="shared" si="20"/>
        <v>63.75</v>
      </c>
    </row>
    <row r="28" spans="1:16" ht="15.75" x14ac:dyDescent="0.25">
      <c r="A28" s="18" t="s">
        <v>14</v>
      </c>
      <c r="B28" s="18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6" x14ac:dyDescent="0.25">
      <c r="A29" s="1" t="s">
        <v>0</v>
      </c>
      <c r="B29" s="2">
        <v>2023</v>
      </c>
      <c r="C29" s="2">
        <v>2024</v>
      </c>
      <c r="D29" s="2">
        <v>2025</v>
      </c>
      <c r="E29" s="2">
        <v>2026</v>
      </c>
      <c r="F29" s="2">
        <v>2027</v>
      </c>
      <c r="G29" s="2">
        <v>2028</v>
      </c>
      <c r="H29" s="2">
        <v>2029</v>
      </c>
      <c r="I29" s="2">
        <v>2030</v>
      </c>
      <c r="J29" s="2">
        <v>2031</v>
      </c>
      <c r="K29" s="2">
        <v>2032</v>
      </c>
      <c r="L29" s="2">
        <v>2033</v>
      </c>
      <c r="M29" s="2">
        <v>2034</v>
      </c>
      <c r="N29" s="2">
        <v>2035</v>
      </c>
      <c r="O29" s="2">
        <v>2036</v>
      </c>
      <c r="P29" s="2">
        <f t="shared" ref="P29" si="21">O29+1</f>
        <v>2037</v>
      </c>
    </row>
    <row r="30" spans="1:16" x14ac:dyDescent="0.25">
      <c r="A30" s="12" t="s">
        <v>7</v>
      </c>
      <c r="B30" s="12">
        <v>350</v>
      </c>
      <c r="C30" s="12">
        <v>345</v>
      </c>
      <c r="D30" s="12">
        <v>344</v>
      </c>
      <c r="E30" s="9">
        <v>343</v>
      </c>
      <c r="F30" s="9">
        <v>342</v>
      </c>
      <c r="G30" s="9">
        <v>341</v>
      </c>
      <c r="H30" s="9">
        <v>340</v>
      </c>
      <c r="I30" s="9">
        <v>339</v>
      </c>
      <c r="J30" s="9">
        <v>338</v>
      </c>
      <c r="K30" s="9">
        <v>337</v>
      </c>
      <c r="L30" s="9">
        <v>336</v>
      </c>
      <c r="M30" s="9">
        <v>335</v>
      </c>
      <c r="N30" s="9">
        <v>334</v>
      </c>
      <c r="O30" s="9">
        <v>333</v>
      </c>
      <c r="P30" s="9">
        <v>332</v>
      </c>
    </row>
    <row r="31" spans="1:16" x14ac:dyDescent="0.25">
      <c r="A31" s="7" t="s">
        <v>1</v>
      </c>
      <c r="B31" s="5">
        <v>336</v>
      </c>
      <c r="C31" s="5">
        <v>331</v>
      </c>
      <c r="D31" s="4">
        <v>330.24</v>
      </c>
      <c r="E31" s="4">
        <v>329.28</v>
      </c>
      <c r="F31" s="4">
        <v>328.32</v>
      </c>
      <c r="G31" s="4">
        <v>327.36</v>
      </c>
      <c r="H31" s="4">
        <v>326.39999999999998</v>
      </c>
      <c r="I31" s="4">
        <v>325.44</v>
      </c>
      <c r="J31" s="4">
        <v>324.48</v>
      </c>
      <c r="K31" s="4">
        <v>323.52</v>
      </c>
      <c r="L31" s="4">
        <v>322.56</v>
      </c>
      <c r="M31" s="4">
        <v>321.60000000000002</v>
      </c>
      <c r="N31" s="4">
        <v>320.64</v>
      </c>
      <c r="O31" s="4">
        <v>319.68</v>
      </c>
      <c r="P31" s="4">
        <v>318.72000000000003</v>
      </c>
    </row>
    <row r="32" spans="1:16" x14ac:dyDescent="0.25">
      <c r="A32" s="7" t="s">
        <v>11</v>
      </c>
      <c r="B32" s="9">
        <f>B31/B30*100</f>
        <v>96</v>
      </c>
      <c r="C32" s="9">
        <f>C31/C30*100</f>
        <v>95.94202898550725</v>
      </c>
      <c r="D32" s="9">
        <f t="shared" ref="D32:P32" si="22">D31/D30*100</f>
        <v>96.000000000000014</v>
      </c>
      <c r="E32" s="9">
        <f t="shared" si="22"/>
        <v>96</v>
      </c>
      <c r="F32" s="9">
        <f t="shared" si="22"/>
        <v>96</v>
      </c>
      <c r="G32" s="9">
        <f t="shared" si="22"/>
        <v>96.000000000000014</v>
      </c>
      <c r="H32" s="9">
        <f t="shared" si="22"/>
        <v>96</v>
      </c>
      <c r="I32" s="9">
        <f t="shared" si="22"/>
        <v>96</v>
      </c>
      <c r="J32" s="9">
        <f t="shared" si="22"/>
        <v>96.000000000000014</v>
      </c>
      <c r="K32" s="9">
        <f t="shared" si="22"/>
        <v>96</v>
      </c>
      <c r="L32" s="9">
        <f t="shared" si="22"/>
        <v>96</v>
      </c>
      <c r="M32" s="9">
        <f t="shared" si="22"/>
        <v>96.000000000000014</v>
      </c>
      <c r="N32" s="9">
        <f t="shared" si="22"/>
        <v>96</v>
      </c>
      <c r="O32" s="9">
        <f t="shared" si="22"/>
        <v>96.000000000000014</v>
      </c>
      <c r="P32" s="9">
        <f t="shared" si="22"/>
        <v>96.000000000000014</v>
      </c>
    </row>
    <row r="33" spans="1:18" x14ac:dyDescent="0.25">
      <c r="A33" s="1" t="s">
        <v>10</v>
      </c>
      <c r="B33" s="5">
        <f>B39/B31*1000</f>
        <v>75.564155251141557</v>
      </c>
      <c r="C33" s="5">
        <f>C39/C31*1000</f>
        <v>77.190746182179353</v>
      </c>
      <c r="D33" s="11">
        <f>C33+1</f>
        <v>78.190746182179353</v>
      </c>
      <c r="E33" s="11">
        <f t="shared" ref="E33:K33" si="23">D33+1</f>
        <v>79.190746182179353</v>
      </c>
      <c r="F33" s="11">
        <f t="shared" si="23"/>
        <v>80.190746182179353</v>
      </c>
      <c r="G33" s="11">
        <f t="shared" si="23"/>
        <v>81.190746182179353</v>
      </c>
      <c r="H33" s="11">
        <f t="shared" si="23"/>
        <v>82.190746182179353</v>
      </c>
      <c r="I33" s="11">
        <f t="shared" si="23"/>
        <v>83.190746182179353</v>
      </c>
      <c r="J33" s="11">
        <f t="shared" si="23"/>
        <v>84.190746182179353</v>
      </c>
      <c r="K33" s="11">
        <f t="shared" si="23"/>
        <v>85.190746182179353</v>
      </c>
      <c r="L33" s="11">
        <v>85</v>
      </c>
      <c r="M33" s="11">
        <v>85</v>
      </c>
      <c r="N33" s="11">
        <v>85</v>
      </c>
      <c r="O33" s="11">
        <v>85</v>
      </c>
      <c r="P33" s="11">
        <v>85</v>
      </c>
    </row>
    <row r="34" spans="1:18" x14ac:dyDescent="0.25">
      <c r="A34" s="1" t="s">
        <v>5</v>
      </c>
      <c r="B34" s="5">
        <f>B36/B38*100-100</f>
        <v>45.383907178747194</v>
      </c>
      <c r="C34" s="5">
        <f>C36/C38*100-100</f>
        <v>73.261275172103211</v>
      </c>
      <c r="D34" s="5">
        <v>50</v>
      </c>
      <c r="E34" s="5">
        <v>45</v>
      </c>
      <c r="F34" s="5">
        <v>40</v>
      </c>
      <c r="G34" s="5">
        <v>40</v>
      </c>
      <c r="H34" s="5">
        <v>40</v>
      </c>
      <c r="I34" s="5">
        <v>40</v>
      </c>
      <c r="J34" s="5">
        <v>40</v>
      </c>
      <c r="K34" s="5">
        <v>40</v>
      </c>
      <c r="L34" s="5">
        <v>40</v>
      </c>
      <c r="M34" s="5">
        <v>40</v>
      </c>
      <c r="N34" s="5">
        <v>40</v>
      </c>
      <c r="O34" s="5">
        <v>40</v>
      </c>
      <c r="P34" s="5">
        <v>40</v>
      </c>
    </row>
    <row r="35" spans="1:18" x14ac:dyDescent="0.25">
      <c r="A35" s="1" t="s">
        <v>4</v>
      </c>
      <c r="B35" s="5">
        <f>B37-B39</f>
        <v>11.522772602739721</v>
      </c>
      <c r="C35" s="5">
        <f t="shared" ref="C35:P35" si="24">C37-C39</f>
        <v>18.718356164383565</v>
      </c>
      <c r="D35" s="5">
        <f t="shared" si="24"/>
        <v>12.910856009601456</v>
      </c>
      <c r="E35" s="5">
        <f t="shared" si="24"/>
        <v>11.734168006290602</v>
      </c>
      <c r="F35" s="5">
        <f t="shared" si="24"/>
        <v>10.531290314613251</v>
      </c>
      <c r="G35" s="5">
        <f t="shared" si="24"/>
        <v>10.631441068079294</v>
      </c>
      <c r="H35" s="5">
        <f t="shared" si="24"/>
        <v>10.730823821545332</v>
      </c>
      <c r="I35" s="5">
        <f t="shared" si="24"/>
        <v>10.82943857501138</v>
      </c>
      <c r="J35" s="5">
        <f t="shared" si="24"/>
        <v>10.927285328477421</v>
      </c>
      <c r="K35" s="5">
        <f t="shared" si="24"/>
        <v>11.024364081943464</v>
      </c>
      <c r="L35" s="5">
        <f t="shared" si="24"/>
        <v>10.967040000000004</v>
      </c>
      <c r="M35" s="5">
        <f t="shared" si="24"/>
        <v>10.9344</v>
      </c>
      <c r="N35" s="5">
        <f t="shared" si="24"/>
        <v>10.901759999999996</v>
      </c>
      <c r="O35" s="5">
        <f t="shared" si="24"/>
        <v>10.869120000000006</v>
      </c>
      <c r="P35" s="5">
        <f t="shared" si="24"/>
        <v>10.836480000000002</v>
      </c>
    </row>
    <row r="36" spans="1:18" x14ac:dyDescent="0.25">
      <c r="A36" s="7" t="s">
        <v>6</v>
      </c>
      <c r="B36" s="9">
        <v>13473</v>
      </c>
      <c r="C36" s="10">
        <v>16158</v>
      </c>
      <c r="D36" s="10">
        <f t="shared" ref="D36:P36" si="25">D38+D38*D34/100</f>
        <v>14137.387330513593</v>
      </c>
      <c r="E36" s="10">
        <f t="shared" si="25"/>
        <v>13800.685371842896</v>
      </c>
      <c r="F36" s="10">
        <f t="shared" si="25"/>
        <v>13453.723376918428</v>
      </c>
      <c r="G36" s="10">
        <f t="shared" si="25"/>
        <v>13581.665964471298</v>
      </c>
      <c r="H36" s="10">
        <f t="shared" si="25"/>
        <v>13708.627432024166</v>
      </c>
      <c r="I36" s="10">
        <f t="shared" si="25"/>
        <v>13834.607779577038</v>
      </c>
      <c r="J36" s="10">
        <f t="shared" si="25"/>
        <v>13959.607007129907</v>
      </c>
      <c r="K36" s="10">
        <f t="shared" si="25"/>
        <v>14083.625114682776</v>
      </c>
      <c r="L36" s="10">
        <f t="shared" si="25"/>
        <v>14010.393600000001</v>
      </c>
      <c r="M36" s="10">
        <f t="shared" si="25"/>
        <v>13968.696000000002</v>
      </c>
      <c r="N36" s="10">
        <f t="shared" si="25"/>
        <v>13926.998399999997</v>
      </c>
      <c r="O36" s="10">
        <f t="shared" si="25"/>
        <v>13885.300800000001</v>
      </c>
      <c r="P36" s="10">
        <f t="shared" si="25"/>
        <v>13843.603200000001</v>
      </c>
    </row>
    <row r="37" spans="1:18" x14ac:dyDescent="0.25">
      <c r="A37" s="1" t="s">
        <v>3</v>
      </c>
      <c r="B37" s="9">
        <f>B36/365</f>
        <v>36.912328767123284</v>
      </c>
      <c r="C37" s="9">
        <f t="shared" ref="C37:O37" si="26">C36/365</f>
        <v>44.268493150684932</v>
      </c>
      <c r="D37" s="9">
        <f t="shared" si="26"/>
        <v>38.732568028804366</v>
      </c>
      <c r="E37" s="9">
        <f t="shared" si="26"/>
        <v>37.810096909158617</v>
      </c>
      <c r="F37" s="9">
        <f t="shared" si="26"/>
        <v>36.859516101146376</v>
      </c>
      <c r="G37" s="9">
        <f t="shared" si="26"/>
        <v>37.210043738277527</v>
      </c>
      <c r="H37" s="9">
        <f t="shared" si="26"/>
        <v>37.557883375408672</v>
      </c>
      <c r="I37" s="9">
        <f t="shared" si="26"/>
        <v>37.903035012539831</v>
      </c>
      <c r="J37" s="9">
        <f t="shared" si="26"/>
        <v>38.245498649670978</v>
      </c>
      <c r="K37" s="9">
        <f t="shared" si="26"/>
        <v>38.585274286802125</v>
      </c>
      <c r="L37" s="9">
        <f t="shared" si="26"/>
        <v>38.384640000000005</v>
      </c>
      <c r="M37" s="9">
        <f t="shared" si="26"/>
        <v>38.270400000000002</v>
      </c>
      <c r="N37" s="9">
        <f t="shared" si="26"/>
        <v>38.156159999999993</v>
      </c>
      <c r="O37" s="9">
        <f t="shared" si="26"/>
        <v>38.041920000000005</v>
      </c>
      <c r="P37" s="9">
        <f>P36/365</f>
        <v>37.927680000000002</v>
      </c>
    </row>
    <row r="38" spans="1:18" x14ac:dyDescent="0.25">
      <c r="A38" s="1" t="s">
        <v>8</v>
      </c>
      <c r="B38" s="9">
        <v>9267.1880000000001</v>
      </c>
      <c r="C38" s="9">
        <v>9325.7999999999993</v>
      </c>
      <c r="D38" s="9">
        <f>D39*365</f>
        <v>9424.9248870090614</v>
      </c>
      <c r="E38" s="9">
        <f t="shared" ref="E38:P38" si="27">E39*365</f>
        <v>9517.7140495468248</v>
      </c>
      <c r="F38" s="9">
        <f t="shared" si="27"/>
        <v>9609.8024120845912</v>
      </c>
      <c r="G38" s="9">
        <f t="shared" si="27"/>
        <v>9701.1899746223553</v>
      </c>
      <c r="H38" s="9">
        <f t="shared" si="27"/>
        <v>9791.8767371601189</v>
      </c>
      <c r="I38" s="9">
        <f t="shared" si="27"/>
        <v>9881.8626996978837</v>
      </c>
      <c r="J38" s="9">
        <f t="shared" si="27"/>
        <v>9971.1478622356481</v>
      </c>
      <c r="K38" s="9">
        <f t="shared" si="27"/>
        <v>10059.732224773412</v>
      </c>
      <c r="L38" s="9">
        <f t="shared" si="27"/>
        <v>10007.424000000001</v>
      </c>
      <c r="M38" s="9">
        <f t="shared" si="27"/>
        <v>9977.6400000000012</v>
      </c>
      <c r="N38" s="9">
        <f t="shared" si="27"/>
        <v>9947.8559999999979</v>
      </c>
      <c r="O38" s="9">
        <f t="shared" si="27"/>
        <v>9918.0720000000001</v>
      </c>
      <c r="P38" s="9">
        <f t="shared" si="27"/>
        <v>9888.2880000000005</v>
      </c>
    </row>
    <row r="39" spans="1:18" x14ac:dyDescent="0.25">
      <c r="A39" s="1" t="s">
        <v>9</v>
      </c>
      <c r="B39" s="9">
        <f t="shared" ref="B39:C39" si="28">B38/365</f>
        <v>25.389556164383563</v>
      </c>
      <c r="C39" s="9">
        <f t="shared" si="28"/>
        <v>25.550136986301368</v>
      </c>
      <c r="D39" s="9">
        <f>D31*D33/1000</f>
        <v>25.821712019202909</v>
      </c>
      <c r="E39" s="9">
        <f t="shared" ref="E39:P39" si="29">E31*E33/1000</f>
        <v>26.075928902868014</v>
      </c>
      <c r="F39" s="9">
        <f t="shared" si="29"/>
        <v>26.328225786533125</v>
      </c>
      <c r="G39" s="9">
        <f t="shared" si="29"/>
        <v>26.578602670198233</v>
      </c>
      <c r="H39" s="9">
        <f t="shared" si="29"/>
        <v>26.827059553863339</v>
      </c>
      <c r="I39" s="9">
        <f t="shared" si="29"/>
        <v>27.073596437528451</v>
      </c>
      <c r="J39" s="9">
        <f t="shared" si="29"/>
        <v>27.318213321193557</v>
      </c>
      <c r="K39" s="9">
        <f t="shared" si="29"/>
        <v>27.560910204858661</v>
      </c>
      <c r="L39" s="9">
        <f t="shared" si="29"/>
        <v>27.4176</v>
      </c>
      <c r="M39" s="9">
        <f t="shared" si="29"/>
        <v>27.336000000000002</v>
      </c>
      <c r="N39" s="9">
        <f t="shared" si="29"/>
        <v>27.254399999999997</v>
      </c>
      <c r="O39" s="9">
        <f t="shared" si="29"/>
        <v>27.172799999999999</v>
      </c>
      <c r="P39" s="9">
        <f t="shared" si="29"/>
        <v>27.091200000000001</v>
      </c>
      <c r="R39" s="14"/>
    </row>
    <row r="41" spans="1:18" ht="15.75" x14ac:dyDescent="0.25">
      <c r="A41" s="18" t="s">
        <v>15</v>
      </c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8" x14ac:dyDescent="0.25">
      <c r="A42" s="1" t="s">
        <v>0</v>
      </c>
      <c r="B42" s="2">
        <v>2023</v>
      </c>
      <c r="C42" s="2">
        <v>2024</v>
      </c>
      <c r="D42" s="2">
        <v>2025</v>
      </c>
      <c r="E42" s="2">
        <v>2026</v>
      </c>
      <c r="F42" s="2">
        <v>2027</v>
      </c>
      <c r="G42" s="2">
        <v>2028</v>
      </c>
      <c r="H42" s="2">
        <v>2029</v>
      </c>
      <c r="I42" s="2">
        <v>2030</v>
      </c>
      <c r="J42" s="2">
        <v>2031</v>
      </c>
      <c r="K42" s="2">
        <v>2032</v>
      </c>
      <c r="L42" s="2">
        <v>2033</v>
      </c>
      <c r="M42" s="2">
        <v>2034</v>
      </c>
      <c r="N42" s="2">
        <v>2035</v>
      </c>
      <c r="O42" s="2">
        <v>2036</v>
      </c>
      <c r="P42" s="2">
        <f t="shared" ref="P42" si="30">O42+1</f>
        <v>2037</v>
      </c>
    </row>
    <row r="43" spans="1:18" x14ac:dyDescent="0.25">
      <c r="A43" s="12" t="s">
        <v>7</v>
      </c>
      <c r="B43" s="12">
        <v>108</v>
      </c>
      <c r="C43" s="12">
        <v>119</v>
      </c>
      <c r="D43" s="12">
        <v>120</v>
      </c>
      <c r="E43" s="12">
        <v>120</v>
      </c>
      <c r="F43" s="12">
        <v>120</v>
      </c>
      <c r="G43" s="12">
        <v>120</v>
      </c>
      <c r="H43" s="12">
        <v>120</v>
      </c>
      <c r="I43" s="12">
        <v>120</v>
      </c>
      <c r="J43" s="12">
        <v>120</v>
      </c>
      <c r="K43" s="12">
        <v>120</v>
      </c>
      <c r="L43" s="12">
        <v>120</v>
      </c>
      <c r="M43" s="12">
        <v>120</v>
      </c>
      <c r="N43" s="12">
        <v>120</v>
      </c>
      <c r="O43" s="12">
        <v>120</v>
      </c>
      <c r="P43" s="12">
        <v>120</v>
      </c>
    </row>
    <row r="44" spans="1:18" x14ac:dyDescent="0.25">
      <c r="A44" s="7" t="s">
        <v>1</v>
      </c>
      <c r="B44" s="12">
        <f>B43*0.75</f>
        <v>81</v>
      </c>
      <c r="C44" s="9">
        <f t="shared" ref="C44:P44" si="31">C43*0.75</f>
        <v>89.25</v>
      </c>
      <c r="D44" s="12">
        <f t="shared" si="31"/>
        <v>90</v>
      </c>
      <c r="E44" s="12">
        <f t="shared" si="31"/>
        <v>90</v>
      </c>
      <c r="F44" s="12">
        <f t="shared" si="31"/>
        <v>90</v>
      </c>
      <c r="G44" s="12">
        <f t="shared" si="31"/>
        <v>90</v>
      </c>
      <c r="H44" s="12">
        <f t="shared" si="31"/>
        <v>90</v>
      </c>
      <c r="I44" s="12">
        <f t="shared" si="31"/>
        <v>90</v>
      </c>
      <c r="J44" s="12">
        <f t="shared" si="31"/>
        <v>90</v>
      </c>
      <c r="K44" s="12">
        <f t="shared" si="31"/>
        <v>90</v>
      </c>
      <c r="L44" s="12">
        <f t="shared" si="31"/>
        <v>90</v>
      </c>
      <c r="M44" s="12">
        <f t="shared" si="31"/>
        <v>90</v>
      </c>
      <c r="N44" s="12">
        <f t="shared" si="31"/>
        <v>90</v>
      </c>
      <c r="O44" s="12">
        <f t="shared" si="31"/>
        <v>90</v>
      </c>
      <c r="P44" s="12">
        <f t="shared" si="31"/>
        <v>90</v>
      </c>
    </row>
    <row r="45" spans="1:18" x14ac:dyDescent="0.25">
      <c r="A45" s="7" t="s">
        <v>11</v>
      </c>
      <c r="B45" s="9">
        <f>B44/B43*100</f>
        <v>75</v>
      </c>
      <c r="C45" s="9">
        <f>C44/C43*100</f>
        <v>75</v>
      </c>
      <c r="D45" s="9">
        <f t="shared" ref="D45:P45" si="32">D44/D43*100</f>
        <v>75</v>
      </c>
      <c r="E45" s="9">
        <f t="shared" si="32"/>
        <v>75</v>
      </c>
      <c r="F45" s="9">
        <f t="shared" si="32"/>
        <v>75</v>
      </c>
      <c r="G45" s="9">
        <f t="shared" si="32"/>
        <v>75</v>
      </c>
      <c r="H45" s="9">
        <f t="shared" si="32"/>
        <v>75</v>
      </c>
      <c r="I45" s="9">
        <f t="shared" si="32"/>
        <v>75</v>
      </c>
      <c r="J45" s="9">
        <f t="shared" si="32"/>
        <v>75</v>
      </c>
      <c r="K45" s="9">
        <f t="shared" si="32"/>
        <v>75</v>
      </c>
      <c r="L45" s="9">
        <f t="shared" si="32"/>
        <v>75</v>
      </c>
      <c r="M45" s="9">
        <f t="shared" si="32"/>
        <v>75</v>
      </c>
      <c r="N45" s="9">
        <f t="shared" si="32"/>
        <v>75</v>
      </c>
      <c r="O45" s="9">
        <f t="shared" si="32"/>
        <v>75</v>
      </c>
      <c r="P45" s="9">
        <f t="shared" si="32"/>
        <v>75</v>
      </c>
    </row>
    <row r="46" spans="1:18" x14ac:dyDescent="0.25">
      <c r="A46" s="1" t="s">
        <v>10</v>
      </c>
      <c r="B46" s="5">
        <f>B52/B44*1000</f>
        <v>83.822222222222223</v>
      </c>
      <c r="C46" s="5">
        <f>C52/C44*1000</f>
        <v>76.898538045355124</v>
      </c>
      <c r="D46" s="11">
        <v>80</v>
      </c>
      <c r="E46" s="11">
        <v>80</v>
      </c>
      <c r="F46" s="11">
        <v>80</v>
      </c>
      <c r="G46" s="11">
        <v>80</v>
      </c>
      <c r="H46" s="11">
        <v>80</v>
      </c>
      <c r="I46" s="11">
        <v>80</v>
      </c>
      <c r="J46" s="11">
        <v>80</v>
      </c>
      <c r="K46" s="11">
        <v>80</v>
      </c>
      <c r="L46" s="11">
        <v>80</v>
      </c>
      <c r="M46" s="11">
        <v>85</v>
      </c>
      <c r="N46" s="11">
        <v>85</v>
      </c>
      <c r="O46" s="11">
        <v>85</v>
      </c>
      <c r="P46" s="11">
        <v>85</v>
      </c>
    </row>
    <row r="47" spans="1:18" x14ac:dyDescent="0.25">
      <c r="A47" s="1" t="s">
        <v>5</v>
      </c>
      <c r="B47" s="5">
        <f>B48/B50*100</f>
        <v>-20.829058995611891</v>
      </c>
      <c r="C47" s="5">
        <f>C48/C50*100</f>
        <v>4.386793893129787</v>
      </c>
      <c r="D47" s="5">
        <v>25</v>
      </c>
      <c r="E47" s="5">
        <v>25</v>
      </c>
      <c r="F47" s="5">
        <v>25</v>
      </c>
      <c r="G47" s="5">
        <v>25</v>
      </c>
      <c r="H47" s="5">
        <v>25</v>
      </c>
      <c r="I47" s="5">
        <v>25</v>
      </c>
      <c r="J47" s="5">
        <v>25</v>
      </c>
      <c r="K47" s="5">
        <v>25</v>
      </c>
      <c r="L47" s="5">
        <v>25</v>
      </c>
      <c r="M47" s="5">
        <v>25</v>
      </c>
      <c r="N47" s="5">
        <v>25</v>
      </c>
      <c r="O47" s="5">
        <v>25</v>
      </c>
      <c r="P47" s="5">
        <v>25</v>
      </c>
    </row>
    <row r="48" spans="1:18" x14ac:dyDescent="0.25">
      <c r="A48" s="1" t="s">
        <v>4</v>
      </c>
      <c r="B48" s="3">
        <f>B50-B52</f>
        <v>-1.1704219178082189</v>
      </c>
      <c r="C48" s="3">
        <f>C50-C52</f>
        <v>0.31488767123287786</v>
      </c>
      <c r="D48" s="3">
        <f t="shared" ref="D48:P48" si="33">D50-D52</f>
        <v>1.8707691953493724</v>
      </c>
      <c r="E48" s="3">
        <f t="shared" si="33"/>
        <v>1.8707691953493724</v>
      </c>
      <c r="F48" s="3">
        <f t="shared" si="33"/>
        <v>1.8707691953493724</v>
      </c>
      <c r="G48" s="3">
        <f t="shared" si="33"/>
        <v>1.8707691953493724</v>
      </c>
      <c r="H48" s="3">
        <f t="shared" si="33"/>
        <v>1.8707691953493724</v>
      </c>
      <c r="I48" s="3">
        <f t="shared" si="33"/>
        <v>1.8707691953493724</v>
      </c>
      <c r="J48" s="3">
        <f t="shared" si="33"/>
        <v>1.8707691953493724</v>
      </c>
      <c r="K48" s="3">
        <f t="shared" si="33"/>
        <v>1.8707691953493724</v>
      </c>
      <c r="L48" s="3">
        <f t="shared" si="33"/>
        <v>1.8707691953493724</v>
      </c>
      <c r="M48" s="3">
        <f t="shared" si="33"/>
        <v>1.8707691953493724</v>
      </c>
      <c r="N48" s="3">
        <f t="shared" si="33"/>
        <v>1.8707691953493724</v>
      </c>
      <c r="O48" s="3">
        <f t="shared" si="33"/>
        <v>1.8707691953493724</v>
      </c>
      <c r="P48" s="3">
        <f t="shared" si="33"/>
        <v>1.8707691953493724</v>
      </c>
    </row>
    <row r="49" spans="1:16" x14ac:dyDescent="0.25">
      <c r="A49" s="7" t="s">
        <v>6</v>
      </c>
      <c r="B49" s="9">
        <v>2051</v>
      </c>
      <c r="C49" s="10">
        <v>2620</v>
      </c>
      <c r="D49" s="10">
        <f t="shared" ref="D49:P49" si="34">D51+D51*D47/100</f>
        <v>3414.1537815126048</v>
      </c>
      <c r="E49" s="10">
        <f t="shared" si="34"/>
        <v>3414.1537815126048</v>
      </c>
      <c r="F49" s="10">
        <f t="shared" si="34"/>
        <v>3414.1537815126048</v>
      </c>
      <c r="G49" s="10">
        <f t="shared" si="34"/>
        <v>3414.1537815126048</v>
      </c>
      <c r="H49" s="10">
        <f t="shared" si="34"/>
        <v>3414.1537815126048</v>
      </c>
      <c r="I49" s="10">
        <f t="shared" si="34"/>
        <v>3414.1537815126048</v>
      </c>
      <c r="J49" s="10">
        <f t="shared" si="34"/>
        <v>3414.1537815126048</v>
      </c>
      <c r="K49" s="10">
        <f t="shared" si="34"/>
        <v>3414.1537815126048</v>
      </c>
      <c r="L49" s="10">
        <f t="shared" si="34"/>
        <v>3414.1537815126048</v>
      </c>
      <c r="M49" s="10">
        <f t="shared" si="34"/>
        <v>3414.1537815126048</v>
      </c>
      <c r="N49" s="10">
        <f t="shared" si="34"/>
        <v>3414.1537815126048</v>
      </c>
      <c r="O49" s="10">
        <f t="shared" si="34"/>
        <v>3414.1537815126048</v>
      </c>
      <c r="P49" s="10">
        <f t="shared" si="34"/>
        <v>3414.1537815126048</v>
      </c>
    </row>
    <row r="50" spans="1:16" x14ac:dyDescent="0.25">
      <c r="A50" s="1" t="s">
        <v>3</v>
      </c>
      <c r="B50" s="15">
        <f>B49/365</f>
        <v>5.6191780821917812</v>
      </c>
      <c r="C50" s="15">
        <f t="shared" ref="C50:O50" si="35">C49/365</f>
        <v>7.1780821917808222</v>
      </c>
      <c r="D50" s="15">
        <f t="shared" si="35"/>
        <v>9.3538459767468627</v>
      </c>
      <c r="E50" s="15">
        <f t="shared" si="35"/>
        <v>9.3538459767468627</v>
      </c>
      <c r="F50" s="15">
        <f t="shared" si="35"/>
        <v>9.3538459767468627</v>
      </c>
      <c r="G50" s="15">
        <f t="shared" si="35"/>
        <v>9.3538459767468627</v>
      </c>
      <c r="H50" s="15">
        <f t="shared" si="35"/>
        <v>9.3538459767468627</v>
      </c>
      <c r="I50" s="15">
        <f t="shared" si="35"/>
        <v>9.3538459767468627</v>
      </c>
      <c r="J50" s="15">
        <f t="shared" si="35"/>
        <v>9.3538459767468627</v>
      </c>
      <c r="K50" s="15">
        <f t="shared" si="35"/>
        <v>9.3538459767468627</v>
      </c>
      <c r="L50" s="15">
        <f t="shared" si="35"/>
        <v>9.3538459767468627</v>
      </c>
      <c r="M50" s="15">
        <f t="shared" si="35"/>
        <v>9.3538459767468627</v>
      </c>
      <c r="N50" s="15">
        <f t="shared" si="35"/>
        <v>9.3538459767468627</v>
      </c>
      <c r="O50" s="15">
        <f t="shared" si="35"/>
        <v>9.3538459767468627</v>
      </c>
      <c r="P50" s="15">
        <f>P49/365</f>
        <v>9.3538459767468627</v>
      </c>
    </row>
    <row r="51" spans="1:16" x14ac:dyDescent="0.25">
      <c r="A51" s="1" t="s">
        <v>8</v>
      </c>
      <c r="B51" s="9">
        <v>2478.2040000000002</v>
      </c>
      <c r="C51" s="9">
        <v>2505.0659999999998</v>
      </c>
      <c r="D51" s="9">
        <f t="shared" ref="D51" si="36">D52*365</f>
        <v>2731.3230252100839</v>
      </c>
      <c r="E51" s="9">
        <f t="shared" ref="E51" si="37">E52*365</f>
        <v>2731.3230252100839</v>
      </c>
      <c r="F51" s="9">
        <f t="shared" ref="F51" si="38">F52*365</f>
        <v>2731.3230252100839</v>
      </c>
      <c r="G51" s="9">
        <f t="shared" ref="G51" si="39">G52*365</f>
        <v>2731.3230252100839</v>
      </c>
      <c r="H51" s="9">
        <f t="shared" ref="H51" si="40">H52*365</f>
        <v>2731.3230252100839</v>
      </c>
      <c r="I51" s="9">
        <f t="shared" ref="I51" si="41">I52*365</f>
        <v>2731.3230252100839</v>
      </c>
      <c r="J51" s="9">
        <f t="shared" ref="J51" si="42">J52*365</f>
        <v>2731.3230252100839</v>
      </c>
      <c r="K51" s="9">
        <f t="shared" ref="K51" si="43">K52*365</f>
        <v>2731.3230252100839</v>
      </c>
      <c r="L51" s="9">
        <f t="shared" ref="L51" si="44">L52*365</f>
        <v>2731.3230252100839</v>
      </c>
      <c r="M51" s="9">
        <f t="shared" ref="M51" si="45">M52*365</f>
        <v>2731.3230252100839</v>
      </c>
      <c r="N51" s="9">
        <f t="shared" ref="N51" si="46">N52*365</f>
        <v>2731.3230252100839</v>
      </c>
      <c r="O51" s="9">
        <f t="shared" ref="O51" si="47">O52*365</f>
        <v>2731.3230252100839</v>
      </c>
      <c r="P51" s="9">
        <f t="shared" ref="P51" si="48">P52*365</f>
        <v>2731.3230252100839</v>
      </c>
    </row>
    <row r="52" spans="1:16" x14ac:dyDescent="0.25">
      <c r="A52" s="1" t="s">
        <v>9</v>
      </c>
      <c r="B52" s="15">
        <f>B51/365</f>
        <v>6.7896000000000001</v>
      </c>
      <c r="C52" s="15">
        <f t="shared" ref="C52" si="49">C51/365</f>
        <v>6.8631945205479443</v>
      </c>
      <c r="D52" s="15">
        <v>7.4830767813974903</v>
      </c>
      <c r="E52" s="15">
        <v>7.4830767813974903</v>
      </c>
      <c r="F52" s="15">
        <v>7.4830767813974903</v>
      </c>
      <c r="G52" s="15">
        <v>7.4830767813974903</v>
      </c>
      <c r="H52" s="15">
        <v>7.4830767813974903</v>
      </c>
      <c r="I52" s="15">
        <v>7.4830767813974903</v>
      </c>
      <c r="J52" s="15">
        <v>7.4830767813974903</v>
      </c>
      <c r="K52" s="15">
        <v>7.4830767813974903</v>
      </c>
      <c r="L52" s="15">
        <v>7.4830767813974903</v>
      </c>
      <c r="M52" s="15">
        <v>7.4830767813974903</v>
      </c>
      <c r="N52" s="15">
        <v>7.4830767813974903</v>
      </c>
      <c r="O52" s="15">
        <v>7.4830767813974903</v>
      </c>
      <c r="P52" s="15">
        <v>7.4830767813974903</v>
      </c>
    </row>
    <row r="54" spans="1:16" ht="15.75" x14ac:dyDescent="0.25">
      <c r="A54" s="18" t="s">
        <v>16</v>
      </c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6" x14ac:dyDescent="0.25">
      <c r="A55" s="1" t="s">
        <v>0</v>
      </c>
      <c r="B55" s="2">
        <v>2023</v>
      </c>
      <c r="C55" s="2">
        <v>2024</v>
      </c>
      <c r="D55" s="2">
        <v>2025</v>
      </c>
      <c r="E55" s="2">
        <v>2026</v>
      </c>
      <c r="F55" s="2">
        <v>2027</v>
      </c>
      <c r="G55" s="2">
        <v>2028</v>
      </c>
      <c r="H55" s="2">
        <v>2029</v>
      </c>
      <c r="I55" s="2">
        <v>2030</v>
      </c>
      <c r="J55" s="2">
        <v>2031</v>
      </c>
      <c r="K55" s="2">
        <v>2032</v>
      </c>
      <c r="L55" s="2">
        <v>2033</v>
      </c>
      <c r="M55" s="2">
        <v>2034</v>
      </c>
      <c r="N55" s="2">
        <v>2035</v>
      </c>
      <c r="O55" s="2">
        <v>2036</v>
      </c>
      <c r="P55" s="2">
        <f t="shared" ref="P55" si="50">O55+1</f>
        <v>2037</v>
      </c>
    </row>
    <row r="56" spans="1:16" x14ac:dyDescent="0.25">
      <c r="A56" s="12" t="s">
        <v>7</v>
      </c>
      <c r="B56" s="12">
        <v>75</v>
      </c>
      <c r="C56" s="12">
        <v>71</v>
      </c>
      <c r="D56" s="12">
        <v>70</v>
      </c>
      <c r="E56" s="9">
        <v>69.5</v>
      </c>
      <c r="F56" s="9">
        <v>69</v>
      </c>
      <c r="G56" s="9">
        <v>68.5</v>
      </c>
      <c r="H56" s="9">
        <v>68</v>
      </c>
      <c r="I56" s="9">
        <v>67.5</v>
      </c>
      <c r="J56" s="9">
        <v>67</v>
      </c>
      <c r="K56" s="9">
        <v>66.5</v>
      </c>
      <c r="L56" s="9">
        <v>66</v>
      </c>
      <c r="M56" s="9">
        <v>65.5</v>
      </c>
      <c r="N56" s="9">
        <v>65</v>
      </c>
      <c r="O56" s="9">
        <v>64.5</v>
      </c>
      <c r="P56" s="9">
        <v>64</v>
      </c>
    </row>
    <row r="57" spans="1:16" x14ac:dyDescent="0.25">
      <c r="A57" s="7" t="s">
        <v>1</v>
      </c>
      <c r="B57" s="9">
        <f>B56*0.95</f>
        <v>71.25</v>
      </c>
      <c r="C57" s="9">
        <f t="shared" ref="C57:P57" si="51">C56*0.95</f>
        <v>67.45</v>
      </c>
      <c r="D57" s="9">
        <f t="shared" si="51"/>
        <v>66.5</v>
      </c>
      <c r="E57" s="9">
        <f t="shared" si="51"/>
        <v>66.024999999999991</v>
      </c>
      <c r="F57" s="9">
        <f t="shared" si="51"/>
        <v>65.55</v>
      </c>
      <c r="G57" s="9">
        <f t="shared" si="51"/>
        <v>65.075000000000003</v>
      </c>
      <c r="H57" s="9">
        <f t="shared" si="51"/>
        <v>64.599999999999994</v>
      </c>
      <c r="I57" s="9">
        <f t="shared" si="51"/>
        <v>64.125</v>
      </c>
      <c r="J57" s="9">
        <f t="shared" si="51"/>
        <v>63.65</v>
      </c>
      <c r="K57" s="9">
        <f t="shared" si="51"/>
        <v>63.174999999999997</v>
      </c>
      <c r="L57" s="9">
        <f t="shared" si="51"/>
        <v>62.699999999999996</v>
      </c>
      <c r="M57" s="9">
        <f t="shared" si="51"/>
        <v>62.224999999999994</v>
      </c>
      <c r="N57" s="9">
        <f t="shared" si="51"/>
        <v>61.75</v>
      </c>
      <c r="O57" s="9">
        <f t="shared" si="51"/>
        <v>61.274999999999999</v>
      </c>
      <c r="P57" s="9">
        <f t="shared" si="51"/>
        <v>60.8</v>
      </c>
    </row>
    <row r="58" spans="1:16" x14ac:dyDescent="0.25">
      <c r="A58" s="7" t="s">
        <v>11</v>
      </c>
      <c r="B58" s="9">
        <f t="shared" ref="B58:P58" si="52">B57/B56*100</f>
        <v>95</v>
      </c>
      <c r="C58" s="9">
        <f t="shared" si="52"/>
        <v>95</v>
      </c>
      <c r="D58" s="9">
        <f t="shared" si="52"/>
        <v>95</v>
      </c>
      <c r="E58" s="9">
        <f t="shared" si="52"/>
        <v>94.999999999999986</v>
      </c>
      <c r="F58" s="9">
        <f t="shared" si="52"/>
        <v>95</v>
      </c>
      <c r="G58" s="9">
        <f t="shared" si="52"/>
        <v>95</v>
      </c>
      <c r="H58" s="9">
        <f t="shared" si="52"/>
        <v>95</v>
      </c>
      <c r="I58" s="9">
        <f t="shared" si="52"/>
        <v>95</v>
      </c>
      <c r="J58" s="9">
        <f t="shared" si="52"/>
        <v>95</v>
      </c>
      <c r="K58" s="9">
        <f t="shared" si="52"/>
        <v>95</v>
      </c>
      <c r="L58" s="9">
        <f t="shared" si="52"/>
        <v>95</v>
      </c>
      <c r="M58" s="9">
        <f t="shared" si="52"/>
        <v>95</v>
      </c>
      <c r="N58" s="9">
        <f t="shared" si="52"/>
        <v>95</v>
      </c>
      <c r="O58" s="9">
        <f t="shared" si="52"/>
        <v>95</v>
      </c>
      <c r="P58" s="9">
        <f t="shared" si="52"/>
        <v>95</v>
      </c>
    </row>
    <row r="59" spans="1:16" x14ac:dyDescent="0.25">
      <c r="A59" s="1" t="s">
        <v>10</v>
      </c>
      <c r="B59" s="5">
        <f>B65/B57*1000</f>
        <v>40.126546503244413</v>
      </c>
      <c r="C59" s="5">
        <f>C65/C57*1000</f>
        <v>41.767519319231901</v>
      </c>
      <c r="D59" s="11">
        <v>55</v>
      </c>
      <c r="E59" s="11">
        <f>+D59+4</f>
        <v>59</v>
      </c>
      <c r="F59" s="11">
        <f t="shared" ref="F59:K59" si="53">+E59+4</f>
        <v>63</v>
      </c>
      <c r="G59" s="11">
        <f t="shared" si="53"/>
        <v>67</v>
      </c>
      <c r="H59" s="11">
        <f t="shared" si="53"/>
        <v>71</v>
      </c>
      <c r="I59" s="11">
        <f t="shared" si="53"/>
        <v>75</v>
      </c>
      <c r="J59" s="11">
        <f t="shared" si="53"/>
        <v>79</v>
      </c>
      <c r="K59" s="11">
        <f t="shared" si="53"/>
        <v>83</v>
      </c>
      <c r="L59" s="11">
        <v>85</v>
      </c>
      <c r="M59" s="11">
        <v>85</v>
      </c>
      <c r="N59" s="11">
        <v>85</v>
      </c>
      <c r="O59" s="11">
        <v>85</v>
      </c>
      <c r="P59" s="11">
        <v>85</v>
      </c>
    </row>
    <row r="60" spans="1:16" x14ac:dyDescent="0.25">
      <c r="A60" s="1" t="s">
        <v>5</v>
      </c>
      <c r="B60" s="5">
        <f>B62/B64*100-100</f>
        <v>0.13981242711116693</v>
      </c>
      <c r="C60" s="5">
        <f>C62/C64*100-100</f>
        <v>62.406336764612917</v>
      </c>
      <c r="D60" s="5">
        <v>50</v>
      </c>
      <c r="E60" s="5">
        <v>45</v>
      </c>
      <c r="F60" s="5">
        <v>40</v>
      </c>
      <c r="G60" s="5">
        <v>40</v>
      </c>
      <c r="H60" s="5">
        <v>40</v>
      </c>
      <c r="I60" s="5">
        <v>40</v>
      </c>
      <c r="J60" s="5">
        <v>40</v>
      </c>
      <c r="K60" s="5">
        <v>40</v>
      </c>
      <c r="L60" s="5">
        <v>40</v>
      </c>
      <c r="M60" s="5">
        <v>40</v>
      </c>
      <c r="N60" s="5">
        <v>40</v>
      </c>
      <c r="O60" s="5">
        <v>40</v>
      </c>
      <c r="P60" s="5">
        <v>40</v>
      </c>
    </row>
    <row r="61" spans="1:16" x14ac:dyDescent="0.25">
      <c r="A61" s="1" t="s">
        <v>4</v>
      </c>
      <c r="B61" s="3">
        <f>B63-B65</f>
        <v>3.9972602739726248E-3</v>
      </c>
      <c r="C61" s="3">
        <f>C63-C65</f>
        <v>1.7581232876712325</v>
      </c>
      <c r="D61" s="3">
        <f t="shared" ref="D61:P61" si="54">D63-D65</f>
        <v>1.8287500000000008</v>
      </c>
      <c r="E61" s="3">
        <f t="shared" si="54"/>
        <v>1.7529637500000002</v>
      </c>
      <c r="F61" s="3">
        <f t="shared" si="54"/>
        <v>1.6518600000000001</v>
      </c>
      <c r="G61" s="3">
        <f t="shared" si="54"/>
        <v>1.7440100000000003</v>
      </c>
      <c r="H61" s="3">
        <f t="shared" si="54"/>
        <v>1.8346399999999994</v>
      </c>
      <c r="I61" s="3">
        <f t="shared" si="54"/>
        <v>1.9237499999999992</v>
      </c>
      <c r="J61" s="3">
        <f t="shared" si="54"/>
        <v>2.0113399999999997</v>
      </c>
      <c r="K61" s="3">
        <f t="shared" si="54"/>
        <v>2.09741</v>
      </c>
      <c r="L61" s="3">
        <f t="shared" si="54"/>
        <v>2.131800000000001</v>
      </c>
      <c r="M61" s="3">
        <f t="shared" si="54"/>
        <v>2.1156500000000005</v>
      </c>
      <c r="N61" s="3">
        <f t="shared" si="54"/>
        <v>2.0994999999999999</v>
      </c>
      <c r="O61" s="3">
        <f t="shared" si="54"/>
        <v>2.0833499999999994</v>
      </c>
      <c r="P61" s="3">
        <f t="shared" si="54"/>
        <v>2.0671999999999997</v>
      </c>
    </row>
    <row r="62" spans="1:16" x14ac:dyDescent="0.25">
      <c r="A62" s="7" t="s">
        <v>6</v>
      </c>
      <c r="B62" s="9">
        <v>1045</v>
      </c>
      <c r="C62" s="10">
        <v>1670</v>
      </c>
      <c r="D62" s="10">
        <f t="shared" ref="D62:P62" si="55">D64+D64*D60/100</f>
        <v>2002.4812500000003</v>
      </c>
      <c r="E62" s="10">
        <f t="shared" si="55"/>
        <v>2061.6801437499998</v>
      </c>
      <c r="F62" s="10">
        <f t="shared" si="55"/>
        <v>2110.2511500000001</v>
      </c>
      <c r="G62" s="10">
        <f t="shared" si="55"/>
        <v>2227.9727750000002</v>
      </c>
      <c r="H62" s="10">
        <f t="shared" si="55"/>
        <v>2343.7525999999998</v>
      </c>
      <c r="I62" s="10">
        <f t="shared" si="55"/>
        <v>2457.5906249999998</v>
      </c>
      <c r="J62" s="10">
        <f t="shared" si="55"/>
        <v>2569.4868499999998</v>
      </c>
      <c r="K62" s="10">
        <f t="shared" si="55"/>
        <v>2679.4412750000001</v>
      </c>
      <c r="L62" s="10">
        <f t="shared" si="55"/>
        <v>2723.3745000000004</v>
      </c>
      <c r="M62" s="10">
        <f t="shared" si="55"/>
        <v>2702.7428749999999</v>
      </c>
      <c r="N62" s="10">
        <f t="shared" si="55"/>
        <v>2682.1112499999999</v>
      </c>
      <c r="O62" s="10">
        <f t="shared" si="55"/>
        <v>2661.4796249999999</v>
      </c>
      <c r="P62" s="10">
        <f t="shared" si="55"/>
        <v>2640.848</v>
      </c>
    </row>
    <row r="63" spans="1:16" x14ac:dyDescent="0.25">
      <c r="A63" s="1" t="s">
        <v>3</v>
      </c>
      <c r="B63" s="15">
        <f>B62/365</f>
        <v>2.8630136986301369</v>
      </c>
      <c r="C63" s="15">
        <f t="shared" ref="C63:O63" si="56">C62/365</f>
        <v>4.5753424657534243</v>
      </c>
      <c r="D63" s="15">
        <f t="shared" si="56"/>
        <v>5.486250000000001</v>
      </c>
      <c r="E63" s="15">
        <f t="shared" si="56"/>
        <v>5.6484387499999995</v>
      </c>
      <c r="F63" s="15">
        <f t="shared" si="56"/>
        <v>5.7815099999999999</v>
      </c>
      <c r="G63" s="15">
        <f t="shared" si="56"/>
        <v>6.1040350000000005</v>
      </c>
      <c r="H63" s="15">
        <f t="shared" si="56"/>
        <v>6.4212399999999992</v>
      </c>
      <c r="I63" s="15">
        <f t="shared" si="56"/>
        <v>6.7331249999999994</v>
      </c>
      <c r="J63" s="15">
        <f t="shared" si="56"/>
        <v>7.0396899999999993</v>
      </c>
      <c r="K63" s="15">
        <f t="shared" si="56"/>
        <v>7.340935</v>
      </c>
      <c r="L63" s="15">
        <f t="shared" si="56"/>
        <v>7.4613000000000014</v>
      </c>
      <c r="M63" s="15">
        <f t="shared" si="56"/>
        <v>7.4047749999999999</v>
      </c>
      <c r="N63" s="15">
        <f t="shared" si="56"/>
        <v>7.3482500000000002</v>
      </c>
      <c r="O63" s="15">
        <f t="shared" si="56"/>
        <v>7.2917249999999996</v>
      </c>
      <c r="P63" s="15">
        <f>P62/365</f>
        <v>7.2351999999999999</v>
      </c>
    </row>
    <row r="64" spans="1:16" x14ac:dyDescent="0.25">
      <c r="A64" s="1" t="s">
        <v>8</v>
      </c>
      <c r="B64" s="9">
        <v>1043.5409999999999</v>
      </c>
      <c r="C64" s="9">
        <v>1028.2850000000001</v>
      </c>
      <c r="D64" s="9">
        <f>D65*365</f>
        <v>1334.9875000000002</v>
      </c>
      <c r="E64" s="9">
        <f t="shared" ref="E64" si="57">E65*365</f>
        <v>1421.8483749999998</v>
      </c>
      <c r="F64" s="9">
        <f t="shared" ref="F64" si="58">F65*365</f>
        <v>1507.3222499999999</v>
      </c>
      <c r="G64" s="9">
        <f t="shared" ref="G64" si="59">G65*365</f>
        <v>1591.4091250000001</v>
      </c>
      <c r="H64" s="9">
        <f t="shared" ref="H64" si="60">H65*365</f>
        <v>1674.1089999999999</v>
      </c>
      <c r="I64" s="9">
        <f t="shared" ref="I64" si="61">I65*365</f>
        <v>1755.421875</v>
      </c>
      <c r="J64" s="9">
        <f t="shared" ref="J64" si="62">J65*365</f>
        <v>1835.3477499999999</v>
      </c>
      <c r="K64" s="9">
        <f t="shared" ref="K64" si="63">K65*365</f>
        <v>1913.8866250000001</v>
      </c>
      <c r="L64" s="9">
        <f t="shared" ref="L64" si="64">L65*365</f>
        <v>1945.2675000000002</v>
      </c>
      <c r="M64" s="9">
        <f t="shared" ref="M64" si="65">M65*365</f>
        <v>1930.5306249999999</v>
      </c>
      <c r="N64" s="9">
        <f t="shared" ref="N64" si="66">N65*365</f>
        <v>1915.79375</v>
      </c>
      <c r="O64" s="9">
        <f t="shared" ref="O64" si="67">O65*365</f>
        <v>1901.056875</v>
      </c>
      <c r="P64" s="9">
        <f t="shared" ref="P64" si="68">P65*365</f>
        <v>1886.3200000000002</v>
      </c>
    </row>
    <row r="65" spans="1:16" x14ac:dyDescent="0.25">
      <c r="A65" s="1" t="s">
        <v>9</v>
      </c>
      <c r="B65" s="15">
        <f t="shared" ref="B65:C65" si="69">B64/365</f>
        <v>2.8590164383561643</v>
      </c>
      <c r="C65" s="15">
        <f t="shared" si="69"/>
        <v>2.8172191780821918</v>
      </c>
      <c r="D65" s="15">
        <f>D57*D59/1000</f>
        <v>3.6575000000000002</v>
      </c>
      <c r="E65" s="15">
        <f t="shared" ref="E65:P65" si="70">E57*E59/1000</f>
        <v>3.8954749999999994</v>
      </c>
      <c r="F65" s="15">
        <f t="shared" si="70"/>
        <v>4.1296499999999998</v>
      </c>
      <c r="G65" s="15">
        <f t="shared" si="70"/>
        <v>4.3600250000000003</v>
      </c>
      <c r="H65" s="15">
        <f t="shared" si="70"/>
        <v>4.5865999999999998</v>
      </c>
      <c r="I65" s="15">
        <f t="shared" si="70"/>
        <v>4.8093750000000002</v>
      </c>
      <c r="J65" s="15">
        <f t="shared" si="70"/>
        <v>5.0283499999999997</v>
      </c>
      <c r="K65" s="15">
        <f t="shared" si="70"/>
        <v>5.243525</v>
      </c>
      <c r="L65" s="15">
        <f t="shared" si="70"/>
        <v>5.3295000000000003</v>
      </c>
      <c r="M65" s="15">
        <f t="shared" si="70"/>
        <v>5.2891249999999994</v>
      </c>
      <c r="N65" s="15">
        <f t="shared" si="70"/>
        <v>5.2487500000000002</v>
      </c>
      <c r="O65" s="15">
        <f t="shared" si="70"/>
        <v>5.2083750000000002</v>
      </c>
      <c r="P65" s="15">
        <f t="shared" si="70"/>
        <v>5.1680000000000001</v>
      </c>
    </row>
    <row r="67" spans="1:16" ht="15.75" x14ac:dyDescent="0.25">
      <c r="A67" s="18" t="s">
        <v>17</v>
      </c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spans="1:16" x14ac:dyDescent="0.25">
      <c r="A68" s="1" t="s">
        <v>0</v>
      </c>
      <c r="B68" s="2">
        <v>2023</v>
      </c>
      <c r="C68" s="2">
        <v>2024</v>
      </c>
      <c r="D68" s="2">
        <v>2025</v>
      </c>
      <c r="E68" s="2">
        <v>2026</v>
      </c>
      <c r="F68" s="2">
        <v>2027</v>
      </c>
      <c r="G68" s="2">
        <v>2028</v>
      </c>
      <c r="H68" s="2">
        <v>2029</v>
      </c>
      <c r="I68" s="2">
        <v>2030</v>
      </c>
      <c r="J68" s="2">
        <v>2031</v>
      </c>
      <c r="K68" s="2">
        <v>2032</v>
      </c>
      <c r="L68" s="2">
        <v>2033</v>
      </c>
      <c r="M68" s="2">
        <v>2034</v>
      </c>
      <c r="N68" s="2">
        <v>2035</v>
      </c>
      <c r="O68" s="2">
        <v>2036</v>
      </c>
      <c r="P68" s="2">
        <f t="shared" ref="P68" si="71">O68+1</f>
        <v>2037</v>
      </c>
    </row>
    <row r="69" spans="1:16" x14ac:dyDescent="0.25">
      <c r="A69" s="12" t="s">
        <v>7</v>
      </c>
      <c r="B69" s="12">
        <v>40</v>
      </c>
      <c r="C69" s="9">
        <f>+B69+1.1</f>
        <v>41.1</v>
      </c>
      <c r="D69" s="9">
        <f t="shared" ref="D69:P69" si="72">+C69+1.1</f>
        <v>42.2</v>
      </c>
      <c r="E69" s="9">
        <f t="shared" si="72"/>
        <v>43.300000000000004</v>
      </c>
      <c r="F69" s="9">
        <f t="shared" si="72"/>
        <v>44.400000000000006</v>
      </c>
      <c r="G69" s="9">
        <f t="shared" si="72"/>
        <v>45.500000000000007</v>
      </c>
      <c r="H69" s="9">
        <f t="shared" si="72"/>
        <v>46.600000000000009</v>
      </c>
      <c r="I69" s="9">
        <f t="shared" si="72"/>
        <v>47.70000000000001</v>
      </c>
      <c r="J69" s="9">
        <f t="shared" si="72"/>
        <v>48.800000000000011</v>
      </c>
      <c r="K69" s="9">
        <f t="shared" si="72"/>
        <v>49.900000000000013</v>
      </c>
      <c r="L69" s="9">
        <f t="shared" si="72"/>
        <v>51.000000000000014</v>
      </c>
      <c r="M69" s="9">
        <f t="shared" si="72"/>
        <v>52.100000000000016</v>
      </c>
      <c r="N69" s="9">
        <f t="shared" si="72"/>
        <v>53.200000000000017</v>
      </c>
      <c r="O69" s="9">
        <f t="shared" si="72"/>
        <v>54.300000000000018</v>
      </c>
      <c r="P69" s="9">
        <f t="shared" si="72"/>
        <v>55.40000000000002</v>
      </c>
    </row>
    <row r="70" spans="1:16" x14ac:dyDescent="0.25">
      <c r="A70" s="7" t="s">
        <v>1</v>
      </c>
      <c r="B70" s="12">
        <f>B69</f>
        <v>40</v>
      </c>
      <c r="C70" s="9">
        <f t="shared" ref="C70:P70" si="73">C69</f>
        <v>41.1</v>
      </c>
      <c r="D70" s="9">
        <f t="shared" si="73"/>
        <v>42.2</v>
      </c>
      <c r="E70" s="9">
        <f t="shared" si="73"/>
        <v>43.300000000000004</v>
      </c>
      <c r="F70" s="9">
        <f t="shared" si="73"/>
        <v>44.400000000000006</v>
      </c>
      <c r="G70" s="9">
        <f t="shared" si="73"/>
        <v>45.500000000000007</v>
      </c>
      <c r="H70" s="9">
        <f t="shared" si="73"/>
        <v>46.600000000000009</v>
      </c>
      <c r="I70" s="9">
        <f t="shared" si="73"/>
        <v>47.70000000000001</v>
      </c>
      <c r="J70" s="9">
        <f t="shared" si="73"/>
        <v>48.800000000000011</v>
      </c>
      <c r="K70" s="9">
        <f t="shared" si="73"/>
        <v>49.900000000000013</v>
      </c>
      <c r="L70" s="9">
        <f t="shared" si="73"/>
        <v>51.000000000000014</v>
      </c>
      <c r="M70" s="9">
        <f t="shared" si="73"/>
        <v>52.100000000000016</v>
      </c>
      <c r="N70" s="9">
        <f t="shared" si="73"/>
        <v>53.200000000000017</v>
      </c>
      <c r="O70" s="9">
        <f t="shared" si="73"/>
        <v>54.300000000000018</v>
      </c>
      <c r="P70" s="9">
        <f t="shared" si="73"/>
        <v>55.40000000000002</v>
      </c>
    </row>
    <row r="71" spans="1:16" x14ac:dyDescent="0.25">
      <c r="A71" s="7" t="s">
        <v>11</v>
      </c>
      <c r="B71" s="9"/>
      <c r="C71" s="9"/>
      <c r="D71" s="9">
        <f t="shared" ref="B71:P71" si="74">D70/D69*100</f>
        <v>100</v>
      </c>
      <c r="E71" s="9">
        <f t="shared" si="74"/>
        <v>100</v>
      </c>
      <c r="F71" s="9">
        <f t="shared" si="74"/>
        <v>100</v>
      </c>
      <c r="G71" s="9">
        <f t="shared" si="74"/>
        <v>100</v>
      </c>
      <c r="H71" s="9">
        <f t="shared" si="74"/>
        <v>100</v>
      </c>
      <c r="I71" s="9">
        <f t="shared" si="74"/>
        <v>100</v>
      </c>
      <c r="J71" s="9">
        <f t="shared" si="74"/>
        <v>100</v>
      </c>
      <c r="K71" s="9">
        <f t="shared" si="74"/>
        <v>100</v>
      </c>
      <c r="L71" s="9">
        <f t="shared" si="74"/>
        <v>100</v>
      </c>
      <c r="M71" s="9">
        <f t="shared" si="74"/>
        <v>100</v>
      </c>
      <c r="N71" s="9">
        <f t="shared" si="74"/>
        <v>100</v>
      </c>
      <c r="O71" s="9">
        <f t="shared" si="74"/>
        <v>100</v>
      </c>
      <c r="P71" s="9">
        <f t="shared" si="74"/>
        <v>100</v>
      </c>
    </row>
    <row r="72" spans="1:16" x14ac:dyDescent="0.25">
      <c r="A72" s="1" t="s">
        <v>10</v>
      </c>
      <c r="B72" s="5"/>
      <c r="C72" s="5"/>
      <c r="D72" s="11">
        <v>85</v>
      </c>
      <c r="E72" s="11">
        <v>85</v>
      </c>
      <c r="F72" s="11">
        <v>85</v>
      </c>
      <c r="G72" s="11">
        <v>85</v>
      </c>
      <c r="H72" s="11">
        <v>85</v>
      </c>
      <c r="I72" s="11">
        <v>85</v>
      </c>
      <c r="J72" s="11">
        <v>85</v>
      </c>
      <c r="K72" s="11">
        <v>85</v>
      </c>
      <c r="L72" s="11">
        <v>85</v>
      </c>
      <c r="M72" s="11">
        <v>85</v>
      </c>
      <c r="N72" s="11">
        <v>85</v>
      </c>
      <c r="O72" s="11">
        <v>85</v>
      </c>
      <c r="P72" s="11">
        <v>85</v>
      </c>
    </row>
    <row r="73" spans="1:16" x14ac:dyDescent="0.25">
      <c r="A73" s="1" t="s">
        <v>5</v>
      </c>
      <c r="B73" s="5"/>
      <c r="C73" s="5"/>
      <c r="D73" s="5">
        <v>50</v>
      </c>
      <c r="E73" s="5">
        <v>50</v>
      </c>
      <c r="F73" s="5">
        <v>50</v>
      </c>
      <c r="G73" s="5">
        <v>50</v>
      </c>
      <c r="H73" s="5">
        <v>50</v>
      </c>
      <c r="I73" s="5">
        <v>50</v>
      </c>
      <c r="J73" s="5">
        <v>50</v>
      </c>
      <c r="K73" s="5">
        <v>40</v>
      </c>
      <c r="L73" s="5">
        <v>40</v>
      </c>
      <c r="M73" s="5">
        <v>30</v>
      </c>
      <c r="N73" s="5">
        <v>20</v>
      </c>
      <c r="O73" s="5">
        <v>20</v>
      </c>
      <c r="P73" s="5">
        <v>20</v>
      </c>
    </row>
    <row r="74" spans="1:16" x14ac:dyDescent="0.25">
      <c r="A74" s="1" t="s">
        <v>4</v>
      </c>
      <c r="B74" s="3"/>
      <c r="C74" s="3"/>
      <c r="D74" s="3">
        <f t="shared" ref="D74:P74" si="75">D76-D78</f>
        <v>1.7935000000000008</v>
      </c>
      <c r="E74" s="3">
        <f t="shared" si="75"/>
        <v>1.8402500000000011</v>
      </c>
      <c r="F74" s="3">
        <f t="shared" si="75"/>
        <v>1.887</v>
      </c>
      <c r="G74" s="3">
        <f t="shared" si="75"/>
        <v>1.9337499999999999</v>
      </c>
      <c r="H74" s="3">
        <f t="shared" si="75"/>
        <v>1.9805000000000006</v>
      </c>
      <c r="I74" s="3">
        <f t="shared" si="75"/>
        <v>2.0272500000000013</v>
      </c>
      <c r="J74" s="3">
        <f t="shared" si="75"/>
        <v>2.0739999999999998</v>
      </c>
      <c r="K74" s="3">
        <f t="shared" si="75"/>
        <v>1.6966000000000019</v>
      </c>
      <c r="L74" s="3">
        <f t="shared" si="75"/>
        <v>1.734</v>
      </c>
      <c r="M74" s="3">
        <f t="shared" si="75"/>
        <v>1.3285500000000008</v>
      </c>
      <c r="N74" s="3">
        <f t="shared" si="75"/>
        <v>0.90440000000000076</v>
      </c>
      <c r="O74" s="3">
        <f t="shared" si="75"/>
        <v>0.9231000000000007</v>
      </c>
      <c r="P74" s="3">
        <f t="shared" si="75"/>
        <v>0.94180000000000064</v>
      </c>
    </row>
    <row r="75" spans="1:16" x14ac:dyDescent="0.25">
      <c r="A75" s="7" t="s">
        <v>6</v>
      </c>
      <c r="B75" s="9"/>
      <c r="C75" s="10"/>
      <c r="D75" s="10">
        <f t="shared" ref="D75:P75" si="76">D77+D77*D73/100</f>
        <v>1963.8825000000006</v>
      </c>
      <c r="E75" s="10">
        <f t="shared" si="76"/>
        <v>2015.0737500000005</v>
      </c>
      <c r="F75" s="10">
        <f t="shared" si="76"/>
        <v>2066.2650000000003</v>
      </c>
      <c r="G75" s="10">
        <f t="shared" si="76"/>
        <v>2117.4562500000002</v>
      </c>
      <c r="H75" s="10">
        <f t="shared" si="76"/>
        <v>2168.6475000000005</v>
      </c>
      <c r="I75" s="10">
        <f t="shared" si="76"/>
        <v>2219.8387500000008</v>
      </c>
      <c r="J75" s="10">
        <f t="shared" si="76"/>
        <v>2271.0300000000002</v>
      </c>
      <c r="K75" s="10">
        <f t="shared" si="76"/>
        <v>2167.406500000001</v>
      </c>
      <c r="L75" s="10">
        <f t="shared" si="76"/>
        <v>2215.1850000000004</v>
      </c>
      <c r="M75" s="10">
        <f t="shared" si="76"/>
        <v>2101.3232500000004</v>
      </c>
      <c r="N75" s="10">
        <f t="shared" si="76"/>
        <v>1980.6360000000009</v>
      </c>
      <c r="O75" s="10">
        <f t="shared" si="76"/>
        <v>2021.5890000000009</v>
      </c>
      <c r="P75" s="10">
        <f t="shared" si="76"/>
        <v>2062.5420000000008</v>
      </c>
    </row>
    <row r="76" spans="1:16" x14ac:dyDescent="0.25">
      <c r="A76" s="1" t="s">
        <v>3</v>
      </c>
      <c r="B76" s="15"/>
      <c r="C76" s="15"/>
      <c r="D76" s="15">
        <f t="shared" ref="C76:O76" si="77">D75/365</f>
        <v>5.3805000000000014</v>
      </c>
      <c r="E76" s="15">
        <f t="shared" si="77"/>
        <v>5.5207500000000014</v>
      </c>
      <c r="F76" s="15">
        <f t="shared" si="77"/>
        <v>5.6610000000000005</v>
      </c>
      <c r="G76" s="15">
        <f t="shared" si="77"/>
        <v>5.8012500000000005</v>
      </c>
      <c r="H76" s="15">
        <f t="shared" si="77"/>
        <v>5.9415000000000013</v>
      </c>
      <c r="I76" s="15">
        <f t="shared" si="77"/>
        <v>6.0817500000000022</v>
      </c>
      <c r="J76" s="15">
        <f t="shared" si="77"/>
        <v>6.2220000000000004</v>
      </c>
      <c r="K76" s="15">
        <f t="shared" si="77"/>
        <v>5.938100000000003</v>
      </c>
      <c r="L76" s="15">
        <f t="shared" si="77"/>
        <v>6.0690000000000008</v>
      </c>
      <c r="M76" s="15">
        <f t="shared" si="77"/>
        <v>5.7570500000000013</v>
      </c>
      <c r="N76" s="15">
        <f t="shared" si="77"/>
        <v>5.4264000000000028</v>
      </c>
      <c r="O76" s="15">
        <f t="shared" si="77"/>
        <v>5.5386000000000024</v>
      </c>
      <c r="P76" s="15">
        <f>P75/365</f>
        <v>5.650800000000002</v>
      </c>
    </row>
    <row r="77" spans="1:16" x14ac:dyDescent="0.25">
      <c r="A77" s="1" t="s">
        <v>8</v>
      </c>
      <c r="B77" s="9"/>
      <c r="C77" s="9"/>
      <c r="D77" s="9">
        <f>D78*365</f>
        <v>1309.2550000000003</v>
      </c>
      <c r="E77" s="9">
        <f t="shared" ref="E77:P77" si="78">E78*365</f>
        <v>1343.3825000000002</v>
      </c>
      <c r="F77" s="9">
        <f t="shared" si="78"/>
        <v>1377.5100000000002</v>
      </c>
      <c r="G77" s="9">
        <f t="shared" si="78"/>
        <v>1411.6375000000003</v>
      </c>
      <c r="H77" s="9">
        <f t="shared" si="78"/>
        <v>1445.7650000000003</v>
      </c>
      <c r="I77" s="9">
        <f t="shared" si="78"/>
        <v>1479.8925000000004</v>
      </c>
      <c r="J77" s="9">
        <f t="shared" si="78"/>
        <v>1514.0200000000002</v>
      </c>
      <c r="K77" s="9">
        <f t="shared" si="78"/>
        <v>1548.1475000000005</v>
      </c>
      <c r="L77" s="9">
        <f t="shared" si="78"/>
        <v>1582.2750000000003</v>
      </c>
      <c r="M77" s="9">
        <f t="shared" si="78"/>
        <v>1616.4025000000001</v>
      </c>
      <c r="N77" s="9">
        <f t="shared" si="78"/>
        <v>1650.5300000000007</v>
      </c>
      <c r="O77" s="9">
        <f t="shared" si="78"/>
        <v>1684.6575000000007</v>
      </c>
      <c r="P77" s="9">
        <f t="shared" si="78"/>
        <v>1718.7850000000005</v>
      </c>
    </row>
    <row r="78" spans="1:16" x14ac:dyDescent="0.25">
      <c r="A78" s="1" t="s">
        <v>9</v>
      </c>
      <c r="B78" s="15"/>
      <c r="C78" s="15"/>
      <c r="D78" s="15">
        <f>D70*D72/1000</f>
        <v>3.5870000000000006</v>
      </c>
      <c r="E78" s="15">
        <f t="shared" ref="E78:P78" si="79">E70*E72/1000</f>
        <v>3.6805000000000003</v>
      </c>
      <c r="F78" s="15">
        <f t="shared" si="79"/>
        <v>3.7740000000000005</v>
      </c>
      <c r="G78" s="15">
        <f t="shared" si="79"/>
        <v>3.8675000000000006</v>
      </c>
      <c r="H78" s="15">
        <f t="shared" si="79"/>
        <v>3.9610000000000007</v>
      </c>
      <c r="I78" s="15">
        <f t="shared" si="79"/>
        <v>4.0545000000000009</v>
      </c>
      <c r="J78" s="15">
        <f t="shared" si="79"/>
        <v>4.1480000000000006</v>
      </c>
      <c r="K78" s="15">
        <f t="shared" si="79"/>
        <v>4.2415000000000012</v>
      </c>
      <c r="L78" s="15">
        <f t="shared" si="79"/>
        <v>4.3350000000000009</v>
      </c>
      <c r="M78" s="15">
        <f t="shared" si="79"/>
        <v>4.4285000000000005</v>
      </c>
      <c r="N78" s="15">
        <f t="shared" si="79"/>
        <v>4.522000000000002</v>
      </c>
      <c r="O78" s="15">
        <f t="shared" si="79"/>
        <v>4.6155000000000017</v>
      </c>
      <c r="P78" s="15">
        <f t="shared" si="79"/>
        <v>4.7090000000000014</v>
      </c>
    </row>
  </sheetData>
  <mergeCells count="6">
    <mergeCell ref="A67:O67"/>
    <mergeCell ref="A2:O2"/>
    <mergeCell ref="A15:O15"/>
    <mergeCell ref="A28:O28"/>
    <mergeCell ref="A41:O41"/>
    <mergeCell ref="A54:O54"/>
  </mergeCells>
  <pageMargins left="0.7" right="0.7" top="0.75" bottom="0.75" header="0.3" footer="0.3"/>
  <pageSetup paperSize="9" orientation="landscape" r:id="rId1"/>
  <ignoredErrors>
    <ignoredError sqref="D13" formula="1"/>
    <ignoredError sqref="D1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Otsmaa</dc:creator>
  <cp:lastModifiedBy>Sven Otsmaa | Viru-Nigula.ee</cp:lastModifiedBy>
  <cp:lastPrinted>2025-02-13T11:31:38Z</cp:lastPrinted>
  <dcterms:created xsi:type="dcterms:W3CDTF">2018-05-14T06:58:13Z</dcterms:created>
  <dcterms:modified xsi:type="dcterms:W3CDTF">2025-02-17T13:35:59Z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2020-12-21T14:11:37Z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c760c534-dc3d-484d-b1fe-0000b8ed8fba</vt:lpwstr>
  </property>
  <property fmtid="{D5CDD505-2E9C-101B-9397-08002B2CF9AE}" pid="8" name="MSIP_Label_43f08ec5-d6d9-4227-8387-ccbfcb3632c4_ContentBits">
    <vt:lpwstr>0</vt:lpwstr>
  </property>
</Properties>
</file>