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elta.mkm.ee/dhs/webdav/28472f4928db4f71955223744dd2bd40219a4faa/48004266522/312ae373-e47c-43b9-8a48-cf3806f4d38a/"/>
    </mc:Choice>
  </mc:AlternateContent>
  <xr:revisionPtr revIDLastSave="0" documentId="13_ncr:1_{8CD0FA43-7751-41C4-868D-D994016F05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a 1" sheetId="1" r:id="rId1"/>
  </sheets>
  <definedNames>
    <definedName name="_xlnm._FilterDatabase" localSheetId="0" hidden="1">'Lisa 1'!$B$35:$B$36</definedName>
    <definedName name="_xlnm.Print_Area" localSheetId="0">'Lisa 1'!$A$1:$J$27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6" i="1"/>
  <c r="C25" i="1"/>
  <c r="I23" i="1"/>
  <c r="H21" i="1"/>
  <c r="H20" i="1" s="1"/>
  <c r="G21" i="1"/>
  <c r="G20" i="1" s="1"/>
  <c r="K37" i="1" l="1"/>
  <c r="I19" i="1" l="1"/>
  <c r="I22" i="1"/>
  <c r="G18" i="1"/>
  <c r="G17" i="1" s="1"/>
  <c r="G16" i="1" s="1"/>
  <c r="G24" i="1" s="1"/>
  <c r="H18" i="1"/>
  <c r="H17" i="1" s="1"/>
  <c r="H16" i="1" s="1"/>
  <c r="H24" i="1" s="1"/>
  <c r="O39" i="1"/>
  <c r="O38" i="1"/>
  <c r="I37" i="1"/>
  <c r="G37" i="1"/>
  <c r="E37" i="1"/>
  <c r="C37" i="1"/>
  <c r="O37" i="1" s="1"/>
  <c r="M35" i="1" l="1"/>
  <c r="M36" i="1"/>
  <c r="K36" i="1"/>
  <c r="K35" i="1"/>
  <c r="F21" i="1"/>
  <c r="F20" i="1" s="1"/>
  <c r="E21" i="1"/>
  <c r="E20" i="1" s="1"/>
  <c r="D21" i="1"/>
  <c r="D20" i="1" s="1"/>
  <c r="C21" i="1"/>
  <c r="K34" i="1" l="1"/>
  <c r="L36" i="1" s="1"/>
  <c r="M34" i="1"/>
  <c r="C20" i="1"/>
  <c r="I20" i="1" s="1"/>
  <c r="I21" i="1"/>
  <c r="F18" i="1"/>
  <c r="F17" i="1" s="1"/>
  <c r="F16" i="1" s="1"/>
  <c r="F24" i="1" s="1"/>
  <c r="I35" i="1" s="1"/>
  <c r="E18" i="1"/>
  <c r="E17" i="1" s="1"/>
  <c r="D18" i="1"/>
  <c r="D17" i="1" s="1"/>
  <c r="D16" i="1" s="1"/>
  <c r="D24" i="1" s="1"/>
  <c r="E35" i="1" s="1"/>
  <c r="E16" i="1" l="1"/>
  <c r="E24" i="1" s="1"/>
  <c r="L35" i="1"/>
  <c r="K33" i="1"/>
  <c r="M33" i="1"/>
  <c r="N37" i="1" s="1"/>
  <c r="N35" i="1"/>
  <c r="N36" i="1"/>
  <c r="L37" i="1"/>
  <c r="E36" i="1"/>
  <c r="I36" i="1"/>
  <c r="I34" i="1" s="1"/>
  <c r="C18" i="1"/>
  <c r="I18" i="1" s="1"/>
  <c r="G35" i="1" l="1"/>
  <c r="G34" i="1" s="1"/>
  <c r="H35" i="1" s="1"/>
  <c r="G36" i="1"/>
  <c r="I33" i="1"/>
  <c r="J37" i="1" s="1"/>
  <c r="J35" i="1"/>
  <c r="L34" i="1"/>
  <c r="N34" i="1"/>
  <c r="J36" i="1"/>
  <c r="E34" i="1"/>
  <c r="E33" i="1" s="1"/>
  <c r="C17" i="1"/>
  <c r="I17" i="1" s="1"/>
  <c r="F35" i="1" l="1"/>
  <c r="J34" i="1"/>
  <c r="F34" i="1"/>
  <c r="F37" i="1"/>
  <c r="G33" i="1"/>
  <c r="H36" i="1"/>
  <c r="F36" i="1"/>
  <c r="C16" i="1"/>
  <c r="C24" i="1" l="1"/>
  <c r="I24" i="1" s="1"/>
  <c r="I16" i="1"/>
  <c r="H37" i="1"/>
  <c r="H34" i="1"/>
  <c r="D25" i="1"/>
  <c r="E25" i="1" s="1"/>
  <c r="F25" i="1" s="1"/>
  <c r="G25" i="1" s="1"/>
  <c r="H25" i="1" s="1"/>
  <c r="C36" i="1"/>
  <c r="C35" i="1"/>
  <c r="C34" i="1" l="1"/>
  <c r="O34" i="1" s="1"/>
  <c r="D35" i="1" l="1"/>
  <c r="D36" i="1"/>
  <c r="P35" i="1"/>
  <c r="C33" i="1"/>
  <c r="D34" i="1" l="1"/>
  <c r="O33" i="1"/>
  <c r="D37" i="1"/>
  <c r="P36" i="1"/>
  <c r="P37" i="1" l="1"/>
  <c r="P34" i="1"/>
</calcChain>
</file>

<file path=xl/sharedStrings.xml><?xml version="1.0" encoding="utf-8"?>
<sst xmlns="http://schemas.openxmlformats.org/spreadsheetml/2006/main" count="72" uniqueCount="52">
  <si>
    <t>Majandus- ja infotehnoloogiaministri  07.09.2023 käskkirjaga nr 138 kinnitatud</t>
  </si>
  <si>
    <t xml:space="preserve">toetuse andmise tingimuste "Põlevkivisektori töötajate tööle asumise ja oskuste arendamise toetamine " </t>
  </si>
  <si>
    <t>Lisa</t>
  </si>
  <si>
    <t>MUUDETUD</t>
  </si>
  <si>
    <t>Majandus- ja tööstusministri ... käskkirjaga nr …</t>
  </si>
  <si>
    <t>TAT eelarve kulukohtade kaupa</t>
  </si>
  <si>
    <t>TAT abikõlblikkuse periood: 01.01.2024-31.12.2029</t>
  </si>
  <si>
    <t>TAT nimi:</t>
  </si>
  <si>
    <t>Põlevkivisektori töötajate tööle asumise ja oskuste arendamise toetamine</t>
  </si>
  <si>
    <t>TAT elluviija: Eesti Töötukassa</t>
  </si>
  <si>
    <t>Aasta</t>
  </si>
  <si>
    <t>Kokku</t>
  </si>
  <si>
    <t>Rea nr</t>
  </si>
  <si>
    <t>Kulukoht</t>
  </si>
  <si>
    <t>Abikõlblik kulu</t>
  </si>
  <si>
    <t xml:space="preserve">Abikõlblik kulu </t>
  </si>
  <si>
    <t>1</t>
  </si>
  <si>
    <t>Otsesed kulud</t>
  </si>
  <si>
    <t>1.1</t>
  </si>
  <si>
    <t>2.1 Tööle asumise toetus (väljund)</t>
  </si>
  <si>
    <t xml:space="preserve">1.1.1 </t>
  </si>
  <si>
    <t>Sisutegevuse kulud (tegevused)</t>
  </si>
  <si>
    <t xml:space="preserve">1.1.1.1 </t>
  </si>
  <si>
    <t>Tööleasumise toetus</t>
  </si>
  <si>
    <t>1.2</t>
  </si>
  <si>
    <t>2.2 Oskuste arendamise toetus (väljund)</t>
  </si>
  <si>
    <t xml:space="preserve">1.2.1 </t>
  </si>
  <si>
    <t xml:space="preserve">1.2.1.1 </t>
  </si>
  <si>
    <t>2.2.1 Tasemeõppe osalemise toetus</t>
  </si>
  <si>
    <t>1.2.1.2</t>
  </si>
  <si>
    <t>2.2.2 Mikrokvalifikatsiooni omandamise toetus</t>
  </si>
  <si>
    <t>2</t>
  </si>
  <si>
    <t>Kokku kulud</t>
  </si>
  <si>
    <t>3</t>
  </si>
  <si>
    <t>Jaotamata eelarve (2024-2029)</t>
  </si>
  <si>
    <t>4</t>
  </si>
  <si>
    <t>Eelarve kokku (2024-2029)</t>
  </si>
  <si>
    <t>TAT finantsplaan</t>
  </si>
  <si>
    <t>Finantsallikate jaotus</t>
  </si>
  <si>
    <t>Summa</t>
  </si>
  <si>
    <t>Osakaal (%)</t>
  </si>
  <si>
    <t>Programmi eelarve kokku aastate lõikes (rida 2 + rida 3)</t>
  </si>
  <si>
    <t>Toetus kokku (rida 2.1 + rida 2.2)</t>
  </si>
  <si>
    <t>2.1</t>
  </si>
  <si>
    <t>2.2</t>
  </si>
  <si>
    <t>sh riiklik kaasfinantseering (kuni 30%)</t>
  </si>
  <si>
    <t>Omafinantseering kokku (rida 3.1 + rida 3.2)</t>
  </si>
  <si>
    <t>3.1</t>
  </si>
  <si>
    <t>sh programmi elluviija osalus</t>
  </si>
  <si>
    <t>3.2</t>
  </si>
  <si>
    <t>sh programmi partneri osalus</t>
  </si>
  <si>
    <t>sh ÕÜF-i osalus (kuni 70%)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</si>
</sst>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  <fill>
      <patternFill patternType="lightDown">
        <b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/>
    <xf numFmtId="0" fontId="2" fillId="0" borderId="0" xfId="1" applyFont="1" applyAlignment="1">
      <alignment vertical="top"/>
    </xf>
    <xf numFmtId="3" fontId="2" fillId="0" borderId="0" xfId="1" applyNumberFormat="1" applyFont="1"/>
    <xf numFmtId="3" fontId="4" fillId="0" borderId="0" xfId="1" applyNumberFormat="1" applyFont="1"/>
    <xf numFmtId="49" fontId="4" fillId="0" borderId="0" xfId="1" applyNumberFormat="1" applyFont="1" applyAlignment="1">
      <alignment vertical="top"/>
    </xf>
    <xf numFmtId="0" fontId="4" fillId="0" borderId="1" xfId="1" applyFont="1" applyBorder="1" applyAlignment="1">
      <alignment horizontal="center" vertical="top" wrapText="1"/>
    </xf>
    <xf numFmtId="0" fontId="4" fillId="0" borderId="1" xfId="2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49" fontId="4" fillId="0" borderId="1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/>
    </xf>
    <xf numFmtId="49" fontId="4" fillId="0" borderId="1" xfId="1" applyNumberFormat="1" applyFont="1" applyBorder="1" applyAlignment="1">
      <alignment horizontal="left"/>
    </xf>
    <xf numFmtId="3" fontId="5" fillId="0" borderId="0" xfId="1" applyNumberFormat="1" applyFont="1"/>
    <xf numFmtId="2" fontId="5" fillId="0" borderId="0" xfId="1" applyNumberFormat="1" applyFont="1"/>
    <xf numFmtId="49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" fontId="2" fillId="0" borderId="0" xfId="1" applyNumberFormat="1" applyFont="1"/>
    <xf numFmtId="3" fontId="4" fillId="0" borderId="1" xfId="0" applyNumberFormat="1" applyFont="1" applyBorder="1" applyAlignment="1">
      <alignment horizontal="right"/>
    </xf>
    <xf numFmtId="14" fontId="4" fillId="0" borderId="3" xfId="1" applyNumberFormat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2" fontId="2" fillId="0" borderId="0" xfId="1" applyNumberFormat="1" applyFont="1"/>
    <xf numFmtId="14" fontId="2" fillId="0" borderId="3" xfId="1" applyNumberFormat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3" fontId="2" fillId="3" borderId="4" xfId="1" applyNumberFormat="1" applyFon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right" vertical="center"/>
    </xf>
    <xf numFmtId="3" fontId="2" fillId="3" borderId="2" xfId="1" applyNumberFormat="1" applyFont="1" applyFill="1" applyBorder="1" applyAlignment="1">
      <alignment horizontal="right" vertical="center"/>
    </xf>
    <xf numFmtId="49" fontId="4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0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3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/>
    </xf>
    <xf numFmtId="4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/>
    </xf>
    <xf numFmtId="0" fontId="2" fillId="0" borderId="1" xfId="1" applyFont="1" applyBorder="1" applyAlignment="1">
      <alignment wrapText="1"/>
    </xf>
    <xf numFmtId="0" fontId="4" fillId="0" borderId="3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top" wrapText="1" shrinkToFit="1"/>
    </xf>
    <xf numFmtId="3" fontId="4" fillId="4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 shrinkToFit="1"/>
    </xf>
    <xf numFmtId="0" fontId="2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 wrapText="1"/>
    </xf>
    <xf numFmtId="10" fontId="4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top" wrapText="1" indent="1"/>
    </xf>
    <xf numFmtId="10" fontId="2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3" fontId="4" fillId="0" borderId="5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9" fontId="4" fillId="0" borderId="1" xfId="1" applyNumberFormat="1" applyFont="1" applyBorder="1" applyAlignment="1">
      <alignment horizontal="right"/>
    </xf>
    <xf numFmtId="9" fontId="2" fillId="0" borderId="4" xfId="1" applyNumberFormat="1" applyFont="1" applyBorder="1"/>
    <xf numFmtId="10" fontId="2" fillId="4" borderId="4" xfId="1" applyNumberFormat="1" applyFont="1" applyFill="1" applyBorder="1" applyAlignment="1">
      <alignment horizontal="center"/>
    </xf>
    <xf numFmtId="10" fontId="2" fillId="4" borderId="2" xfId="1" applyNumberFormat="1" applyFont="1" applyFill="1" applyBorder="1" applyAlignment="1">
      <alignment horizontal="center"/>
    </xf>
    <xf numFmtId="0" fontId="4" fillId="0" borderId="1" xfId="2" applyNumberFormat="1" applyFont="1" applyBorder="1" applyAlignment="1">
      <alignment horizontal="center"/>
    </xf>
    <xf numFmtId="0" fontId="4" fillId="0" borderId="3" xfId="2" applyNumberFormat="1" applyFont="1" applyBorder="1" applyAlignment="1">
      <alignment horizontal="center"/>
    </xf>
    <xf numFmtId="0" fontId="4" fillId="0" borderId="5" xfId="2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</cellXfs>
  <cellStyles count="3">
    <cellStyle name="Koma 2" xfId="2" xr:uid="{00000000-0005-0000-0000-000000000000}"/>
    <cellStyle name="Normaallaad" xfId="0" builtinId="0"/>
    <cellStyle name="Normaallaa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topLeftCell="A20" zoomScaleNormal="100" workbookViewId="0">
      <selection activeCell="B27" sqref="B27"/>
    </sheetView>
  </sheetViews>
  <sheetFormatPr defaultColWidth="9.1796875" defaultRowHeight="15.5" x14ac:dyDescent="0.35"/>
  <cols>
    <col min="1" max="1" width="10.1796875" style="1" customWidth="1"/>
    <col min="2" max="2" width="41.7265625" style="2" customWidth="1"/>
    <col min="3" max="10" width="13.54296875" style="3" customWidth="1"/>
    <col min="11" max="16" width="13.54296875" style="1" customWidth="1"/>
    <col min="17" max="16384" width="9.1796875" style="1"/>
  </cols>
  <sheetData>
    <row r="1" spans="1:13" ht="15" customHeight="1" x14ac:dyDescent="0.3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3" ht="31.15" customHeight="1" x14ac:dyDescent="0.35">
      <c r="F2" s="4"/>
      <c r="G2" s="82" t="s">
        <v>1</v>
      </c>
      <c r="H2" s="82"/>
      <c r="I2" s="82"/>
      <c r="J2" s="82"/>
    </row>
    <row r="3" spans="1:13" x14ac:dyDescent="0.35">
      <c r="F3" s="4"/>
      <c r="G3" s="4"/>
      <c r="H3" s="4"/>
      <c r="I3" s="4"/>
      <c r="J3" s="3" t="s">
        <v>2</v>
      </c>
    </row>
    <row r="4" spans="1:13" x14ac:dyDescent="0.35">
      <c r="F4" s="4"/>
      <c r="G4" s="4"/>
      <c r="H4" s="4"/>
      <c r="I4" s="4"/>
      <c r="J4" s="3" t="s">
        <v>3</v>
      </c>
    </row>
    <row r="5" spans="1:13" x14ac:dyDescent="0.35">
      <c r="J5" s="3" t="s">
        <v>4</v>
      </c>
    </row>
    <row r="7" spans="1:13" x14ac:dyDescent="0.35">
      <c r="A7" s="6" t="s">
        <v>5</v>
      </c>
    </row>
    <row r="8" spans="1:13" x14ac:dyDescent="0.35">
      <c r="A8" s="6"/>
    </row>
    <row r="9" spans="1:13" x14ac:dyDescent="0.35">
      <c r="A9" s="1" t="s">
        <v>6</v>
      </c>
      <c r="C9" s="1"/>
      <c r="D9" s="1"/>
      <c r="E9" s="1"/>
      <c r="F9" s="1"/>
      <c r="G9" s="1"/>
      <c r="H9" s="1"/>
      <c r="I9" s="1"/>
      <c r="J9" s="1"/>
    </row>
    <row r="10" spans="1:13" x14ac:dyDescent="0.35">
      <c r="A10" s="7" t="s">
        <v>7</v>
      </c>
      <c r="B10" s="1" t="s">
        <v>8</v>
      </c>
      <c r="C10" s="1"/>
      <c r="D10" s="1"/>
      <c r="E10" s="1"/>
      <c r="F10" s="1"/>
      <c r="G10" s="1"/>
      <c r="H10" s="1"/>
      <c r="I10" s="1"/>
      <c r="J10" s="1"/>
    </row>
    <row r="11" spans="1:13" x14ac:dyDescent="0.35">
      <c r="A11" s="7" t="s">
        <v>9</v>
      </c>
      <c r="C11" s="1"/>
      <c r="D11" s="1"/>
      <c r="E11" s="1"/>
      <c r="F11" s="1"/>
      <c r="G11" s="1"/>
      <c r="H11" s="1"/>
      <c r="I11" s="1"/>
      <c r="J11" s="8"/>
      <c r="M11" s="6"/>
    </row>
    <row r="12" spans="1:13" ht="15" customHeight="1" x14ac:dyDescent="0.35">
      <c r="D12" s="9"/>
      <c r="E12" s="9"/>
      <c r="G12" s="9"/>
    </row>
    <row r="13" spans="1:13" s="6" customFormat="1" ht="15" x14ac:dyDescent="0.3">
      <c r="A13" s="10"/>
      <c r="B13" s="11" t="s">
        <v>10</v>
      </c>
      <c r="C13" s="12">
        <v>2024</v>
      </c>
      <c r="D13" s="12">
        <v>2025</v>
      </c>
      <c r="E13" s="12">
        <v>2026</v>
      </c>
      <c r="F13" s="12">
        <v>2027</v>
      </c>
      <c r="G13" s="12">
        <v>2028</v>
      </c>
      <c r="H13" s="12">
        <v>2029</v>
      </c>
      <c r="I13" s="12" t="s">
        <v>11</v>
      </c>
    </row>
    <row r="14" spans="1:13" s="15" customFormat="1" ht="30" x14ac:dyDescent="0.35">
      <c r="A14" s="13" t="s">
        <v>12</v>
      </c>
      <c r="B14" s="11" t="s">
        <v>13</v>
      </c>
      <c r="C14" s="14" t="s">
        <v>14</v>
      </c>
      <c r="D14" s="14" t="s">
        <v>14</v>
      </c>
      <c r="E14" s="14" t="s">
        <v>14</v>
      </c>
      <c r="F14" s="14" t="s">
        <v>14</v>
      </c>
      <c r="G14" s="14" t="s">
        <v>14</v>
      </c>
      <c r="H14" s="14" t="s">
        <v>14</v>
      </c>
      <c r="I14" s="14" t="s">
        <v>15</v>
      </c>
    </row>
    <row r="15" spans="1:13" s="19" customFormat="1" x14ac:dyDescent="0.35">
      <c r="A15" s="16" t="s">
        <v>16</v>
      </c>
      <c r="B15" s="17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13" s="6" customFormat="1" ht="15" x14ac:dyDescent="0.3">
      <c r="A16" s="20" t="s">
        <v>16</v>
      </c>
      <c r="B16" s="21" t="s">
        <v>17</v>
      </c>
      <c r="C16" s="22">
        <f>C17+C20</f>
        <v>114920.78</v>
      </c>
      <c r="D16" s="22">
        <f t="shared" ref="D16:H16" si="0">D17+D20</f>
        <v>403173</v>
      </c>
      <c r="E16" s="22">
        <f>E17+E20</f>
        <v>853597</v>
      </c>
      <c r="F16" s="22">
        <f t="shared" si="0"/>
        <v>1282104</v>
      </c>
      <c r="G16" s="22">
        <f t="shared" si="0"/>
        <v>1495829</v>
      </c>
      <c r="H16" s="22">
        <f t="shared" si="0"/>
        <v>839147</v>
      </c>
      <c r="I16" s="22">
        <f>C16+D16+E16+F16+G16+H16</f>
        <v>4988770.78</v>
      </c>
    </row>
    <row r="17" spans="1:16" s="6" customFormat="1" ht="15" x14ac:dyDescent="0.3">
      <c r="A17" s="23" t="s">
        <v>18</v>
      </c>
      <c r="B17" s="21" t="s">
        <v>19</v>
      </c>
      <c r="C17" s="22">
        <f t="shared" ref="C17:H18" si="1">C18</f>
        <v>68132.479999999996</v>
      </c>
      <c r="D17" s="22">
        <f t="shared" si="1"/>
        <v>167833</v>
      </c>
      <c r="E17" s="22">
        <f t="shared" si="1"/>
        <v>498634</v>
      </c>
      <c r="F17" s="22">
        <f t="shared" si="1"/>
        <v>831072</v>
      </c>
      <c r="G17" s="22">
        <f t="shared" si="1"/>
        <v>1013215</v>
      </c>
      <c r="H17" s="22">
        <f t="shared" si="1"/>
        <v>486922</v>
      </c>
      <c r="I17" s="22">
        <f>C17+D17+E17+F17+G17+H17</f>
        <v>3065808.48</v>
      </c>
      <c r="J17" s="24"/>
      <c r="K17" s="25"/>
      <c r="L17" s="24"/>
    </row>
    <row r="18" spans="1:16" s="6" customFormat="1" x14ac:dyDescent="0.35">
      <c r="A18" s="23" t="s">
        <v>20</v>
      </c>
      <c r="B18" s="21" t="s">
        <v>21</v>
      </c>
      <c r="C18" s="22">
        <f t="shared" si="1"/>
        <v>68132.479999999996</v>
      </c>
      <c r="D18" s="22">
        <f t="shared" si="1"/>
        <v>167833</v>
      </c>
      <c r="E18" s="22">
        <f t="shared" si="1"/>
        <v>498634</v>
      </c>
      <c r="F18" s="22">
        <f t="shared" si="1"/>
        <v>831072</v>
      </c>
      <c r="G18" s="22">
        <f t="shared" si="1"/>
        <v>1013215</v>
      </c>
      <c r="H18" s="22">
        <f t="shared" si="1"/>
        <v>486922</v>
      </c>
      <c r="I18" s="22">
        <f t="shared" ref="I18:I24" si="2">C18+D18+E18+F18+G18+H18</f>
        <v>3065808.48</v>
      </c>
      <c r="J18" s="1"/>
      <c r="K18" s="1"/>
      <c r="L18" s="1"/>
    </row>
    <row r="19" spans="1:16" x14ac:dyDescent="0.35">
      <c r="A19" s="26" t="s">
        <v>22</v>
      </c>
      <c r="B19" s="27" t="s">
        <v>23</v>
      </c>
      <c r="C19" s="28">
        <v>68132.479999999996</v>
      </c>
      <c r="D19" s="29">
        <v>167833</v>
      </c>
      <c r="E19" s="28">
        <v>498634</v>
      </c>
      <c r="F19" s="29">
        <v>831072</v>
      </c>
      <c r="G19" s="29">
        <v>1013215</v>
      </c>
      <c r="H19" s="29">
        <v>486922</v>
      </c>
      <c r="I19" s="22">
        <f t="shared" si="2"/>
        <v>3065808.48</v>
      </c>
      <c r="J19" s="6"/>
      <c r="K19" s="34"/>
      <c r="L19" s="34"/>
      <c r="M19" s="34"/>
      <c r="N19" s="34"/>
      <c r="O19" s="34"/>
    </row>
    <row r="20" spans="1:16" x14ac:dyDescent="0.35">
      <c r="A20" s="23" t="s">
        <v>24</v>
      </c>
      <c r="B20" s="21" t="s">
        <v>25</v>
      </c>
      <c r="C20" s="31">
        <f>C21</f>
        <v>46788.3</v>
      </c>
      <c r="D20" s="31">
        <f t="shared" ref="D20:H20" si="3">D21</f>
        <v>235340</v>
      </c>
      <c r="E20" s="31">
        <f t="shared" si="3"/>
        <v>354963</v>
      </c>
      <c r="F20" s="31">
        <f t="shared" si="3"/>
        <v>451032</v>
      </c>
      <c r="G20" s="31">
        <f t="shared" si="3"/>
        <v>482614</v>
      </c>
      <c r="H20" s="31">
        <f t="shared" si="3"/>
        <v>352225</v>
      </c>
      <c r="I20" s="22">
        <f t="shared" si="2"/>
        <v>1922962.3</v>
      </c>
      <c r="J20" s="6"/>
      <c r="K20" s="34"/>
    </row>
    <row r="21" spans="1:16" x14ac:dyDescent="0.35">
      <c r="A21" s="23" t="s">
        <v>26</v>
      </c>
      <c r="B21" s="32" t="s">
        <v>21</v>
      </c>
      <c r="C21" s="31">
        <f>C23+C22</f>
        <v>46788.3</v>
      </c>
      <c r="D21" s="31">
        <f t="shared" ref="D21:F21" si="4">D23+D22</f>
        <v>235340</v>
      </c>
      <c r="E21" s="31">
        <f t="shared" si="4"/>
        <v>354963</v>
      </c>
      <c r="F21" s="31">
        <f t="shared" si="4"/>
        <v>451032</v>
      </c>
      <c r="G21" s="31">
        <f t="shared" ref="G21:H21" si="5">G23+G22</f>
        <v>482614</v>
      </c>
      <c r="H21" s="31">
        <f t="shared" si="5"/>
        <v>352225</v>
      </c>
      <c r="I21" s="22">
        <f t="shared" si="2"/>
        <v>1922962.3</v>
      </c>
      <c r="J21" s="6"/>
      <c r="K21" s="34"/>
    </row>
    <row r="22" spans="1:16" x14ac:dyDescent="0.35">
      <c r="A22" s="26" t="s">
        <v>27</v>
      </c>
      <c r="B22" s="33" t="s">
        <v>28</v>
      </c>
      <c r="C22" s="28">
        <v>46788.3</v>
      </c>
      <c r="D22" s="29">
        <v>235340</v>
      </c>
      <c r="E22" s="28">
        <v>269907</v>
      </c>
      <c r="F22" s="29">
        <v>286185</v>
      </c>
      <c r="G22" s="29">
        <v>299726</v>
      </c>
      <c r="H22" s="29">
        <v>161107</v>
      </c>
      <c r="I22" s="22">
        <f t="shared" si="2"/>
        <v>1299053.3</v>
      </c>
      <c r="J22" s="6"/>
      <c r="K22" s="34"/>
      <c r="L22" s="34"/>
      <c r="M22" s="34"/>
      <c r="N22" s="34"/>
      <c r="O22" s="34"/>
      <c r="P22" s="34"/>
    </row>
    <row r="23" spans="1:16" ht="31" x14ac:dyDescent="0.35">
      <c r="A23" s="26" t="s">
        <v>29</v>
      </c>
      <c r="B23" s="35" t="s">
        <v>30</v>
      </c>
      <c r="C23" s="28"/>
      <c r="D23" s="29"/>
      <c r="E23" s="28">
        <v>85056</v>
      </c>
      <c r="F23" s="29">
        <v>164847</v>
      </c>
      <c r="G23" s="29">
        <v>182888</v>
      </c>
      <c r="H23" s="29">
        <v>191118</v>
      </c>
      <c r="I23" s="22">
        <f>C23+D23+E23+F23+G23+H23</f>
        <v>623909</v>
      </c>
      <c r="J23" s="6"/>
      <c r="K23" s="34"/>
      <c r="L23" s="34"/>
      <c r="M23" s="34"/>
      <c r="N23" s="34"/>
      <c r="O23" s="34"/>
      <c r="P23" s="34"/>
    </row>
    <row r="24" spans="1:16" s="6" customFormat="1" x14ac:dyDescent="0.35">
      <c r="A24" s="20" t="s">
        <v>31</v>
      </c>
      <c r="B24" s="21" t="s">
        <v>32</v>
      </c>
      <c r="C24" s="22">
        <f>C16</f>
        <v>114920.78</v>
      </c>
      <c r="D24" s="22">
        <f t="shared" ref="D24:H24" si="6">D16</f>
        <v>403173</v>
      </c>
      <c r="E24" s="22">
        <f t="shared" si="6"/>
        <v>853597</v>
      </c>
      <c r="F24" s="22">
        <f t="shared" si="6"/>
        <v>1282104</v>
      </c>
      <c r="G24" s="22">
        <f t="shared" si="6"/>
        <v>1495829</v>
      </c>
      <c r="H24" s="22">
        <f t="shared" si="6"/>
        <v>839147</v>
      </c>
      <c r="I24" s="22">
        <f t="shared" si="2"/>
        <v>4988770.78</v>
      </c>
      <c r="J24" s="1"/>
      <c r="K24" s="1"/>
      <c r="L24" s="1"/>
    </row>
    <row r="25" spans="1:16" x14ac:dyDescent="0.35">
      <c r="A25" s="20" t="s">
        <v>33</v>
      </c>
      <c r="B25" s="36" t="s">
        <v>34</v>
      </c>
      <c r="C25" s="22">
        <f>C26-C24</f>
        <v>4873850</v>
      </c>
      <c r="D25" s="22">
        <f>C25-D24</f>
        <v>4470677</v>
      </c>
      <c r="E25" s="22">
        <f>D25-E24</f>
        <v>3617080</v>
      </c>
      <c r="F25" s="22">
        <f>E25-F24</f>
        <v>2334976</v>
      </c>
      <c r="G25" s="22">
        <f>F25-G24</f>
        <v>839147</v>
      </c>
      <c r="H25" s="22">
        <f>G25-H24</f>
        <v>0</v>
      </c>
      <c r="I25" s="37"/>
      <c r="J25" s="8"/>
      <c r="K25" s="34"/>
      <c r="L25" s="34"/>
      <c r="M25" s="34"/>
      <c r="N25" s="34"/>
      <c r="O25" s="34"/>
      <c r="P25" s="8"/>
    </row>
    <row r="26" spans="1:16" x14ac:dyDescent="0.35">
      <c r="A26" s="20" t="s">
        <v>35</v>
      </c>
      <c r="B26" s="21" t="s">
        <v>36</v>
      </c>
      <c r="C26" s="22">
        <v>4988770.78</v>
      </c>
      <c r="D26" s="38"/>
      <c r="E26" s="38"/>
      <c r="F26" s="38"/>
      <c r="G26" s="39"/>
      <c r="H26" s="39"/>
      <c r="I26" s="39"/>
      <c r="J26" s="1"/>
    </row>
    <row r="27" spans="1:16" x14ac:dyDescent="0.35">
      <c r="A27" s="40"/>
      <c r="B27" s="41"/>
      <c r="C27" s="42"/>
      <c r="D27" s="43"/>
      <c r="E27" s="43"/>
      <c r="F27" s="43"/>
      <c r="G27" s="43"/>
      <c r="H27" s="43"/>
      <c r="I27" s="43"/>
      <c r="J27" s="43"/>
      <c r="M27" s="8"/>
      <c r="N27" s="30"/>
    </row>
    <row r="28" spans="1:16" x14ac:dyDescent="0.35">
      <c r="A28" s="40"/>
      <c r="B28" s="40"/>
      <c r="C28" s="44"/>
      <c r="K28" s="3"/>
    </row>
    <row r="29" spans="1:16" x14ac:dyDescent="0.35">
      <c r="A29" s="40" t="s">
        <v>37</v>
      </c>
      <c r="B29" s="44"/>
      <c r="F29" s="45"/>
      <c r="G29" s="46"/>
      <c r="H29" s="47"/>
      <c r="K29" s="3"/>
      <c r="L29" s="3"/>
    </row>
    <row r="30" spans="1:16" x14ac:dyDescent="0.35">
      <c r="F30" s="45"/>
      <c r="G30" s="45"/>
      <c r="K30" s="47"/>
      <c r="L30" s="48"/>
    </row>
    <row r="31" spans="1:16" x14ac:dyDescent="0.35">
      <c r="B31" s="11" t="s">
        <v>10</v>
      </c>
      <c r="C31" s="78">
        <v>2024</v>
      </c>
      <c r="D31" s="78"/>
      <c r="E31" s="78">
        <v>2025</v>
      </c>
      <c r="F31" s="78"/>
      <c r="G31" s="79">
        <v>2026</v>
      </c>
      <c r="H31" s="80"/>
      <c r="I31" s="79">
        <v>2027</v>
      </c>
      <c r="J31" s="80"/>
      <c r="K31" s="79">
        <v>2028</v>
      </c>
      <c r="L31" s="80"/>
      <c r="M31" s="79">
        <v>2029</v>
      </c>
      <c r="N31" s="80"/>
      <c r="O31" s="49"/>
      <c r="P31" s="50"/>
    </row>
    <row r="32" spans="1:16" x14ac:dyDescent="0.35">
      <c r="A32" s="51"/>
      <c r="B32" s="52" t="s">
        <v>38</v>
      </c>
      <c r="C32" s="53" t="s">
        <v>39</v>
      </c>
      <c r="D32" s="53" t="s">
        <v>40</v>
      </c>
      <c r="E32" s="53" t="s">
        <v>39</v>
      </c>
      <c r="F32" s="53" t="s">
        <v>40</v>
      </c>
      <c r="G32" s="53" t="s">
        <v>39</v>
      </c>
      <c r="H32" s="53" t="s">
        <v>40</v>
      </c>
      <c r="I32" s="53" t="s">
        <v>39</v>
      </c>
      <c r="J32" s="53" t="s">
        <v>40</v>
      </c>
      <c r="K32" s="53" t="s">
        <v>39</v>
      </c>
      <c r="L32" s="53" t="s">
        <v>40</v>
      </c>
      <c r="M32" s="53" t="s">
        <v>39</v>
      </c>
      <c r="N32" s="53" t="s">
        <v>40</v>
      </c>
      <c r="O32" s="53" t="s">
        <v>11</v>
      </c>
      <c r="P32" s="53" t="s">
        <v>40</v>
      </c>
    </row>
    <row r="33" spans="1:16" ht="30" x14ac:dyDescent="0.35">
      <c r="A33" s="54">
        <v>1</v>
      </c>
      <c r="B33" s="55" t="s">
        <v>41</v>
      </c>
      <c r="C33" s="22">
        <f>C34+C37</f>
        <v>114920.77999999998</v>
      </c>
      <c r="D33" s="56"/>
      <c r="E33" s="22">
        <f>E34+E37</f>
        <v>403173</v>
      </c>
      <c r="F33" s="56"/>
      <c r="G33" s="22">
        <f>G34+G37</f>
        <v>853596.99999999988</v>
      </c>
      <c r="H33" s="56"/>
      <c r="I33" s="22">
        <f>I34+I37</f>
        <v>1282104</v>
      </c>
      <c r="J33" s="56"/>
      <c r="K33" s="22">
        <f>K34+K37</f>
        <v>1495829</v>
      </c>
      <c r="L33" s="56"/>
      <c r="M33" s="22">
        <f>M34+M37</f>
        <v>839146.99999999988</v>
      </c>
      <c r="N33" s="56"/>
      <c r="O33" s="71">
        <f>C33+E33+G33+I33+K33+M33</f>
        <v>4988770.7799999993</v>
      </c>
      <c r="P33" s="56"/>
    </row>
    <row r="34" spans="1:16" x14ac:dyDescent="0.35">
      <c r="A34" s="54">
        <v>2</v>
      </c>
      <c r="B34" s="57" t="s">
        <v>42</v>
      </c>
      <c r="C34" s="22">
        <f>C35+C36</f>
        <v>114920.77999999998</v>
      </c>
      <c r="D34" s="74">
        <f>C34/C33</f>
        <v>1</v>
      </c>
      <c r="E34" s="22">
        <f>E35+E36</f>
        <v>403173</v>
      </c>
      <c r="F34" s="74">
        <f>E34/E33</f>
        <v>1</v>
      </c>
      <c r="G34" s="22">
        <f>G35+G36</f>
        <v>853596.99999999988</v>
      </c>
      <c r="H34" s="74">
        <f>G34/G33</f>
        <v>1</v>
      </c>
      <c r="I34" s="22">
        <f>I35+I36</f>
        <v>1282104</v>
      </c>
      <c r="J34" s="74">
        <f>I34/I33</f>
        <v>1</v>
      </c>
      <c r="K34" s="22">
        <f>K35+K36</f>
        <v>1495829</v>
      </c>
      <c r="L34" s="74">
        <f>K34/K33</f>
        <v>1</v>
      </c>
      <c r="M34" s="22">
        <f>M35+M36</f>
        <v>839146.99999999988</v>
      </c>
      <c r="N34" s="74">
        <f>M34/M33</f>
        <v>1</v>
      </c>
      <c r="O34" s="71">
        <f>C34+E34+G34+I34+K34+M34</f>
        <v>4988770.7799999993</v>
      </c>
      <c r="P34" s="74">
        <f>O34/O33</f>
        <v>1</v>
      </c>
    </row>
    <row r="35" spans="1:16" x14ac:dyDescent="0.35">
      <c r="A35" s="26" t="s">
        <v>43</v>
      </c>
      <c r="B35" s="58" t="s">
        <v>51</v>
      </c>
      <c r="C35" s="72">
        <f>C24*70%</f>
        <v>80444.545999999988</v>
      </c>
      <c r="D35" s="75">
        <f>C35/C34</f>
        <v>0.7</v>
      </c>
      <c r="E35" s="72">
        <f>D24*70%</f>
        <v>282221.09999999998</v>
      </c>
      <c r="F35" s="75">
        <f>E35/E34</f>
        <v>0.7</v>
      </c>
      <c r="G35" s="72">
        <f>E24*70%</f>
        <v>597517.89999999991</v>
      </c>
      <c r="H35" s="75">
        <f>G35/G34</f>
        <v>0.7</v>
      </c>
      <c r="I35" s="72">
        <f>F24*70%</f>
        <v>897472.79999999993</v>
      </c>
      <c r="J35" s="75">
        <f>I35/I34</f>
        <v>0.7</v>
      </c>
      <c r="K35" s="72">
        <f>G$24*70%</f>
        <v>1047080.2999999999</v>
      </c>
      <c r="L35" s="75">
        <f>K35/K34</f>
        <v>0.7</v>
      </c>
      <c r="M35" s="72">
        <f>H24*70%+0.1</f>
        <v>587402.99999999988</v>
      </c>
      <c r="N35" s="75">
        <f>M35/M34</f>
        <v>0.70000011916863192</v>
      </c>
      <c r="O35" s="73">
        <f>C35+E35+G35+I35+K35+M35</f>
        <v>3492139.6459999997</v>
      </c>
      <c r="P35" s="75">
        <f>O35/O34</f>
        <v>0.70000002004501805</v>
      </c>
    </row>
    <row r="36" spans="1:16" x14ac:dyDescent="0.35">
      <c r="A36" s="26" t="s">
        <v>44</v>
      </c>
      <c r="B36" s="59" t="s">
        <v>45</v>
      </c>
      <c r="C36" s="72">
        <f>C24*30%</f>
        <v>34476.233999999997</v>
      </c>
      <c r="D36" s="75">
        <f>C36/C34</f>
        <v>0.3</v>
      </c>
      <c r="E36" s="72">
        <f>D24*30%</f>
        <v>120951.9</v>
      </c>
      <c r="F36" s="75">
        <f>E36/E34</f>
        <v>0.3</v>
      </c>
      <c r="G36" s="72">
        <f>E24*30%</f>
        <v>256079.09999999998</v>
      </c>
      <c r="H36" s="75">
        <f>G36/G34</f>
        <v>0.3</v>
      </c>
      <c r="I36" s="72">
        <f>F24*30%</f>
        <v>384631.2</v>
      </c>
      <c r="J36" s="75">
        <f>I36/I34</f>
        <v>0.3</v>
      </c>
      <c r="K36" s="72">
        <f>G$24*30%</f>
        <v>448748.7</v>
      </c>
      <c r="L36" s="75">
        <f>K36/K34</f>
        <v>0.3</v>
      </c>
      <c r="M36" s="72">
        <f>H24*30%-0.1</f>
        <v>251743.99999999997</v>
      </c>
      <c r="N36" s="75">
        <f>M36/M34</f>
        <v>0.29999988083136803</v>
      </c>
      <c r="O36" s="73">
        <f>C36+E36+G36+I36+K36+M36</f>
        <v>1496631.1339999998</v>
      </c>
      <c r="P36" s="75">
        <f>O36/O34</f>
        <v>0.29999997995498201</v>
      </c>
    </row>
    <row r="37" spans="1:16" ht="30" x14ac:dyDescent="0.35">
      <c r="A37" s="60">
        <v>3</v>
      </c>
      <c r="B37" s="61" t="s">
        <v>46</v>
      </c>
      <c r="C37" s="22">
        <f>C38+C39</f>
        <v>0</v>
      </c>
      <c r="D37" s="74">
        <f>C37/C33</f>
        <v>0</v>
      </c>
      <c r="E37" s="22">
        <f>E38+E39</f>
        <v>0</v>
      </c>
      <c r="F37" s="74">
        <f>E37/E33</f>
        <v>0</v>
      </c>
      <c r="G37" s="22">
        <f>G38+G39</f>
        <v>0</v>
      </c>
      <c r="H37" s="74">
        <f>G37/G33</f>
        <v>0</v>
      </c>
      <c r="I37" s="22">
        <f>I38+I39</f>
        <v>0</v>
      </c>
      <c r="J37" s="74">
        <f>I37/I33</f>
        <v>0</v>
      </c>
      <c r="K37" s="22">
        <f>K38+K39</f>
        <v>0</v>
      </c>
      <c r="L37" s="74">
        <f>K37/K33</f>
        <v>0</v>
      </c>
      <c r="M37" s="72">
        <v>0</v>
      </c>
      <c r="N37" s="74">
        <f>M37/M33</f>
        <v>0</v>
      </c>
      <c r="O37" s="71">
        <f>C37+E37+G37+I37+K37+M37</f>
        <v>0</v>
      </c>
      <c r="P37" s="74">
        <f>O37/O33</f>
        <v>0</v>
      </c>
    </row>
    <row r="38" spans="1:16" x14ac:dyDescent="0.35">
      <c r="A38" s="62" t="s">
        <v>47</v>
      </c>
      <c r="B38" s="59" t="s">
        <v>48</v>
      </c>
      <c r="C38" s="72">
        <v>0</v>
      </c>
      <c r="D38" s="76"/>
      <c r="E38" s="72">
        <v>0</v>
      </c>
      <c r="F38" s="76"/>
      <c r="G38" s="72">
        <v>0</v>
      </c>
      <c r="H38" s="76"/>
      <c r="I38" s="72">
        <v>0</v>
      </c>
      <c r="J38" s="76"/>
      <c r="K38" s="72">
        <v>0</v>
      </c>
      <c r="L38" s="76"/>
      <c r="M38" s="72">
        <v>0</v>
      </c>
      <c r="N38" s="76"/>
      <c r="O38" s="73">
        <f t="shared" ref="O38:O39" si="7">C38+E38+G38+I38</f>
        <v>0</v>
      </c>
      <c r="P38" s="76"/>
    </row>
    <row r="39" spans="1:16" x14ac:dyDescent="0.35">
      <c r="A39" s="62" t="s">
        <v>49</v>
      </c>
      <c r="B39" s="59" t="s">
        <v>50</v>
      </c>
      <c r="C39" s="72">
        <v>0</v>
      </c>
      <c r="D39" s="77"/>
      <c r="E39" s="72">
        <v>0</v>
      </c>
      <c r="F39" s="77"/>
      <c r="G39" s="72">
        <v>0</v>
      </c>
      <c r="H39" s="77"/>
      <c r="I39" s="72">
        <v>0</v>
      </c>
      <c r="J39" s="77"/>
      <c r="K39" s="72">
        <v>0</v>
      </c>
      <c r="L39" s="77"/>
      <c r="M39" s="72">
        <v>0</v>
      </c>
      <c r="N39" s="77"/>
      <c r="O39" s="73">
        <f t="shared" si="7"/>
        <v>0</v>
      </c>
      <c r="P39" s="77"/>
    </row>
    <row r="40" spans="1:16" x14ac:dyDescent="0.35">
      <c r="A40" s="63"/>
      <c r="B40" s="64"/>
      <c r="C40" s="5"/>
      <c r="D40" s="65"/>
      <c r="E40" s="5"/>
      <c r="F40" s="65"/>
      <c r="G40" s="65"/>
      <c r="H40" s="65"/>
      <c r="I40" s="65"/>
      <c r="J40" s="5"/>
    </row>
    <row r="41" spans="1:16" x14ac:dyDescent="0.35">
      <c r="A41" s="66"/>
      <c r="B41" s="67"/>
      <c r="D41" s="81"/>
      <c r="F41" s="81"/>
      <c r="G41" s="68"/>
      <c r="H41" s="68"/>
      <c r="I41" s="68"/>
    </row>
    <row r="42" spans="1:16" x14ac:dyDescent="0.35">
      <c r="A42" s="66"/>
      <c r="B42" s="67"/>
      <c r="D42" s="81"/>
      <c r="F42" s="81"/>
      <c r="G42" s="68"/>
      <c r="H42" s="68"/>
      <c r="I42" s="68"/>
    </row>
    <row r="43" spans="1:16" x14ac:dyDescent="0.35">
      <c r="A43" s="40"/>
      <c r="B43" s="41"/>
      <c r="C43" s="42"/>
      <c r="D43" s="43"/>
      <c r="E43" s="43"/>
      <c r="F43" s="43"/>
      <c r="G43" s="43"/>
      <c r="H43" s="43"/>
      <c r="I43" s="43"/>
      <c r="J43" s="43"/>
    </row>
    <row r="44" spans="1:16" x14ac:dyDescent="0.35">
      <c r="A44" s="40"/>
      <c r="B44" s="41"/>
      <c r="C44" s="42"/>
      <c r="D44" s="43"/>
      <c r="E44" s="43"/>
      <c r="F44" s="43"/>
      <c r="G44" s="43"/>
      <c r="H44" s="43"/>
      <c r="I44" s="43"/>
      <c r="J44" s="43"/>
    </row>
    <row r="45" spans="1:16" x14ac:dyDescent="0.35">
      <c r="K45" s="8"/>
    </row>
    <row r="46" spans="1:16" x14ac:dyDescent="0.35">
      <c r="K46" s="8"/>
    </row>
    <row r="47" spans="1:16" x14ac:dyDescent="0.35">
      <c r="B47" s="1"/>
      <c r="C47" s="1"/>
      <c r="D47" s="1"/>
      <c r="E47" s="1"/>
      <c r="F47" s="1"/>
      <c r="G47" s="1"/>
      <c r="H47" s="1"/>
      <c r="I47" s="1"/>
      <c r="J47" s="1"/>
      <c r="K47" s="8"/>
    </row>
    <row r="48" spans="1:16" x14ac:dyDescent="0.35">
      <c r="B48" s="1"/>
      <c r="C48" s="1"/>
      <c r="D48" s="1"/>
      <c r="E48" s="1"/>
      <c r="F48" s="1"/>
      <c r="G48" s="1"/>
      <c r="H48" s="1"/>
      <c r="I48" s="1"/>
      <c r="J48" s="1"/>
    </row>
    <row r="49" spans="1:15" x14ac:dyDescent="0.35">
      <c r="B49" s="1"/>
      <c r="C49" s="1"/>
      <c r="D49" s="1"/>
      <c r="E49" s="1"/>
      <c r="F49" s="1"/>
      <c r="G49" s="1"/>
      <c r="H49" s="1"/>
      <c r="I49" s="1"/>
      <c r="J49" s="1"/>
      <c r="K49" s="8"/>
    </row>
    <row r="50" spans="1:15" s="2" customFormat="1" x14ac:dyDescent="0.35">
      <c r="N50" s="44"/>
    </row>
    <row r="51" spans="1:15" s="6" customFormat="1" ht="15" x14ac:dyDescent="0.3"/>
    <row r="52" spans="1:15" s="6" customFormat="1" ht="15" x14ac:dyDescent="0.3"/>
    <row r="53" spans="1:15" ht="12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M53" s="3"/>
    </row>
    <row r="54" spans="1:15" x14ac:dyDescent="0.35">
      <c r="B54" s="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s="6" customFormat="1" ht="15" x14ac:dyDescent="0.3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35">
      <c r="B56" s="1"/>
      <c r="C56" s="8"/>
      <c r="D56" s="8"/>
      <c r="E56" s="8"/>
      <c r="F56" s="8"/>
      <c r="G56" s="8"/>
      <c r="H56" s="8"/>
      <c r="I56" s="8"/>
      <c r="J56" s="8"/>
      <c r="K56" s="8"/>
      <c r="L56" s="8"/>
      <c r="M56" s="3"/>
      <c r="N56" s="8"/>
      <c r="O56" s="8"/>
    </row>
    <row r="57" spans="1:15" x14ac:dyDescent="0.35">
      <c r="B57" s="1"/>
      <c r="C57" s="1"/>
      <c r="D57" s="1"/>
      <c r="E57" s="1"/>
      <c r="F57" s="1"/>
      <c r="G57" s="1"/>
      <c r="H57" s="1"/>
      <c r="I57" s="1"/>
      <c r="J57" s="1"/>
      <c r="M57" s="69"/>
    </row>
    <row r="59" spans="1:15" ht="18.5" x14ac:dyDescent="0.35">
      <c r="A59" s="70"/>
    </row>
    <row r="61" spans="1:15" x14ac:dyDescent="0.35">
      <c r="B61" s="1"/>
      <c r="C61" s="1"/>
      <c r="D61" s="1"/>
      <c r="E61" s="1"/>
      <c r="F61" s="1"/>
      <c r="G61" s="1"/>
      <c r="H61" s="1"/>
      <c r="I61" s="1"/>
      <c r="J61" s="1"/>
    </row>
    <row r="63" spans="1:15" x14ac:dyDescent="0.35">
      <c r="B63" s="1"/>
      <c r="C63" s="1"/>
      <c r="D63" s="1"/>
      <c r="E63" s="1"/>
      <c r="F63" s="1"/>
      <c r="G63" s="1"/>
      <c r="H63" s="1"/>
      <c r="I63" s="1"/>
      <c r="J63" s="1"/>
    </row>
    <row r="64" spans="1:15" x14ac:dyDescent="0.35">
      <c r="B64" s="1"/>
      <c r="C64" s="1"/>
      <c r="D64" s="1"/>
      <c r="E64" s="1"/>
      <c r="F64" s="1"/>
      <c r="G64" s="1"/>
      <c r="H64" s="1"/>
      <c r="I64" s="1"/>
      <c r="J64" s="1"/>
    </row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</sheetData>
  <mergeCells count="17">
    <mergeCell ref="D41:D42"/>
    <mergeCell ref="F41:F42"/>
    <mergeCell ref="F38:F39"/>
    <mergeCell ref="G2:J2"/>
    <mergeCell ref="A1:J1"/>
    <mergeCell ref="P38:P39"/>
    <mergeCell ref="C31:D31"/>
    <mergeCell ref="E31:F31"/>
    <mergeCell ref="G31:H31"/>
    <mergeCell ref="I31:J31"/>
    <mergeCell ref="H38:H39"/>
    <mergeCell ref="J38:J39"/>
    <mergeCell ref="D38:D39"/>
    <mergeCell ref="K31:L31"/>
    <mergeCell ref="M31:N31"/>
    <mergeCell ref="L38:L39"/>
    <mergeCell ref="N38:N39"/>
  </mergeCells>
  <pageMargins left="0.74803149606299213" right="0.74803149606299213" top="0.98425196850393704" bottom="0.98425196850393704" header="0.51181102362204722" footer="0.51181102362204722"/>
  <pageSetup paperSize="9" scale="60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f65bec-117b-4ec2-83b8-dbdf58b29f23">
      <Terms xmlns="http://schemas.microsoft.com/office/infopath/2007/PartnerControls"/>
    </lcf76f155ced4ddcb4097134ff3c332f>
    <Kommentaar xmlns="90f65bec-117b-4ec2-83b8-dbdf58b29f23" xsi:nil="true"/>
    <Saatja xmlns="90f65bec-117b-4ec2-83b8-dbdf58b29f23" xsi:nil="true"/>
    <TaxCatchAll xmlns="9b483750-598d-46a0-877d-052f8f804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9530149E6D647995539E7A0B89E3B" ma:contentTypeVersion="17" ma:contentTypeDescription="Create a new document." ma:contentTypeScope="" ma:versionID="2eb98ee7d9cd75e93aaae1bae97196d8">
  <xsd:schema xmlns:xsd="http://www.w3.org/2001/XMLSchema" xmlns:xs="http://www.w3.org/2001/XMLSchema" xmlns:p="http://schemas.microsoft.com/office/2006/metadata/properties" xmlns:ns2="90f65bec-117b-4ec2-83b8-dbdf58b29f23" xmlns:ns3="9b483750-598d-46a0-877d-052f8f804d23" targetNamespace="http://schemas.microsoft.com/office/2006/metadata/properties" ma:root="true" ma:fieldsID="76bcc0bc86b3f3239db5034f724945ba" ns2:_="" ns3:_="">
    <xsd:import namespace="90f65bec-117b-4ec2-83b8-dbdf58b29f23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Kommentaar" minOccurs="0"/>
                <xsd:element ref="ns2:Saat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65bec-117b-4ec2-83b8-dbdf58b29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mentaar" ma:index="22" nillable="true" ma:displayName="Kommentaar" ma:format="Dropdown" ma:internalName="Kommentaar">
      <xsd:simpleType>
        <xsd:restriction base="dms:Note">
          <xsd:maxLength value="255"/>
        </xsd:restriction>
      </xsd:simpleType>
    </xsd:element>
    <xsd:element name="Saatja" ma:index="23" nillable="true" ma:displayName="Saatja" ma:format="Dropdown" ma:internalName="Saatj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a8002c-a323-400f-914b-e14a16ae7c42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B5F70-3814-4A26-B224-09F04F958F66}">
  <ds:schemaRefs>
    <ds:schemaRef ds:uri="http://schemas.microsoft.com/office/2006/metadata/properties"/>
    <ds:schemaRef ds:uri="http://schemas.microsoft.com/office/infopath/2007/PartnerControls"/>
    <ds:schemaRef ds:uri="90f65bec-117b-4ec2-83b8-dbdf58b29f23"/>
    <ds:schemaRef ds:uri="9b483750-598d-46a0-877d-052f8f804d23"/>
  </ds:schemaRefs>
</ds:datastoreItem>
</file>

<file path=customXml/itemProps2.xml><?xml version="1.0" encoding="utf-8"?>
<ds:datastoreItem xmlns:ds="http://schemas.openxmlformats.org/officeDocument/2006/customXml" ds:itemID="{192BC399-8605-452F-B907-728EA5095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65bec-117b-4ec2-83b8-dbdf58b29f23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2F4929-CA62-43AD-ADE2-EF3B59810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 Mand</dc:creator>
  <cp:keywords/>
  <dc:description/>
  <cp:lastModifiedBy>Pille Penk - MKM</cp:lastModifiedBy>
  <cp:revision/>
  <dcterms:created xsi:type="dcterms:W3CDTF">2017-04-27T10:24:37Z</dcterms:created>
  <dcterms:modified xsi:type="dcterms:W3CDTF">2025-08-28T19:29:29Z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0x010100A8A9530149E6D647995539E7A0B89E3B</vt:lpwstr>
  </property>
  <property fmtid="{D5CDD505-2E9C-101B-9397-08002B2CF9AE}" pid="3" name="_dlc_DocIdItemGuid">
    <vt:lpwstr>652496c0-b71b-4567-9649-c40ffc9f4652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2025-07-01T10:05:04Z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15695b16-31e5-48a2-a6ae-c16ff1a88bbc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