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Ülekantavad/Erakorraline/"/>
    </mc:Choice>
  </mc:AlternateContent>
  <xr:revisionPtr revIDLastSave="285" documentId="8_{65A2E3BD-8A0D-4149-A3A9-9CD74B3E8262}" xr6:coauthVersionLast="47" xr6:coauthVersionMax="47" xr10:uidLastSave="{65330ACE-BCC9-4C46-B872-9F588434ACB6}"/>
  <bookViews>
    <workbookView xWindow="28680" yWindow="1620" windowWidth="29040" windowHeight="15720" xr2:uid="{00000000-000D-0000-FFFF-FFFF00000000}"/>
  </bookViews>
  <sheets>
    <sheet name="Results" sheetId="1" r:id="rId1"/>
  </sheets>
  <definedNames>
    <definedName name="_xlnm._FilterDatabase" localSheetId="0" hidden="1">Results!$A$9:$V$30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 s="1"/>
  <c r="R18" i="1" s="1"/>
  <c r="S18" i="1" s="1"/>
  <c r="R11" i="1"/>
  <c r="S11" i="1" s="1"/>
  <c r="O20" i="1"/>
  <c r="O30" i="1"/>
  <c r="P30" i="1" s="1"/>
  <c r="R30" i="1" s="1"/>
  <c r="S30" i="1" s="1"/>
  <c r="O29" i="1"/>
  <c r="P29" i="1" s="1"/>
  <c r="R29" i="1" s="1"/>
  <c r="S29" i="1" s="1"/>
  <c r="O26" i="1"/>
  <c r="P26" i="1" s="1"/>
  <c r="R26" i="1" s="1"/>
  <c r="S26" i="1" s="1"/>
  <c r="O25" i="1"/>
  <c r="P25" i="1" s="1"/>
  <c r="R25" i="1" s="1"/>
  <c r="S25" i="1" s="1"/>
  <c r="O21" i="1"/>
  <c r="P21" i="1" s="1"/>
  <c r="R21" i="1" s="1"/>
  <c r="S21" i="1" s="1"/>
  <c r="R28" i="1"/>
  <c r="S28" i="1" s="1"/>
  <c r="R27" i="1"/>
  <c r="S27" i="1" s="1"/>
  <c r="R24" i="1"/>
  <c r="S24" i="1" s="1"/>
  <c r="R23" i="1"/>
  <c r="S23" i="1" s="1"/>
  <c r="R22" i="1"/>
  <c r="S22" i="1" s="1"/>
  <c r="R20" i="1"/>
  <c r="S20" i="1" s="1"/>
  <c r="R19" i="1"/>
  <c r="S19" i="1" s="1"/>
  <c r="R16" i="1"/>
  <c r="S16" i="1" s="1"/>
  <c r="R15" i="1"/>
  <c r="S15" i="1" s="1"/>
  <c r="S13" i="1"/>
  <c r="L14" i="1"/>
  <c r="O14" i="1" s="1"/>
  <c r="P14" i="1" s="1"/>
  <c r="L17" i="1"/>
  <c r="O17" i="1" s="1"/>
  <c r="P17" i="1" s="1"/>
  <c r="R17" i="1" s="1"/>
  <c r="S17" i="1" s="1"/>
  <c r="R14" i="1" l="1"/>
  <c r="S14" i="1" s="1"/>
  <c r="M7" i="1"/>
  <c r="N7" i="1"/>
  <c r="O7" i="1"/>
  <c r="P7" i="1"/>
  <c r="Q7" i="1"/>
  <c r="T7" i="1"/>
  <c r="U7" i="1"/>
  <c r="L7" i="1"/>
  <c r="R12" i="1"/>
  <c r="R7" i="1" l="1"/>
  <c r="S12" i="1"/>
  <c r="S7" i="1" s="1"/>
</calcChain>
</file>

<file path=xl/sharedStrings.xml><?xml version="1.0" encoding="utf-8"?>
<sst xmlns="http://schemas.openxmlformats.org/spreadsheetml/2006/main" count="260" uniqueCount="93">
  <si>
    <t>Programm - nimi</t>
  </si>
  <si>
    <t>Lõplik eelarve</t>
  </si>
  <si>
    <t>Kasutamata eelarve jääk</t>
  </si>
  <si>
    <t>Võimalik üle viia järgnevasse aastasse</t>
  </si>
  <si>
    <t>Korraline ülekandmine</t>
  </si>
  <si>
    <t>Erakorraline ülekandmine</t>
  </si>
  <si>
    <t/>
  </si>
  <si>
    <t>Majandus- ja Kommunikatsiooniministeerium</t>
  </si>
  <si>
    <t>20</t>
  </si>
  <si>
    <t>Investeeringud</t>
  </si>
  <si>
    <t>Maa- ja Ruumiamet</t>
  </si>
  <si>
    <t>Materiaalsete ja immateriaalsete vara soetamine/renoveerimin</t>
  </si>
  <si>
    <t>IN002000</t>
  </si>
  <si>
    <t>IT investeeringud</t>
  </si>
  <si>
    <t>Tarbijakaitse ja Tehnilise Järelevalve Amet</t>
  </si>
  <si>
    <t>OR070065</t>
  </si>
  <si>
    <t>Maareformi kulutuste katteks</t>
  </si>
  <si>
    <t>SR070066</t>
  </si>
  <si>
    <t>Nimemärgiste register, andmebaasi litsents</t>
  </si>
  <si>
    <t>Kulud</t>
  </si>
  <si>
    <t>Majandamiskulud</t>
  </si>
  <si>
    <t>Tööjõukulud</t>
  </si>
  <si>
    <t>Muud antud toetused ja ülekanded</t>
  </si>
  <si>
    <t>Elukeskkond, liikuvus ja merendus</t>
  </si>
  <si>
    <t>Maa ja ruumiloome programm</t>
  </si>
  <si>
    <t>ELMR0102</t>
  </si>
  <si>
    <t>Maakasutuspoliitika kujundamine ja elluviimine</t>
  </si>
  <si>
    <t>OR070016</t>
  </si>
  <si>
    <t>Hoonestusõiguse seadmine</t>
  </si>
  <si>
    <t>OR070135</t>
  </si>
  <si>
    <t>Õigusvastaselt võõrandatud maa tagastami</t>
  </si>
  <si>
    <t>OR070165</t>
  </si>
  <si>
    <t>OR070247</t>
  </si>
  <si>
    <t>Maareformi elluviim ja ettevõtl arendam</t>
  </si>
  <si>
    <t>OR070455</t>
  </si>
  <si>
    <t>Maareform ja ettevõtluse arendamine</t>
  </si>
  <si>
    <t>ELMR0103</t>
  </si>
  <si>
    <t>Ruumiandmete hõive, analüüsid ja kättesaadavaks tegemine</t>
  </si>
  <si>
    <t>Heaolu</t>
  </si>
  <si>
    <t>Tööturuprogramm</t>
  </si>
  <si>
    <t>HE010103</t>
  </si>
  <si>
    <t>Kvaliteetse tööelu tagamine ja areng</t>
  </si>
  <si>
    <t>Tööinspektsioon</t>
  </si>
  <si>
    <t>SR070054</t>
  </si>
  <si>
    <t>UA põgenike töövaidluste ennetamine</t>
  </si>
  <si>
    <t>Teadus- ja arendustegevus ning ettevõtlus</t>
  </si>
  <si>
    <t>Ettevõtluskeskkonna programm</t>
  </si>
  <si>
    <t>TIEK0103</t>
  </si>
  <si>
    <t>Tehnoloogia- ja arendusmahukate investeeringute soodustamine</t>
  </si>
  <si>
    <t>IN005001</t>
  </si>
  <si>
    <t>Suurinvestori investeeringutoetus</t>
  </si>
  <si>
    <t>TIEK0105</t>
  </si>
  <si>
    <t>Ettevõtluskeskkonna ja ettevõtlikkuse edendamine</t>
  </si>
  <si>
    <t>TIEK0106</t>
  </si>
  <si>
    <t>Taristu valdkonna ohuennetus ja tegevuslubade andmine</t>
  </si>
  <si>
    <t>SR070072</t>
  </si>
  <si>
    <t>Küberturvalisuse tugevdamise kulud</t>
  </si>
  <si>
    <t xml:space="preserve">Ei taotle üle kanda
</t>
  </si>
  <si>
    <t>Aktiga teisele valitsemisalale üle antud vahendid</t>
  </si>
  <si>
    <t>Märkused (sh viide seletuskirjas/memos olevale vastavale põhjendusele)</t>
  </si>
  <si>
    <t>Valitsemisala*</t>
  </si>
  <si>
    <t>Majanduslik sisu (K; I; F)</t>
  </si>
  <si>
    <t>Tulemusvaldkond -nimi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</si>
  <si>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</si>
  <si>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</si>
  <si>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</si>
  <si>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</si>
  <si>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</si>
  <si>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</si>
  <si>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</si>
  <si>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</si>
  <si>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Ülekandmine kokku</t>
  </si>
  <si>
    <t>(1)</t>
  </si>
  <si>
    <t>(2)</t>
  </si>
  <si>
    <t>(3)</t>
  </si>
  <si>
    <t>(4)=(1)-(3)</t>
  </si>
  <si>
    <t>(5)</t>
  </si>
  <si>
    <t>(6)</t>
  </si>
  <si>
    <t>(7)</t>
  </si>
  <si>
    <t>(8)=(6)+(7)</t>
  </si>
  <si>
    <t>(9)=(5)-(8)</t>
  </si>
  <si>
    <t>2025. aasta riigieelarve jäägid</t>
  </si>
  <si>
    <t>Jääkide 2026. aastasse üle viimine</t>
  </si>
  <si>
    <r>
      <t xml:space="preserve">Konto nimi </t>
    </r>
    <r>
      <rPr>
        <sz val="10"/>
        <rFont val="Times New Roman"/>
        <family val="1"/>
        <charset val="186"/>
      </rPr>
      <t>(minimaalselt eelarveklassifikaatori määruse lisas toodud detailsuses)</t>
    </r>
  </si>
  <si>
    <t>KOKKU</t>
  </si>
  <si>
    <t>SR070097</t>
  </si>
  <si>
    <t>Laiapindne riigikaitse 2025</t>
  </si>
  <si>
    <t>2025.a eelarve täitmisse lisandub veel kulusid 187 333 eurot.</t>
  </si>
  <si>
    <t>2025.a eelarve täitmisse lisandub veel kulusid 230 000 eurot.</t>
  </si>
  <si>
    <t>Lisa</t>
  </si>
  <si>
    <t>Tegevuspõhise eelarve korral</t>
  </si>
  <si>
    <r>
      <t xml:space="preserve">Majandus- ja Kommunikatsiooniministeeriumi 2025. aasta riigieelarve piirmääraga vahendite (liik 20) kasutamata eelarve ülekandmine </t>
    </r>
    <r>
      <rPr>
        <sz val="11"/>
        <color rgb="FF000000"/>
        <rFont val="Times New Roman"/>
        <family val="1"/>
        <charset val="186"/>
      </rPr>
      <t>(eurodes)</t>
    </r>
  </si>
  <si>
    <t>majandus- ja tööstusministri käskkirja  "Majandus- ja Kommunikatsiooniministeeriumi valitsemisala 2025. eelarveaastal kasutamata jäänud vahendite 2026. eelarveaastasse ülekandmine"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</si>
</sst>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indexed="8"/>
      <name val="Aptos Narrow"/>
      <family val="2"/>
      <scheme val="minor"/>
    </font>
    <font>
      <sz val="11"/>
      <color rgb="FF00B050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10" fillId="9" borderId="10" xfId="0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8" borderId="13" xfId="0" applyFont="1" applyFill="1" applyBorder="1" applyAlignment="1">
      <alignment horizontal="center" vertical="top" wrapText="1"/>
    </xf>
    <xf numFmtId="3" fontId="5" fillId="3" borderId="13" xfId="2" applyNumberFormat="1" applyFont="1" applyFill="1" applyBorder="1" applyAlignment="1" applyProtection="1">
      <alignment horizontal="center" vertical="top" wrapText="1"/>
      <protection locked="0"/>
    </xf>
    <xf numFmtId="4" fontId="5" fillId="4" borderId="11" xfId="1" applyNumberFormat="1" applyFont="1" applyFill="1" applyBorder="1" applyAlignment="1">
      <alignment horizontal="center" vertical="top" wrapText="1"/>
    </xf>
    <xf numFmtId="4" fontId="5" fillId="4" borderId="14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0" fillId="0" borderId="0" xfId="0" applyNumberFormat="1"/>
    <xf numFmtId="3" fontId="7" fillId="0" borderId="10" xfId="0" applyNumberFormat="1" applyFont="1" applyBorder="1" applyAlignment="1">
      <alignment vertical="center"/>
    </xf>
    <xf numFmtId="0" fontId="5" fillId="3" borderId="1" xfId="1" applyFont="1" applyFill="1" applyBorder="1" applyAlignment="1">
      <alignment horizontal="center" vertical="top" wrapText="1"/>
    </xf>
    <xf numFmtId="3" fontId="5" fillId="4" borderId="2" xfId="1" applyNumberFormat="1" applyFont="1" applyFill="1" applyBorder="1" applyAlignment="1">
      <alignment horizontal="center" vertical="top" wrapText="1"/>
    </xf>
    <xf numFmtId="3" fontId="5" fillId="4" borderId="3" xfId="1" applyNumberFormat="1" applyFont="1" applyFill="1" applyBorder="1" applyAlignment="1">
      <alignment horizontal="center" vertical="top" wrapText="1"/>
    </xf>
    <xf numFmtId="3" fontId="5" fillId="4" borderId="4" xfId="1" applyNumberFormat="1" applyFont="1" applyFill="1" applyBorder="1" applyAlignment="1">
      <alignment horizontal="center" vertical="top" wrapText="1"/>
    </xf>
    <xf numFmtId="3" fontId="5" fillId="5" borderId="5" xfId="0" applyNumberFormat="1" applyFont="1" applyFill="1" applyBorder="1" applyAlignment="1">
      <alignment horizontal="center" vertical="top" wrapText="1"/>
    </xf>
    <xf numFmtId="3" fontId="5" fillId="5" borderId="15" xfId="0" applyNumberFormat="1" applyFont="1" applyFill="1" applyBorder="1" applyAlignment="1">
      <alignment horizontal="center" vertical="top" wrapText="1"/>
    </xf>
    <xf numFmtId="3" fontId="5" fillId="6" borderId="6" xfId="0" applyNumberFormat="1" applyFont="1" applyFill="1" applyBorder="1" applyAlignment="1">
      <alignment horizontal="center" vertical="top" wrapText="1"/>
    </xf>
    <xf numFmtId="3" fontId="5" fillId="6" borderId="8" xfId="0" applyNumberFormat="1" applyFont="1" applyFill="1" applyBorder="1" applyAlignment="1">
      <alignment horizontal="center" vertical="top" wrapText="1"/>
    </xf>
    <xf numFmtId="3" fontId="6" fillId="7" borderId="7" xfId="0" applyNumberFormat="1" applyFont="1" applyFill="1" applyBorder="1" applyAlignment="1">
      <alignment horizontal="center" vertical="top" wrapText="1"/>
    </xf>
    <xf numFmtId="3" fontId="6" fillId="7" borderId="9" xfId="0" applyNumberFormat="1" applyFont="1" applyFill="1" applyBorder="1" applyAlignment="1">
      <alignment horizontal="center" vertical="top" wrapText="1"/>
    </xf>
    <xf numFmtId="0" fontId="9" fillId="0" borderId="12" xfId="0" applyFont="1" applyBorder="1"/>
    <xf numFmtId="0" fontId="9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0" fontId="7" fillId="0" borderId="13" xfId="0" applyFont="1" applyBorder="1"/>
    <xf numFmtId="0" fontId="9" fillId="0" borderId="13" xfId="0" applyFont="1" applyBorder="1" applyAlignment="1">
      <alignment horizontal="center"/>
    </xf>
    <xf numFmtId="0" fontId="9" fillId="0" borderId="16" xfId="0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Font="1"/>
    <xf numFmtId="0" fontId="1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3">
    <cellStyle name="Normaallaad" xfId="0" builtinId="0"/>
    <cellStyle name="Normaallaad 2" xfId="1" xr:uid="{0620196D-4138-4B2D-8CCB-DC0DAEDDEA5A}"/>
    <cellStyle name="Normal 25 9" xfId="2" xr:uid="{A216F0DB-3357-4A98-A922-EEEA07ED3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topLeftCell="E1" zoomScaleNormal="100" workbookViewId="0">
      <selection activeCell="P34" sqref="P34:P35"/>
    </sheetView>
  </sheetViews>
  <sheetFormatPr defaultRowHeight="14.6" x14ac:dyDescent="0.4"/>
  <cols>
    <col min="1" max="1" width="14.61328125" customWidth="1"/>
    <col min="2" max="2" width="13.3828125" customWidth="1"/>
    <col min="3" max="3" width="17" customWidth="1"/>
    <col min="4" max="4" width="17.765625" customWidth="1"/>
    <col min="5" max="5" width="14.3046875" customWidth="1"/>
    <col min="6" max="6" width="27.53515625" customWidth="1"/>
    <col min="7" max="7" width="17.07421875" customWidth="1"/>
    <col min="8" max="8" width="22.15234375" customWidth="1"/>
    <col min="9" max="9" width="9" customWidth="1"/>
    <col min="10" max="10" width="11.53515625" customWidth="1"/>
    <col min="11" max="11" width="39.07421875" customWidth="1"/>
    <col min="12" max="12" width="13.61328125" customWidth="1"/>
    <col min="13" max="13" width="13.3828125" customWidth="1"/>
    <col min="14" max="14" width="11.765625" customWidth="1"/>
    <col min="15" max="15" width="12.3046875" customWidth="1"/>
    <col min="16" max="16" width="11.3046875" customWidth="1"/>
    <col min="17" max="17" width="12.765625" customWidth="1"/>
    <col min="18" max="18" width="13.69140625" customWidth="1"/>
    <col min="19" max="19" width="12" customWidth="1"/>
    <col min="20" max="20" width="12.53515625" customWidth="1"/>
    <col min="21" max="21" width="14.4609375" customWidth="1"/>
    <col min="22" max="22" width="31.921875" customWidth="1"/>
  </cols>
  <sheetData>
    <row r="1" spans="1:28" x14ac:dyDescent="0.4">
      <c r="V1" s="38" t="s">
        <v>89</v>
      </c>
    </row>
    <row r="2" spans="1:28" s="4" customFormat="1" ht="31.75" customHeight="1" x14ac:dyDescent="0.4">
      <c r="O2" s="44"/>
      <c r="P2" s="44"/>
      <c r="Q2" s="44"/>
      <c r="R2" s="45" t="s">
        <v>92</v>
      </c>
      <c r="S2" s="46"/>
      <c r="T2" s="46"/>
      <c r="U2" s="46"/>
      <c r="V2" s="46"/>
    </row>
    <row r="3" spans="1:28" s="4" customFormat="1" x14ac:dyDescent="0.4">
      <c r="O3" s="44"/>
      <c r="P3" s="44"/>
      <c r="Q3" s="44"/>
      <c r="R3" s="47"/>
      <c r="S3" s="48"/>
      <c r="T3" s="48"/>
      <c r="U3" s="48"/>
      <c r="V3" s="48"/>
    </row>
    <row r="4" spans="1:28" s="40" customFormat="1" x14ac:dyDescent="0.4">
      <c r="V4" s="41" t="s">
        <v>91</v>
      </c>
      <c r="W4" s="39"/>
      <c r="X4" s="39"/>
      <c r="Y4" s="39"/>
      <c r="Z4" s="42"/>
      <c r="AA4" s="43"/>
      <c r="AB4" s="42"/>
    </row>
    <row r="5" spans="1:28" s="40" customFormat="1" x14ac:dyDescent="0.4">
      <c r="V5" s="42" t="s">
        <v>90</v>
      </c>
      <c r="W5" s="39"/>
      <c r="X5" s="39"/>
      <c r="Y5" s="39"/>
      <c r="Z5" s="42"/>
      <c r="AA5" s="43"/>
      <c r="AB5" s="42"/>
    </row>
    <row r="6" spans="1:28" x14ac:dyDescent="0.4">
      <c r="O6" s="19"/>
      <c r="P6" s="19"/>
    </row>
    <row r="7" spans="1:28" s="4" customFormat="1" thickBot="1" x14ac:dyDescent="0.4">
      <c r="K7" s="17" t="s">
        <v>84</v>
      </c>
      <c r="L7" s="18">
        <f t="shared" ref="L7:U7" si="0">+SUBTOTAL(9,L11:L52)</f>
        <v>-6755689.3788899984</v>
      </c>
      <c r="M7" s="18">
        <f t="shared" si="0"/>
        <v>-2774271.3799899998</v>
      </c>
      <c r="N7" s="18">
        <f t="shared" si="0"/>
        <v>-1820033.4</v>
      </c>
      <c r="O7" s="18">
        <f t="shared" si="0"/>
        <v>-4935655.978889999</v>
      </c>
      <c r="P7" s="18">
        <f t="shared" si="0"/>
        <v>-3550306.8189000003</v>
      </c>
      <c r="Q7" s="18">
        <f t="shared" si="0"/>
        <v>0</v>
      </c>
      <c r="R7" s="18">
        <f t="shared" si="0"/>
        <v>-3188678.8190000001</v>
      </c>
      <c r="S7" s="18">
        <f t="shared" si="0"/>
        <v>-3188678.8190000001</v>
      </c>
      <c r="T7" s="18">
        <f t="shared" si="0"/>
        <v>0</v>
      </c>
      <c r="U7" s="18">
        <f t="shared" si="0"/>
        <v>0</v>
      </c>
    </row>
    <row r="8" spans="1:28" ht="15" thickBot="1" x14ac:dyDescent="0.45">
      <c r="A8" s="1"/>
      <c r="B8" s="2"/>
      <c r="C8" s="1"/>
      <c r="D8" s="1"/>
      <c r="E8" s="1"/>
      <c r="F8" s="3"/>
      <c r="G8" s="2"/>
      <c r="H8" s="1"/>
      <c r="I8" s="1"/>
      <c r="J8" s="3"/>
      <c r="K8" s="3"/>
      <c r="L8" s="21" t="s">
        <v>81</v>
      </c>
      <c r="M8" s="21"/>
      <c r="N8" s="21"/>
      <c r="O8" s="21"/>
      <c r="P8" s="21"/>
      <c r="Q8" s="22" t="s">
        <v>82</v>
      </c>
      <c r="R8" s="23"/>
      <c r="S8" s="24"/>
      <c r="T8" s="25" t="s">
        <v>57</v>
      </c>
      <c r="U8" s="27" t="s">
        <v>58</v>
      </c>
      <c r="V8" s="29" t="s">
        <v>59</v>
      </c>
    </row>
    <row r="9" spans="1:28" ht="57" thickBot="1" x14ac:dyDescent="0.45">
      <c r="A9" s="11" t="s">
        <v>60</v>
      </c>
      <c r="B9" s="12" t="s">
        <v>61</v>
      </c>
      <c r="C9" s="12" t="s">
        <v>62</v>
      </c>
      <c r="D9" s="13" t="s">
        <v>0</v>
      </c>
      <c r="E9" s="13" t="s">
        <v>63</v>
      </c>
      <c r="F9" s="13" t="s">
        <v>64</v>
      </c>
      <c r="G9" s="13" t="s">
        <v>65</v>
      </c>
      <c r="H9" s="12" t="s">
        <v>83</v>
      </c>
      <c r="I9" s="12" t="s">
        <v>66</v>
      </c>
      <c r="J9" s="12" t="s">
        <v>67</v>
      </c>
      <c r="K9" s="12" t="s">
        <v>68</v>
      </c>
      <c r="L9" s="14" t="s">
        <v>1</v>
      </c>
      <c r="M9" s="14" t="s">
        <v>69</v>
      </c>
      <c r="N9" s="14" t="s">
        <v>70</v>
      </c>
      <c r="O9" s="14" t="s">
        <v>2</v>
      </c>
      <c r="P9" s="14" t="s">
        <v>3</v>
      </c>
      <c r="Q9" s="15" t="s">
        <v>4</v>
      </c>
      <c r="R9" s="15" t="s">
        <v>5</v>
      </c>
      <c r="S9" s="16" t="s">
        <v>71</v>
      </c>
      <c r="T9" s="26"/>
      <c r="U9" s="28"/>
      <c r="V9" s="30"/>
    </row>
    <row r="10" spans="1:28" s="5" customFormat="1" ht="12.9" x14ac:dyDescent="0.3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 t="s">
        <v>72</v>
      </c>
      <c r="M10" s="33" t="s">
        <v>73</v>
      </c>
      <c r="N10" s="34" t="s">
        <v>74</v>
      </c>
      <c r="O10" s="33" t="s">
        <v>75</v>
      </c>
      <c r="P10" s="34" t="s">
        <v>76</v>
      </c>
      <c r="Q10" s="34" t="s">
        <v>77</v>
      </c>
      <c r="R10" s="34" t="s">
        <v>78</v>
      </c>
      <c r="S10" s="35" t="s">
        <v>79</v>
      </c>
      <c r="T10" s="36" t="s">
        <v>80</v>
      </c>
      <c r="U10" s="32"/>
      <c r="V10" s="37"/>
    </row>
    <row r="11" spans="1:28" s="9" customFormat="1" ht="38.6" x14ac:dyDescent="0.4">
      <c r="A11" s="6" t="s">
        <v>7</v>
      </c>
      <c r="B11" s="7" t="s">
        <v>9</v>
      </c>
      <c r="C11" s="6" t="s">
        <v>6</v>
      </c>
      <c r="D11" s="6" t="s">
        <v>6</v>
      </c>
      <c r="E11" s="7" t="s">
        <v>6</v>
      </c>
      <c r="F11" s="6" t="s">
        <v>6</v>
      </c>
      <c r="G11" s="6" t="s">
        <v>7</v>
      </c>
      <c r="H11" s="6" t="s">
        <v>11</v>
      </c>
      <c r="I11" s="7" t="s">
        <v>8</v>
      </c>
      <c r="J11" s="7" t="s">
        <v>12</v>
      </c>
      <c r="K11" s="7" t="s">
        <v>13</v>
      </c>
      <c r="L11" s="8">
        <v>-452204.99909999978</v>
      </c>
      <c r="M11" s="8">
        <v>-120514</v>
      </c>
      <c r="N11" s="8">
        <v>-143050</v>
      </c>
      <c r="O11" s="8">
        <v>-309154.99909999978</v>
      </c>
      <c r="P11" s="8">
        <v>-309154.99909999978</v>
      </c>
      <c r="Q11" s="8">
        <v>0</v>
      </c>
      <c r="R11" s="8">
        <f t="shared" ref="R11:R30" si="1">+P11</f>
        <v>-309154.99909999978</v>
      </c>
      <c r="S11" s="8">
        <f>+Q11+R11</f>
        <v>-309154.99909999978</v>
      </c>
      <c r="T11" s="7"/>
      <c r="U11" s="7"/>
      <c r="V11" s="7"/>
    </row>
    <row r="12" spans="1:28" s="9" customFormat="1" ht="38.6" x14ac:dyDescent="0.4">
      <c r="A12" s="6" t="s">
        <v>7</v>
      </c>
      <c r="B12" s="7" t="s">
        <v>19</v>
      </c>
      <c r="C12" s="6" t="s">
        <v>45</v>
      </c>
      <c r="D12" s="6" t="s">
        <v>46</v>
      </c>
      <c r="E12" s="7" t="s">
        <v>47</v>
      </c>
      <c r="F12" s="6" t="s">
        <v>48</v>
      </c>
      <c r="G12" s="6" t="s">
        <v>7</v>
      </c>
      <c r="H12" s="6" t="s">
        <v>22</v>
      </c>
      <c r="I12" s="7" t="s">
        <v>8</v>
      </c>
      <c r="J12" s="7" t="s">
        <v>49</v>
      </c>
      <c r="K12" s="7" t="s">
        <v>50</v>
      </c>
      <c r="L12" s="8">
        <v>-2799999.9998899996</v>
      </c>
      <c r="M12" s="8">
        <v>-1499999.9999899999</v>
      </c>
      <c r="N12" s="8">
        <v>-420355.83999999997</v>
      </c>
      <c r="O12" s="8">
        <v>-2379644.1598899998</v>
      </c>
      <c r="P12" s="8">
        <v>-1299999.9998999999</v>
      </c>
      <c r="Q12" s="8">
        <v>0</v>
      </c>
      <c r="R12" s="8">
        <f t="shared" si="1"/>
        <v>-1299999.9998999999</v>
      </c>
      <c r="S12" s="8">
        <f t="shared" ref="S12:S30" si="2">+Q12+R12</f>
        <v>-1299999.9998999999</v>
      </c>
      <c r="T12" s="7"/>
      <c r="U12" s="7"/>
      <c r="V12" s="7"/>
    </row>
    <row r="13" spans="1:28" s="9" customFormat="1" ht="38.6" x14ac:dyDescent="0.4">
      <c r="A13" s="6" t="s">
        <v>7</v>
      </c>
      <c r="B13" s="7" t="s">
        <v>9</v>
      </c>
      <c r="C13" s="6" t="s">
        <v>6</v>
      </c>
      <c r="D13" s="6" t="s">
        <v>6</v>
      </c>
      <c r="E13" s="7" t="s">
        <v>6</v>
      </c>
      <c r="F13" s="6" t="s">
        <v>6</v>
      </c>
      <c r="G13" s="6" t="s">
        <v>14</v>
      </c>
      <c r="H13" s="6" t="s">
        <v>11</v>
      </c>
      <c r="I13" s="7" t="s">
        <v>8</v>
      </c>
      <c r="J13" s="7" t="s">
        <v>12</v>
      </c>
      <c r="K13" s="7" t="s">
        <v>13</v>
      </c>
      <c r="L13" s="8">
        <v>-414629.9999</v>
      </c>
      <c r="M13" s="8">
        <v>-264630</v>
      </c>
      <c r="N13" s="8">
        <v>-208925</v>
      </c>
      <c r="O13" s="8">
        <v>-205704.9999</v>
      </c>
      <c r="P13" s="8">
        <v>-149999.9999</v>
      </c>
      <c r="Q13" s="8">
        <v>0</v>
      </c>
      <c r="R13" s="8">
        <v>-18372</v>
      </c>
      <c r="S13" s="8">
        <f t="shared" si="2"/>
        <v>-18372</v>
      </c>
      <c r="T13" s="7"/>
      <c r="U13" s="7"/>
      <c r="V13" s="6" t="s">
        <v>87</v>
      </c>
    </row>
    <row r="14" spans="1:28" s="9" customFormat="1" ht="38.6" x14ac:dyDescent="0.4">
      <c r="A14" s="6" t="s">
        <v>7</v>
      </c>
      <c r="B14" s="7" t="s">
        <v>9</v>
      </c>
      <c r="C14" s="6" t="s">
        <v>6</v>
      </c>
      <c r="D14" s="6" t="s">
        <v>6</v>
      </c>
      <c r="E14" s="7" t="s">
        <v>6</v>
      </c>
      <c r="F14" s="6" t="s">
        <v>6</v>
      </c>
      <c r="G14" s="6" t="s">
        <v>14</v>
      </c>
      <c r="H14" s="6" t="s">
        <v>11</v>
      </c>
      <c r="I14" s="7" t="s">
        <v>8</v>
      </c>
      <c r="J14" s="7" t="s">
        <v>85</v>
      </c>
      <c r="K14" s="10" t="s">
        <v>86</v>
      </c>
      <c r="L14" s="8">
        <f>-135000-102927</f>
        <v>-237927</v>
      </c>
      <c r="M14" s="8">
        <v>0</v>
      </c>
      <c r="N14" s="8">
        <v>0</v>
      </c>
      <c r="O14" s="8">
        <f>+L14-N14</f>
        <v>-237927</v>
      </c>
      <c r="P14" s="8">
        <f>+O14</f>
        <v>-237927</v>
      </c>
      <c r="Q14" s="8">
        <v>0</v>
      </c>
      <c r="R14" s="8">
        <f>+P14+230000</f>
        <v>-7927</v>
      </c>
      <c r="S14" s="8">
        <f t="shared" si="2"/>
        <v>-7927</v>
      </c>
      <c r="T14" s="7"/>
      <c r="U14" s="7"/>
      <c r="V14" s="6" t="s">
        <v>88</v>
      </c>
    </row>
    <row r="15" spans="1:28" s="9" customFormat="1" ht="38.6" x14ac:dyDescent="0.4">
      <c r="A15" s="6" t="s">
        <v>7</v>
      </c>
      <c r="B15" s="7" t="s">
        <v>9</v>
      </c>
      <c r="C15" s="6" t="s">
        <v>6</v>
      </c>
      <c r="D15" s="6" t="s">
        <v>6</v>
      </c>
      <c r="E15" s="7" t="s">
        <v>6</v>
      </c>
      <c r="F15" s="6" t="s">
        <v>6</v>
      </c>
      <c r="G15" s="6" t="s">
        <v>14</v>
      </c>
      <c r="H15" s="6" t="s">
        <v>11</v>
      </c>
      <c r="I15" s="7" t="s">
        <v>8</v>
      </c>
      <c r="J15" s="7" t="s">
        <v>17</v>
      </c>
      <c r="K15" s="7" t="s">
        <v>18</v>
      </c>
      <c r="L15" s="8">
        <v>-150000</v>
      </c>
      <c r="M15" s="8">
        <v>0</v>
      </c>
      <c r="N15" s="8">
        <v>0</v>
      </c>
      <c r="O15" s="8">
        <v>-150000</v>
      </c>
      <c r="P15" s="8">
        <v>-150000</v>
      </c>
      <c r="Q15" s="8">
        <v>0</v>
      </c>
      <c r="R15" s="8">
        <f t="shared" si="1"/>
        <v>-150000</v>
      </c>
      <c r="S15" s="8">
        <f t="shared" si="2"/>
        <v>-150000</v>
      </c>
      <c r="T15" s="7"/>
      <c r="U15" s="7"/>
      <c r="V15" s="7"/>
    </row>
    <row r="16" spans="1:28" s="9" customFormat="1" ht="38.6" x14ac:dyDescent="0.4">
      <c r="A16" s="6" t="s">
        <v>7</v>
      </c>
      <c r="B16" s="7" t="s">
        <v>19</v>
      </c>
      <c r="C16" s="6" t="s">
        <v>45</v>
      </c>
      <c r="D16" s="6" t="s">
        <v>46</v>
      </c>
      <c r="E16" s="7" t="s">
        <v>51</v>
      </c>
      <c r="F16" s="6" t="s">
        <v>52</v>
      </c>
      <c r="G16" s="6" t="s">
        <v>14</v>
      </c>
      <c r="H16" s="6" t="s">
        <v>20</v>
      </c>
      <c r="I16" s="7" t="s">
        <v>8</v>
      </c>
      <c r="J16" s="7" t="s">
        <v>17</v>
      </c>
      <c r="K16" s="7" t="s">
        <v>18</v>
      </c>
      <c r="L16" s="8">
        <v>-60000</v>
      </c>
      <c r="M16" s="8">
        <v>0</v>
      </c>
      <c r="N16" s="8">
        <v>0</v>
      </c>
      <c r="O16" s="8">
        <v>-60000</v>
      </c>
      <c r="P16" s="8">
        <v>-60000</v>
      </c>
      <c r="Q16" s="8">
        <v>0</v>
      </c>
      <c r="R16" s="8">
        <f t="shared" si="1"/>
        <v>-60000</v>
      </c>
      <c r="S16" s="8">
        <f t="shared" si="2"/>
        <v>-60000</v>
      </c>
      <c r="T16" s="7"/>
      <c r="U16" s="7"/>
      <c r="V16" s="7"/>
    </row>
    <row r="17" spans="1:22" s="9" customFormat="1" ht="38.6" x14ac:dyDescent="0.4">
      <c r="A17" s="6" t="s">
        <v>7</v>
      </c>
      <c r="B17" s="7" t="s">
        <v>19</v>
      </c>
      <c r="C17" s="6" t="s">
        <v>45</v>
      </c>
      <c r="D17" s="6" t="s">
        <v>46</v>
      </c>
      <c r="E17" s="7" t="s">
        <v>53</v>
      </c>
      <c r="F17" s="6" t="s">
        <v>54</v>
      </c>
      <c r="G17" s="6" t="s">
        <v>14</v>
      </c>
      <c r="H17" s="6" t="s">
        <v>20</v>
      </c>
      <c r="I17" s="7" t="s">
        <v>8</v>
      </c>
      <c r="J17" s="7" t="s">
        <v>85</v>
      </c>
      <c r="K17" s="10" t="s">
        <v>86</v>
      </c>
      <c r="L17" s="8">
        <f>-152927+102927</f>
        <v>-50000</v>
      </c>
      <c r="M17" s="8">
        <v>0</v>
      </c>
      <c r="N17" s="8">
        <v>-50000</v>
      </c>
      <c r="O17" s="8">
        <f>+L17-N17</f>
        <v>0</v>
      </c>
      <c r="P17" s="8">
        <f>+O17</f>
        <v>0</v>
      </c>
      <c r="Q17" s="8">
        <v>0</v>
      </c>
      <c r="R17" s="8">
        <f t="shared" si="1"/>
        <v>0</v>
      </c>
      <c r="S17" s="8">
        <f t="shared" si="2"/>
        <v>0</v>
      </c>
      <c r="T17" s="7"/>
      <c r="U17" s="7"/>
      <c r="V17" s="7"/>
    </row>
    <row r="18" spans="1:22" s="9" customFormat="1" ht="38.6" x14ac:dyDescent="0.4">
      <c r="A18" s="6" t="s">
        <v>7</v>
      </c>
      <c r="B18" s="7" t="s">
        <v>19</v>
      </c>
      <c r="C18" s="6" t="s">
        <v>45</v>
      </c>
      <c r="D18" s="6" t="s">
        <v>46</v>
      </c>
      <c r="E18" s="7" t="s">
        <v>53</v>
      </c>
      <c r="F18" s="6" t="s">
        <v>54</v>
      </c>
      <c r="G18" s="6" t="s">
        <v>14</v>
      </c>
      <c r="H18" s="6" t="s">
        <v>21</v>
      </c>
      <c r="I18" s="7" t="s">
        <v>8</v>
      </c>
      <c r="J18" s="7" t="s">
        <v>55</v>
      </c>
      <c r="K18" s="7" t="s">
        <v>56</v>
      </c>
      <c r="L18" s="8">
        <v>-70800</v>
      </c>
      <c r="M18" s="8">
        <v>0</v>
      </c>
      <c r="N18" s="8">
        <v>-7819</v>
      </c>
      <c r="O18" s="8">
        <f>+L18-N18</f>
        <v>-62981</v>
      </c>
      <c r="P18" s="8">
        <f>+O18</f>
        <v>-62981</v>
      </c>
      <c r="Q18" s="8">
        <v>0</v>
      </c>
      <c r="R18" s="8">
        <f t="shared" si="1"/>
        <v>-62981</v>
      </c>
      <c r="S18" s="8">
        <f t="shared" si="2"/>
        <v>-62981</v>
      </c>
      <c r="T18" s="7"/>
      <c r="U18" s="7"/>
      <c r="V18" s="7"/>
    </row>
    <row r="19" spans="1:22" s="9" customFormat="1" ht="38.6" x14ac:dyDescent="0.4">
      <c r="A19" s="6" t="s">
        <v>7</v>
      </c>
      <c r="B19" s="7" t="s">
        <v>19</v>
      </c>
      <c r="C19" s="6" t="s">
        <v>38</v>
      </c>
      <c r="D19" s="6" t="s">
        <v>39</v>
      </c>
      <c r="E19" s="7" t="s">
        <v>40</v>
      </c>
      <c r="F19" s="6" t="s">
        <v>41</v>
      </c>
      <c r="G19" s="6" t="s">
        <v>42</v>
      </c>
      <c r="H19" s="6" t="s">
        <v>20</v>
      </c>
      <c r="I19" s="7" t="s">
        <v>8</v>
      </c>
      <c r="J19" s="7" t="s">
        <v>43</v>
      </c>
      <c r="K19" s="7" t="s">
        <v>44</v>
      </c>
      <c r="L19" s="8">
        <v>-100000</v>
      </c>
      <c r="M19" s="8">
        <v>0</v>
      </c>
      <c r="N19" s="8">
        <v>0</v>
      </c>
      <c r="O19" s="8">
        <v>-100000</v>
      </c>
      <c r="P19" s="8">
        <v>-100000</v>
      </c>
      <c r="Q19" s="8">
        <v>0</v>
      </c>
      <c r="R19" s="8">
        <f t="shared" si="1"/>
        <v>-100000</v>
      </c>
      <c r="S19" s="8">
        <f t="shared" si="2"/>
        <v>-100000</v>
      </c>
      <c r="T19" s="7"/>
      <c r="U19" s="7"/>
      <c r="V19" s="7"/>
    </row>
    <row r="20" spans="1:22" s="9" customFormat="1" ht="38.6" x14ac:dyDescent="0.4">
      <c r="A20" s="6" t="s">
        <v>7</v>
      </c>
      <c r="B20" s="7" t="s">
        <v>9</v>
      </c>
      <c r="C20" s="6" t="s">
        <v>6</v>
      </c>
      <c r="D20" s="6" t="s">
        <v>6</v>
      </c>
      <c r="E20" s="7" t="s">
        <v>6</v>
      </c>
      <c r="F20" s="6" t="s">
        <v>6</v>
      </c>
      <c r="G20" s="6" t="s">
        <v>10</v>
      </c>
      <c r="H20" s="6" t="s">
        <v>11</v>
      </c>
      <c r="I20" s="7" t="s">
        <v>8</v>
      </c>
      <c r="J20" s="7" t="s">
        <v>12</v>
      </c>
      <c r="K20" s="7" t="s">
        <v>13</v>
      </c>
      <c r="L20" s="8">
        <v>-400000</v>
      </c>
      <c r="M20" s="8">
        <v>-250000</v>
      </c>
      <c r="N20" s="8">
        <v>0</v>
      </c>
      <c r="O20" s="8">
        <f>+L20-N20</f>
        <v>-400000</v>
      </c>
      <c r="P20" s="8">
        <v>-150000</v>
      </c>
      <c r="Q20" s="8">
        <v>0</v>
      </c>
      <c r="R20" s="8">
        <f t="shared" si="1"/>
        <v>-150000</v>
      </c>
      <c r="S20" s="8">
        <f t="shared" si="2"/>
        <v>-150000</v>
      </c>
      <c r="T20" s="7"/>
      <c r="U20" s="7"/>
      <c r="V20" s="7"/>
    </row>
    <row r="21" spans="1:22" s="9" customFormat="1" ht="38.6" x14ac:dyDescent="0.4">
      <c r="A21" s="6" t="s">
        <v>7</v>
      </c>
      <c r="B21" s="7" t="s">
        <v>19</v>
      </c>
      <c r="C21" s="6" t="s">
        <v>23</v>
      </c>
      <c r="D21" s="6" t="s">
        <v>24</v>
      </c>
      <c r="E21" s="7" t="s">
        <v>25</v>
      </c>
      <c r="F21" s="6" t="s">
        <v>26</v>
      </c>
      <c r="G21" s="6" t="s">
        <v>10</v>
      </c>
      <c r="H21" s="6" t="s">
        <v>20</v>
      </c>
      <c r="I21" s="7" t="s">
        <v>8</v>
      </c>
      <c r="J21" s="7" t="s">
        <v>27</v>
      </c>
      <c r="K21" s="7" t="s">
        <v>28</v>
      </c>
      <c r="L21" s="8">
        <v>-255364.24</v>
      </c>
      <c r="M21" s="8">
        <v>-255364.24</v>
      </c>
      <c r="N21" s="8">
        <v>-3176</v>
      </c>
      <c r="O21" s="8">
        <f>+L21-N21</f>
        <v>-252188.24</v>
      </c>
      <c r="P21" s="8">
        <f>+O21</f>
        <v>-252188.24</v>
      </c>
      <c r="Q21" s="8">
        <v>0</v>
      </c>
      <c r="R21" s="8">
        <f t="shared" si="1"/>
        <v>-252188.24</v>
      </c>
      <c r="S21" s="8">
        <f t="shared" si="2"/>
        <v>-252188.24</v>
      </c>
      <c r="T21" s="7"/>
      <c r="U21" s="7"/>
      <c r="V21" s="7"/>
    </row>
    <row r="22" spans="1:22" s="9" customFormat="1" ht="38.6" x14ac:dyDescent="0.4">
      <c r="A22" s="6" t="s">
        <v>7</v>
      </c>
      <c r="B22" s="7" t="s">
        <v>19</v>
      </c>
      <c r="C22" s="6" t="s">
        <v>23</v>
      </c>
      <c r="D22" s="6" t="s">
        <v>24</v>
      </c>
      <c r="E22" s="7" t="s">
        <v>25</v>
      </c>
      <c r="F22" s="6" t="s">
        <v>26</v>
      </c>
      <c r="G22" s="6" t="s">
        <v>10</v>
      </c>
      <c r="H22" s="6" t="s">
        <v>20</v>
      </c>
      <c r="I22" s="7" t="s">
        <v>8</v>
      </c>
      <c r="J22" s="7" t="s">
        <v>15</v>
      </c>
      <c r="K22" s="7" t="s">
        <v>16</v>
      </c>
      <c r="L22" s="8">
        <v>-21937.62</v>
      </c>
      <c r="M22" s="8">
        <v>-21937.62</v>
      </c>
      <c r="N22" s="8">
        <v>-1925.81</v>
      </c>
      <c r="O22" s="8">
        <v>-20011.809999999998</v>
      </c>
      <c r="P22" s="8">
        <v>-20011.809999999998</v>
      </c>
      <c r="Q22" s="8">
        <v>0</v>
      </c>
      <c r="R22" s="8">
        <f t="shared" si="1"/>
        <v>-20011.809999999998</v>
      </c>
      <c r="S22" s="8">
        <f t="shared" si="2"/>
        <v>-20011.809999999998</v>
      </c>
      <c r="T22" s="7"/>
      <c r="U22" s="7"/>
      <c r="V22" s="7"/>
    </row>
    <row r="23" spans="1:22" s="9" customFormat="1" ht="38.6" x14ac:dyDescent="0.4">
      <c r="A23" s="6" t="s">
        <v>7</v>
      </c>
      <c r="B23" s="7" t="s">
        <v>19</v>
      </c>
      <c r="C23" s="6" t="s">
        <v>23</v>
      </c>
      <c r="D23" s="6" t="s">
        <v>24</v>
      </c>
      <c r="E23" s="7" t="s">
        <v>25</v>
      </c>
      <c r="F23" s="6" t="s">
        <v>26</v>
      </c>
      <c r="G23" s="6" t="s">
        <v>10</v>
      </c>
      <c r="H23" s="6" t="s">
        <v>20</v>
      </c>
      <c r="I23" s="7" t="s">
        <v>8</v>
      </c>
      <c r="J23" s="7" t="s">
        <v>29</v>
      </c>
      <c r="K23" s="7" t="s">
        <v>30</v>
      </c>
      <c r="L23" s="8">
        <v>-33455.64</v>
      </c>
      <c r="M23" s="8">
        <v>-33455.64</v>
      </c>
      <c r="N23" s="8">
        <v>-549</v>
      </c>
      <c r="O23" s="8">
        <v>-32906.639999999999</v>
      </c>
      <c r="P23" s="8">
        <v>-32906.639999999999</v>
      </c>
      <c r="Q23" s="8">
        <v>0</v>
      </c>
      <c r="R23" s="8">
        <f t="shared" si="1"/>
        <v>-32906.639999999999</v>
      </c>
      <c r="S23" s="8">
        <f t="shared" si="2"/>
        <v>-32906.639999999999</v>
      </c>
      <c r="T23" s="7"/>
      <c r="U23" s="7"/>
      <c r="V23" s="7"/>
    </row>
    <row r="24" spans="1:22" s="9" customFormat="1" ht="38.6" x14ac:dyDescent="0.4">
      <c r="A24" s="6" t="s">
        <v>7</v>
      </c>
      <c r="B24" s="7" t="s">
        <v>19</v>
      </c>
      <c r="C24" s="6" t="s">
        <v>23</v>
      </c>
      <c r="D24" s="6" t="s">
        <v>24</v>
      </c>
      <c r="E24" s="7" t="s">
        <v>25</v>
      </c>
      <c r="F24" s="6" t="s">
        <v>26</v>
      </c>
      <c r="G24" s="6" t="s">
        <v>10</v>
      </c>
      <c r="H24" s="6" t="s">
        <v>20</v>
      </c>
      <c r="I24" s="7" t="s">
        <v>8</v>
      </c>
      <c r="J24" s="7" t="s">
        <v>31</v>
      </c>
      <c r="K24" s="7" t="s">
        <v>16</v>
      </c>
      <c r="L24" s="8">
        <v>-94064</v>
      </c>
      <c r="M24" s="8">
        <v>-94064</v>
      </c>
      <c r="N24" s="8">
        <v>-2300</v>
      </c>
      <c r="O24" s="8">
        <v>-91764</v>
      </c>
      <c r="P24" s="8">
        <v>-91764</v>
      </c>
      <c r="Q24" s="8">
        <v>0</v>
      </c>
      <c r="R24" s="8">
        <f t="shared" si="1"/>
        <v>-91764</v>
      </c>
      <c r="S24" s="8">
        <f t="shared" si="2"/>
        <v>-91764</v>
      </c>
      <c r="T24" s="7"/>
      <c r="U24" s="7"/>
      <c r="V24" s="7"/>
    </row>
    <row r="25" spans="1:22" s="9" customFormat="1" ht="38.6" x14ac:dyDescent="0.4">
      <c r="A25" s="6" t="s">
        <v>7</v>
      </c>
      <c r="B25" s="7" t="s">
        <v>19</v>
      </c>
      <c r="C25" s="6" t="s">
        <v>23</v>
      </c>
      <c r="D25" s="6" t="s">
        <v>24</v>
      </c>
      <c r="E25" s="7" t="s">
        <v>25</v>
      </c>
      <c r="F25" s="6" t="s">
        <v>26</v>
      </c>
      <c r="G25" s="6" t="s">
        <v>10</v>
      </c>
      <c r="H25" s="6" t="s">
        <v>20</v>
      </c>
      <c r="I25" s="7" t="s">
        <v>8</v>
      </c>
      <c r="J25" s="7" t="s">
        <v>32</v>
      </c>
      <c r="K25" s="7" t="s">
        <v>33</v>
      </c>
      <c r="L25" s="8">
        <v>-270302.60617760598</v>
      </c>
      <c r="M25" s="8">
        <v>0</v>
      </c>
      <c r="N25" s="20">
        <v>-99736</v>
      </c>
      <c r="O25" s="20">
        <f>+L25-N25</f>
        <v>-170566.60617760598</v>
      </c>
      <c r="P25" s="20">
        <f>+O25</f>
        <v>-170566.60617760598</v>
      </c>
      <c r="Q25" s="20">
        <v>0</v>
      </c>
      <c r="R25" s="20">
        <f t="shared" si="1"/>
        <v>-170566.60617760598</v>
      </c>
      <c r="S25" s="20">
        <f t="shared" si="2"/>
        <v>-170566.60617760598</v>
      </c>
      <c r="T25" s="7"/>
      <c r="U25" s="7"/>
      <c r="V25" s="7"/>
    </row>
    <row r="26" spans="1:22" s="9" customFormat="1" ht="38.6" x14ac:dyDescent="0.4">
      <c r="A26" s="6" t="s">
        <v>7</v>
      </c>
      <c r="B26" s="7" t="s">
        <v>19</v>
      </c>
      <c r="C26" s="6" t="s">
        <v>23</v>
      </c>
      <c r="D26" s="6" t="s">
        <v>24</v>
      </c>
      <c r="E26" s="7" t="s">
        <v>25</v>
      </c>
      <c r="F26" s="6" t="s">
        <v>26</v>
      </c>
      <c r="G26" s="6" t="s">
        <v>10</v>
      </c>
      <c r="H26" s="6" t="s">
        <v>21</v>
      </c>
      <c r="I26" s="7" t="s">
        <v>8</v>
      </c>
      <c r="J26" s="7" t="s">
        <v>32</v>
      </c>
      <c r="K26" s="7" t="s">
        <v>33</v>
      </c>
      <c r="L26" s="8">
        <v>-396203.18532818544</v>
      </c>
      <c r="M26" s="8">
        <v>0</v>
      </c>
      <c r="N26" s="20">
        <v>-355014</v>
      </c>
      <c r="O26" s="20">
        <f>+L26-N26</f>
        <v>-41189.185328185442</v>
      </c>
      <c r="P26" s="20">
        <f>+O26</f>
        <v>-41189.185328185442</v>
      </c>
      <c r="Q26" s="20">
        <v>0</v>
      </c>
      <c r="R26" s="20">
        <f t="shared" si="1"/>
        <v>-41189.185328185442</v>
      </c>
      <c r="S26" s="20">
        <f t="shared" si="2"/>
        <v>-41189.185328185442</v>
      </c>
      <c r="T26" s="7"/>
      <c r="U26" s="7"/>
      <c r="V26" s="7"/>
    </row>
    <row r="27" spans="1:22" s="9" customFormat="1" ht="38.6" x14ac:dyDescent="0.4">
      <c r="A27" s="6" t="s">
        <v>7</v>
      </c>
      <c r="B27" s="7" t="s">
        <v>19</v>
      </c>
      <c r="C27" s="6" t="s">
        <v>23</v>
      </c>
      <c r="D27" s="6" t="s">
        <v>24</v>
      </c>
      <c r="E27" s="7" t="s">
        <v>25</v>
      </c>
      <c r="F27" s="6" t="s">
        <v>26</v>
      </c>
      <c r="G27" s="6" t="s">
        <v>10</v>
      </c>
      <c r="H27" s="6" t="s">
        <v>20</v>
      </c>
      <c r="I27" s="7" t="s">
        <v>8</v>
      </c>
      <c r="J27" s="7" t="s">
        <v>34</v>
      </c>
      <c r="K27" s="7" t="s">
        <v>35</v>
      </c>
      <c r="L27" s="8">
        <v>-39690.75</v>
      </c>
      <c r="M27" s="8">
        <v>-39690.75</v>
      </c>
      <c r="N27" s="20">
        <v>-39690.75</v>
      </c>
      <c r="O27" s="20">
        <v>0</v>
      </c>
      <c r="P27" s="20">
        <v>0</v>
      </c>
      <c r="Q27" s="20">
        <v>0</v>
      </c>
      <c r="R27" s="20">
        <f t="shared" si="1"/>
        <v>0</v>
      </c>
      <c r="S27" s="20">
        <f t="shared" si="2"/>
        <v>0</v>
      </c>
      <c r="T27" s="7"/>
      <c r="U27" s="7"/>
      <c r="V27" s="7"/>
    </row>
    <row r="28" spans="1:22" s="9" customFormat="1" ht="38.6" x14ac:dyDescent="0.4">
      <c r="A28" s="6" t="s">
        <v>7</v>
      </c>
      <c r="B28" s="7" t="s">
        <v>19</v>
      </c>
      <c r="C28" s="6" t="s">
        <v>23</v>
      </c>
      <c r="D28" s="6" t="s">
        <v>24</v>
      </c>
      <c r="E28" s="7" t="s">
        <v>25</v>
      </c>
      <c r="F28" s="6" t="s">
        <v>26</v>
      </c>
      <c r="G28" s="6" t="s">
        <v>10</v>
      </c>
      <c r="H28" s="6" t="s">
        <v>21</v>
      </c>
      <c r="I28" s="7" t="s">
        <v>8</v>
      </c>
      <c r="J28" s="7" t="s">
        <v>34</v>
      </c>
      <c r="K28" s="7" t="s">
        <v>35</v>
      </c>
      <c r="L28" s="8">
        <v>-194615.13</v>
      </c>
      <c r="M28" s="8">
        <v>-194615.13</v>
      </c>
      <c r="N28" s="20">
        <v>0</v>
      </c>
      <c r="O28" s="20">
        <v>-194615.13</v>
      </c>
      <c r="P28" s="20">
        <v>-194615.13</v>
      </c>
      <c r="Q28" s="20">
        <v>0</v>
      </c>
      <c r="R28" s="20">
        <f t="shared" si="1"/>
        <v>-194615.13</v>
      </c>
      <c r="S28" s="20">
        <f t="shared" si="2"/>
        <v>-194615.13</v>
      </c>
      <c r="T28" s="7"/>
      <c r="U28" s="7"/>
      <c r="V28" s="7"/>
    </row>
    <row r="29" spans="1:22" s="9" customFormat="1" ht="38.6" x14ac:dyDescent="0.4">
      <c r="A29" s="6" t="s">
        <v>7</v>
      </c>
      <c r="B29" s="7" t="s">
        <v>19</v>
      </c>
      <c r="C29" s="6" t="s">
        <v>23</v>
      </c>
      <c r="D29" s="6" t="s">
        <v>24</v>
      </c>
      <c r="E29" s="7" t="s">
        <v>36</v>
      </c>
      <c r="F29" s="6" t="s">
        <v>37</v>
      </c>
      <c r="G29" s="6" t="s">
        <v>10</v>
      </c>
      <c r="H29" s="6" t="s">
        <v>20</v>
      </c>
      <c r="I29" s="7" t="s">
        <v>8</v>
      </c>
      <c r="J29" s="7" t="s">
        <v>32</v>
      </c>
      <c r="K29" s="7" t="s">
        <v>33</v>
      </c>
      <c r="L29" s="8">
        <v>-289764.39382239373</v>
      </c>
      <c r="M29" s="8">
        <v>0</v>
      </c>
      <c r="N29" s="20">
        <v>-106917</v>
      </c>
      <c r="O29" s="20">
        <f>+L29-N29</f>
        <v>-182847.39382239373</v>
      </c>
      <c r="P29" s="20">
        <f>+O29</f>
        <v>-182847.39382239373</v>
      </c>
      <c r="Q29" s="20">
        <v>0</v>
      </c>
      <c r="R29" s="20">
        <f t="shared" si="1"/>
        <v>-182847.39382239373</v>
      </c>
      <c r="S29" s="20">
        <f t="shared" si="2"/>
        <v>-182847.39382239373</v>
      </c>
      <c r="T29" s="7"/>
      <c r="U29" s="7"/>
      <c r="V29" s="7"/>
    </row>
    <row r="30" spans="1:22" s="9" customFormat="1" ht="38.6" x14ac:dyDescent="0.4">
      <c r="A30" s="6" t="s">
        <v>7</v>
      </c>
      <c r="B30" s="7" t="s">
        <v>19</v>
      </c>
      <c r="C30" s="6" t="s">
        <v>23</v>
      </c>
      <c r="D30" s="6" t="s">
        <v>24</v>
      </c>
      <c r="E30" s="7" t="s">
        <v>36</v>
      </c>
      <c r="F30" s="6" t="s">
        <v>37</v>
      </c>
      <c r="G30" s="6" t="s">
        <v>10</v>
      </c>
      <c r="H30" s="6" t="s">
        <v>21</v>
      </c>
      <c r="I30" s="7" t="s">
        <v>8</v>
      </c>
      <c r="J30" s="7" t="s">
        <v>32</v>
      </c>
      <c r="K30" s="7" t="s">
        <v>33</v>
      </c>
      <c r="L30" s="8">
        <v>-424729.81467181444</v>
      </c>
      <c r="M30" s="8">
        <v>0</v>
      </c>
      <c r="N30" s="20">
        <v>-380575</v>
      </c>
      <c r="O30" s="20">
        <f>+L30-N30</f>
        <v>-44154.814671814442</v>
      </c>
      <c r="P30" s="20">
        <f>+O30</f>
        <v>-44154.814671814442</v>
      </c>
      <c r="Q30" s="20">
        <v>0</v>
      </c>
      <c r="R30" s="20">
        <f t="shared" si="1"/>
        <v>-44154.814671814442</v>
      </c>
      <c r="S30" s="20">
        <f t="shared" si="2"/>
        <v>-44154.814671814442</v>
      </c>
      <c r="T30" s="7"/>
      <c r="U30" s="7"/>
      <c r="V30" s="7"/>
    </row>
  </sheetData>
  <autoFilter ref="A9:V30" xr:uid="{00000000-0001-0000-0000-000000000000}"/>
  <sortState xmlns:xlrd2="http://schemas.microsoft.com/office/spreadsheetml/2017/richdata2" ref="A12:V30">
    <sortCondition ref="T11:T30"/>
  </sortState>
  <mergeCells count="6">
    <mergeCell ref="R2:V2"/>
    <mergeCell ref="L8:P8"/>
    <mergeCell ref="Q8:S8"/>
    <mergeCell ref="T8:T9"/>
    <mergeCell ref="U8:U9"/>
    <mergeCell ref="V8:V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E417755ECBB5488FF4B606C352B7C3" ma:contentTypeVersion="12" ma:contentTypeDescription="Loo uus dokument" ma:contentTypeScope="" ma:versionID="bba06d28c1d48e8120cd6c5baf468d54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535ac6fbfc6ea7f4c73592a1470d445e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B9C5ED-A019-417E-B399-62C42015876F}">
  <ds:schemaRefs>
    <ds:schemaRef ds:uri="http://schemas.microsoft.com/office/2006/documentManagement/types"/>
    <ds:schemaRef ds:uri="9b483750-598d-46a0-877d-052f8f804d2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e6f0d7a7-7317-4211-b722-0acf268d17f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C205D9-FDD2-41C9-95AC-0E95EF9878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8BB59-74D2-4CFE-B529-8D5023D8F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Helena Siemann - MKM</cp:lastModifiedBy>
  <dcterms:created xsi:type="dcterms:W3CDTF">2026-01-09T10:05:16Z</dcterms:created>
  <dcterms:modified xsi:type="dcterms:W3CDTF">2026-01-15T12:23:06Z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2026-01-09T10:05:49Z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32c6eace-c825-460d-b286-76d5aab2ce8b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0x01010093E417755ECBB5488FF4B606C352B7C3</vt:lpwstr>
  </property>
  <property fmtid="{D5CDD505-2E9C-101B-9397-08002B2CF9AE}" pid="11" name="MediaServiceImageTags">
    <vt:lpwstr/>
  </property>
</Properties>
</file>