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lta.sm.ee/dhs/webdav/c8f61924d559cf938df90e4bfb5c48cef0e483e8/46902062720/919ec342-de41-4e8c-89de-21ec153aa6a1/"/>
    </mc:Choice>
  </mc:AlternateContent>
  <xr:revisionPtr revIDLastSave="0" documentId="13_ncr:1_{A028D8E2-CFEA-423F-9874-28F9FA7018C1}" xr6:coauthVersionLast="47" xr6:coauthVersionMax="47" xr10:uidLastSave="{00000000-0000-0000-0000-000000000000}"/>
  <bookViews>
    <workbookView xWindow="-110" yWindow="-110" windowWidth="19420" windowHeight="10300" tabRatio="601" xr2:uid="{00000000-000D-0000-FFFF-FFFF00000000}"/>
  </bookViews>
  <sheets>
    <sheet name="Lisa 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10" l="1"/>
  <c r="H47" i="10"/>
  <c r="G47" i="10"/>
  <c r="F47" i="10"/>
  <c r="E47" i="10"/>
  <c r="D47" i="10"/>
  <c r="C47" i="10"/>
  <c r="I26" i="10"/>
  <c r="H26" i="10"/>
  <c r="G26" i="10"/>
  <c r="G24" i="10" s="1"/>
  <c r="F26" i="10"/>
  <c r="E26" i="10"/>
  <c r="E24" i="10" s="1"/>
  <c r="D26" i="10"/>
  <c r="D24" i="10" s="1"/>
  <c r="C26" i="10"/>
  <c r="C24" i="10" s="1"/>
  <c r="I24" i="10"/>
  <c r="H24" i="10"/>
  <c r="F24" i="10"/>
  <c r="J23" i="10"/>
  <c r="J22" i="10"/>
  <c r="J21" i="10" s="1"/>
  <c r="I21" i="10"/>
  <c r="H21" i="10"/>
  <c r="G21" i="10"/>
  <c r="F21" i="10"/>
  <c r="E21" i="10"/>
  <c r="D21" i="10"/>
  <c r="C21" i="10"/>
  <c r="J20" i="10"/>
  <c r="J19" i="10"/>
  <c r="J18" i="10"/>
  <c r="I18" i="10"/>
  <c r="H18" i="10"/>
  <c r="G18" i="10"/>
  <c r="F18" i="10"/>
  <c r="E18" i="10"/>
  <c r="D18" i="10"/>
  <c r="C18" i="10"/>
  <c r="J17" i="10"/>
  <c r="I16" i="10"/>
  <c r="H16" i="10"/>
  <c r="G16" i="10"/>
  <c r="G15" i="10" s="1"/>
  <c r="F16" i="10"/>
  <c r="E16" i="10"/>
  <c r="E15" i="10" s="1"/>
  <c r="D16" i="10"/>
  <c r="J16" i="10" s="1"/>
  <c r="J15" i="10" s="1"/>
  <c r="I15" i="10"/>
  <c r="I25" i="10" s="1"/>
  <c r="O36" i="10" s="1"/>
  <c r="H15" i="10"/>
  <c r="H25" i="10" s="1"/>
  <c r="M36" i="10" s="1"/>
  <c r="F15" i="10"/>
  <c r="F25" i="10" s="1"/>
  <c r="I36" i="10" s="1"/>
  <c r="C15" i="10"/>
  <c r="C25" i="10" s="1"/>
  <c r="C36" i="10" l="1"/>
  <c r="C27" i="10"/>
  <c r="I37" i="10"/>
  <c r="I38" i="10"/>
  <c r="I35" i="10"/>
  <c r="J24" i="10"/>
  <c r="M37" i="10"/>
  <c r="M38" i="10"/>
  <c r="M35" i="10"/>
  <c r="O37" i="10"/>
  <c r="O38" i="10"/>
  <c r="O35" i="10"/>
  <c r="E25" i="10"/>
  <c r="G36" i="10" s="1"/>
  <c r="G25" i="10"/>
  <c r="K36" i="10" s="1"/>
  <c r="J26" i="10"/>
  <c r="D15" i="10"/>
  <c r="D25" i="10" s="1"/>
  <c r="E36" i="10" s="1"/>
  <c r="G38" i="10" l="1"/>
  <c r="G35" i="10"/>
  <c r="G37" i="10"/>
  <c r="E38" i="10"/>
  <c r="E35" i="10"/>
  <c r="E37" i="10"/>
  <c r="K37" i="10"/>
  <c r="K38" i="10"/>
  <c r="K35" i="10"/>
  <c r="I27" i="10"/>
  <c r="H27" i="10"/>
  <c r="D27" i="10"/>
  <c r="E27" i="10"/>
  <c r="J25" i="10"/>
  <c r="F27" i="10"/>
  <c r="C38" i="10"/>
  <c r="C35" i="10"/>
  <c r="C37" i="10"/>
  <c r="Q36" i="10"/>
  <c r="Q35" i="10" s="1"/>
  <c r="G27" i="10"/>
  <c r="Q37" i="10" l="1"/>
  <c r="Q38" i="10"/>
</calcChain>
</file>

<file path=xl/sharedStrings.xml><?xml version="1.0" encoding="utf-8"?>
<sst xmlns="http://schemas.openxmlformats.org/spreadsheetml/2006/main" count="79" uniqueCount="52">
  <si>
    <t>Rea nr</t>
  </si>
  <si>
    <t>1</t>
  </si>
  <si>
    <t>1.1</t>
  </si>
  <si>
    <t>1.2</t>
  </si>
  <si>
    <t>2</t>
  </si>
  <si>
    <t>2.1</t>
  </si>
  <si>
    <t>2.2</t>
  </si>
  <si>
    <t>3</t>
  </si>
  <si>
    <t>Kokku (rida 1 + rida 2)</t>
  </si>
  <si>
    <t>4</t>
  </si>
  <si>
    <t>5</t>
  </si>
  <si>
    <t>Aasta</t>
  </si>
  <si>
    <t>Kokku</t>
  </si>
  <si>
    <t>Finantsallikate jaotus</t>
  </si>
  <si>
    <t>Toetus kokku (rida 2.1 + rida 2.2)</t>
  </si>
  <si>
    <t>Summa</t>
  </si>
  <si>
    <t>Osakaal (%)</t>
  </si>
  <si>
    <t>1.2.1</t>
  </si>
  <si>
    <t>1.3</t>
  </si>
  <si>
    <t>1.3.1</t>
  </si>
  <si>
    <t>1.3.2</t>
  </si>
  <si>
    <t>6</t>
  </si>
  <si>
    <t>Otsesed personalikulud kokku</t>
  </si>
  <si>
    <t>Otsesed kulud</t>
  </si>
  <si>
    <t>Kaudsed kulud</t>
  </si>
  <si>
    <t>Jaotamata eelarve</t>
  </si>
  <si>
    <t>TAT elluviija: Sotsiaalministeerium</t>
  </si>
  <si>
    <t>TAT finantsplaan</t>
  </si>
  <si>
    <t>1.2.2</t>
  </si>
  <si>
    <t>Otsene personalikulu</t>
  </si>
  <si>
    <t>Väljundid/tegevused</t>
  </si>
  <si>
    <t xml:space="preserve">1.1.1 </t>
  </si>
  <si>
    <t>Sisutegevuse muud kulud (tegevused)</t>
  </si>
  <si>
    <t>sh riiklik kaasfinantseering</t>
  </si>
  <si>
    <t>Partner</t>
  </si>
  <si>
    <t xml:space="preserve">TAT juhtimiskulud </t>
  </si>
  <si>
    <t>TAT eelarve kokku aastate kaupa (rida 2 + rida 3)</t>
  </si>
  <si>
    <t xml:space="preserve">Tervise ja Heaolu Infosüsteemide Keskus (TEHIK) </t>
  </si>
  <si>
    <t>TAT abikõlblikkuse periood: 01.01.2023-31.12.2029</t>
  </si>
  <si>
    <t>TAT finantsplaan ja eelarve kulukohtade kaupa</t>
  </si>
  <si>
    <t>Eelarve kokku (2023-2029)</t>
  </si>
  <si>
    <t>Tervisekassa</t>
  </si>
  <si>
    <t>Partnerid: Tervise ja Heaolu Infosüsteemide Keskus, Tervisekassa</t>
  </si>
  <si>
    <t xml:space="preserve">2.1 Pikaajalise ajutise töövõimetusega inimestele toetussüsteemi loomine </t>
  </si>
  <si>
    <t>TAT nimi: Toetavad tegevused pikaajalise ajutise töövõimetusega inimestele toetussüsteemi loomiseks</t>
  </si>
  <si>
    <t xml:space="preserve">2.2 Infosüsteemide ja andmevahetuse arendamine ning teenuste korralduse tagamine </t>
  </si>
  <si>
    <t>TAT partnerite abikõlblikud kulud (v.a kaudsed kulud)</t>
  </si>
  <si>
    <t>Abikõlblik kulu</t>
  </si>
  <si>
    <t>Lisa</t>
  </si>
  <si>
    <t>sh ESF+i osalus</t>
  </si>
  <si>
    <t>Terviseministri …….2024. a käskkiri nr ....</t>
  </si>
  <si>
    <t>Terviseministri 20.11.2023 käskkirjaga nr 153 kinnitatud toetuse andmise tingimuste "Toetavad tegevused pikaajalise ajutise töövõimetusega inimestele toetussüsteemi loomiseks"  eelarve muutmine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</si>
</sst>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r_-;\-* #,##0.00\ _k_r_-;_-* &quot;-&quot;??\ _k_r_-;_-@_-"/>
  </numFmts>
  <fonts count="8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vertAlign val="superscript"/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/>
    </xf>
    <xf numFmtId="3" fontId="5" fillId="0" borderId="0" xfId="0" applyNumberFormat="1" applyFont="1"/>
    <xf numFmtId="2" fontId="5" fillId="0" borderId="0" xfId="0" applyNumberFormat="1" applyFont="1"/>
    <xf numFmtId="3" fontId="5" fillId="0" borderId="0" xfId="0" applyNumberFormat="1" applyFont="1" applyAlignment="1">
      <alignment vertical="center"/>
    </xf>
    <xf numFmtId="0" fontId="6" fillId="0" borderId="0" xfId="0" applyFont="1" applyAlignment="1">
      <alignment wrapText="1"/>
    </xf>
    <xf numFmtId="4" fontId="6" fillId="0" borderId="0" xfId="0" applyNumberFormat="1" applyFont="1"/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/>
    </xf>
    <xf numFmtId="0" fontId="2" fillId="0" borderId="0" xfId="0" applyFont="1" applyAlignment="1">
      <alignment wrapText="1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1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/>
    </xf>
    <xf numFmtId="0" fontId="4" fillId="0" borderId="2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center"/>
    </xf>
    <xf numFmtId="4" fontId="4" fillId="0" borderId="2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left" wrapText="1"/>
    </xf>
    <xf numFmtId="4" fontId="4" fillId="0" borderId="4" xfId="0" applyNumberFormat="1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/>
    </xf>
    <xf numFmtId="4" fontId="4" fillId="0" borderId="7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2" fillId="0" borderId="1" xfId="0" applyNumberFormat="1" applyFont="1" applyBorder="1"/>
    <xf numFmtId="4" fontId="2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top" wrapText="1" shrinkToFit="1"/>
    </xf>
    <xf numFmtId="4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vertical="top" wrapText="1"/>
    </xf>
    <xf numFmtId="9" fontId="4" fillId="0" borderId="1" xfId="0" applyNumberFormat="1" applyFont="1" applyBorder="1" applyAlignment="1">
      <alignment horizontal="right"/>
    </xf>
    <xf numFmtId="49" fontId="2" fillId="0" borderId="1" xfId="0" applyNumberFormat="1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9" fontId="2" fillId="0" borderId="1" xfId="0" applyNumberFormat="1" applyFont="1" applyBorder="1"/>
    <xf numFmtId="0" fontId="2" fillId="0" borderId="1" xfId="0" applyFont="1" applyBorder="1" applyAlignment="1">
      <alignment horizontal="left" vertical="top" wrapText="1" indent="1"/>
    </xf>
    <xf numFmtId="0" fontId="7" fillId="0" borderId="0" xfId="0" applyFont="1"/>
    <xf numFmtId="0" fontId="4" fillId="0" borderId="1" xfId="0" applyFont="1" applyBorder="1" applyAlignment="1">
      <alignment wrapText="1"/>
    </xf>
    <xf numFmtId="4" fontId="4" fillId="0" borderId="1" xfId="0" applyNumberFormat="1" applyFont="1" applyBorder="1"/>
    <xf numFmtId="0" fontId="4" fillId="0" borderId="1" xfId="0" applyFont="1" applyBorder="1" applyAlignment="1">
      <alignment horizontal="center"/>
    </xf>
    <xf numFmtId="4" fontId="1" fillId="2" borderId="1" xfId="0" applyNumberFormat="1" applyFont="1" applyFill="1" applyBorder="1" applyAlignment="1">
      <alignment horizontal="right"/>
    </xf>
    <xf numFmtId="4" fontId="1" fillId="2" borderId="1" xfId="0" applyNumberFormat="1" applyFont="1" applyFill="1" applyBorder="1"/>
    <xf numFmtId="0" fontId="1" fillId="0" borderId="0" xfId="0" applyFont="1"/>
    <xf numFmtId="0" fontId="4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right"/>
    </xf>
    <xf numFmtId="4" fontId="1" fillId="0" borderId="1" xfId="0" applyNumberFormat="1" applyFont="1" applyBorder="1"/>
    <xf numFmtId="0" fontId="1" fillId="0" borderId="0" xfId="0" applyFont="1" applyAlignment="1">
      <alignment vertical="top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 vertical="top"/>
    </xf>
    <xf numFmtId="4" fontId="6" fillId="0" borderId="0" xfId="0" applyNumberFormat="1" applyFont="1" applyAlignment="1">
      <alignment horizontal="left"/>
    </xf>
    <xf numFmtId="4" fontId="4" fillId="0" borderId="0" xfId="0" applyNumberFormat="1" applyFont="1" applyAlignment="1">
      <alignment horizontal="left"/>
    </xf>
    <xf numFmtId="4" fontId="2" fillId="0" borderId="0" xfId="0" applyNumberFormat="1" applyFont="1" applyAlignment="1">
      <alignment horizontal="left"/>
    </xf>
    <xf numFmtId="3" fontId="5" fillId="0" borderId="0" xfId="0" applyNumberFormat="1" applyFont="1" applyAlignment="1">
      <alignment horizontal="left"/>
    </xf>
    <xf numFmtId="0" fontId="4" fillId="0" borderId="1" xfId="0" applyFont="1" applyBorder="1" applyAlignment="1">
      <alignment horizontal="left" wrapText="1"/>
    </xf>
    <xf numFmtId="3" fontId="4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5" fillId="0" borderId="10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 indent="1" shrinkToFit="1"/>
    </xf>
    <xf numFmtId="0" fontId="1" fillId="0" borderId="1" xfId="0" applyFont="1" applyBorder="1" applyAlignment="1">
      <alignment wrapText="1"/>
    </xf>
    <xf numFmtId="1" fontId="4" fillId="0" borderId="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2" fillId="0" borderId="0" xfId="0" applyNumberFormat="1" applyFont="1" applyAlignment="1">
      <alignment horizontal="right" vertical="center"/>
    </xf>
    <xf numFmtId="4" fontId="1" fillId="0" borderId="0" xfId="0" applyNumberFormat="1" applyFont="1"/>
    <xf numFmtId="4" fontId="4" fillId="0" borderId="0" xfId="0" applyNumberFormat="1" applyFont="1"/>
    <xf numFmtId="0" fontId="4" fillId="0" borderId="0" xfId="0" applyFont="1" applyAlignment="1">
      <alignment horizontal="center" vertical="top"/>
    </xf>
    <xf numFmtId="3" fontId="2" fillId="0" borderId="0" xfId="0" applyNumberFormat="1" applyFont="1" applyAlignment="1">
      <alignment horizontal="center" vertical="top" wrapText="1"/>
    </xf>
    <xf numFmtId="4" fontId="4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top"/>
    </xf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vertical="top" wrapText="1"/>
    </xf>
    <xf numFmtId="4" fontId="2" fillId="0" borderId="0" xfId="0" applyNumberFormat="1" applyFont="1"/>
    <xf numFmtId="4" fontId="5" fillId="0" borderId="0" xfId="0" applyNumberFormat="1" applyFont="1"/>
    <xf numFmtId="0" fontId="1" fillId="0" borderId="0" xfId="0" applyFont="1" applyAlignment="1">
      <alignment horizontal="right"/>
    </xf>
    <xf numFmtId="0" fontId="4" fillId="0" borderId="2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wrapText="1"/>
    </xf>
    <xf numFmtId="0" fontId="5" fillId="0" borderId="0" xfId="0" applyFont="1" applyAlignment="1">
      <alignment horizontal="center"/>
    </xf>
    <xf numFmtId="0" fontId="4" fillId="0" borderId="2" xfId="1" applyNumberFormat="1" applyFont="1" applyFill="1" applyBorder="1" applyAlignment="1">
      <alignment horizontal="center"/>
    </xf>
    <xf numFmtId="0" fontId="4" fillId="0" borderId="8" xfId="1" applyNumberFormat="1" applyFont="1" applyFill="1" applyBorder="1" applyAlignment="1">
      <alignment horizontal="center"/>
    </xf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44B79-50D4-44BB-89C3-BFA977031070}">
  <dimension ref="A1:T47"/>
  <sheetViews>
    <sheetView tabSelected="1" workbookViewId="0">
      <selection activeCell="N11" sqref="N11"/>
    </sheetView>
  </sheetViews>
  <sheetFormatPr defaultColWidth="9.1796875" defaultRowHeight="12.5" x14ac:dyDescent="0.25"/>
  <cols>
    <col min="1" max="1" width="6" style="2" customWidth="1"/>
    <col min="2" max="2" width="42.54296875" style="7" customWidth="1"/>
    <col min="3" max="3" width="14.1796875" style="3" customWidth="1"/>
    <col min="4" max="5" width="13.1796875" style="3" customWidth="1"/>
    <col min="6" max="6" width="11.81640625" style="3" bestFit="1" customWidth="1"/>
    <col min="7" max="7" width="12.1796875" style="2" customWidth="1"/>
    <col min="8" max="8" width="12" style="2" customWidth="1"/>
    <col min="9" max="9" width="13.453125" style="2" customWidth="1"/>
    <col min="10" max="10" width="15" style="2" customWidth="1"/>
    <col min="11" max="11" width="11.81640625" style="2" bestFit="1" customWidth="1"/>
    <col min="12" max="12" width="8.1796875" style="79" customWidth="1"/>
    <col min="13" max="13" width="11.81640625" style="2" customWidth="1"/>
    <col min="14" max="14" width="10.1796875" style="2" customWidth="1"/>
    <col min="15" max="15" width="11.81640625" style="2" customWidth="1"/>
    <col min="16" max="16" width="9.1796875" style="2"/>
    <col min="17" max="17" width="15.1796875" style="2" customWidth="1"/>
    <col min="18" max="16384" width="9.1796875" style="2"/>
  </cols>
  <sheetData>
    <row r="1" spans="1:18" x14ac:dyDescent="0.25">
      <c r="A1" s="9"/>
      <c r="B1" s="10"/>
      <c r="C1" s="11"/>
      <c r="D1" s="11"/>
      <c r="E1" s="11"/>
      <c r="F1" s="11"/>
      <c r="G1" s="9"/>
      <c r="H1" s="9"/>
      <c r="I1" s="9"/>
      <c r="J1" s="9"/>
      <c r="K1" s="9"/>
      <c r="L1" s="103" t="s">
        <v>50</v>
      </c>
      <c r="M1" s="103"/>
      <c r="N1" s="103"/>
      <c r="O1" s="103"/>
      <c r="P1" s="103"/>
    </row>
    <row r="2" spans="1:18" x14ac:dyDescent="0.25">
      <c r="A2" s="9"/>
      <c r="B2" s="10"/>
      <c r="C2" s="11"/>
      <c r="D2" s="11"/>
      <c r="E2" s="11"/>
      <c r="F2" s="11"/>
      <c r="G2" s="9"/>
      <c r="H2" s="9"/>
      <c r="I2" s="9"/>
      <c r="J2" s="9"/>
      <c r="K2" s="9"/>
      <c r="L2" s="104" t="s">
        <v>51</v>
      </c>
      <c r="M2" s="104"/>
      <c r="N2" s="104"/>
      <c r="O2" s="104"/>
      <c r="P2" s="104"/>
    </row>
    <row r="3" spans="1:18" ht="43.5" customHeight="1" x14ac:dyDescent="0.25">
      <c r="A3" s="9"/>
      <c r="B3" s="10"/>
      <c r="C3" s="11"/>
      <c r="D3" s="11"/>
      <c r="E3" s="11"/>
      <c r="F3" s="11"/>
      <c r="G3" s="9"/>
      <c r="H3" s="9"/>
      <c r="I3" s="9"/>
      <c r="J3" s="9"/>
      <c r="K3" s="9"/>
      <c r="L3" s="104"/>
      <c r="M3" s="104"/>
      <c r="N3" s="104"/>
      <c r="O3" s="104"/>
      <c r="P3" s="104"/>
    </row>
    <row r="4" spans="1:18" ht="13" x14ac:dyDescent="0.3">
      <c r="A4" s="4" t="s">
        <v>39</v>
      </c>
      <c r="B4" s="22"/>
      <c r="C4" s="23"/>
      <c r="D4" s="11"/>
      <c r="E4" s="11"/>
      <c r="F4" s="11"/>
      <c r="G4" s="9"/>
      <c r="H4" s="9"/>
      <c r="I4" s="9"/>
      <c r="J4" s="9"/>
      <c r="K4" s="9"/>
      <c r="L4" s="70"/>
      <c r="M4" s="9"/>
      <c r="N4" s="9"/>
      <c r="O4" s="9"/>
      <c r="P4" s="97" t="s">
        <v>48</v>
      </c>
    </row>
    <row r="5" spans="1:18" ht="13" x14ac:dyDescent="0.3">
      <c r="A5" s="4"/>
      <c r="B5" s="22"/>
      <c r="C5" s="23"/>
      <c r="D5" s="11"/>
      <c r="E5" s="11"/>
      <c r="F5" s="11"/>
      <c r="G5" s="9"/>
      <c r="H5" s="9"/>
      <c r="I5" s="9"/>
      <c r="J5" s="9"/>
      <c r="K5" s="9"/>
      <c r="L5" s="70"/>
      <c r="M5" s="9"/>
      <c r="N5" s="9"/>
      <c r="O5" s="9"/>
      <c r="P5" s="21"/>
    </row>
    <row r="6" spans="1:18" customFormat="1" x14ac:dyDescent="0.25">
      <c r="A6" s="65" t="s">
        <v>38</v>
      </c>
      <c r="B6" s="22"/>
      <c r="C6" s="1"/>
      <c r="D6" s="9"/>
      <c r="E6" s="9"/>
      <c r="F6" s="9"/>
      <c r="G6" s="9"/>
      <c r="H6" s="9"/>
      <c r="I6" s="9"/>
      <c r="J6" s="9"/>
      <c r="K6" s="9"/>
      <c r="L6" s="70"/>
      <c r="M6" s="9"/>
      <c r="N6" s="9"/>
      <c r="O6" s="9"/>
      <c r="P6" s="9"/>
    </row>
    <row r="7" spans="1:18" customFormat="1" x14ac:dyDescent="0.25">
      <c r="A7" s="65" t="s">
        <v>44</v>
      </c>
      <c r="B7" s="22"/>
      <c r="C7" s="1"/>
      <c r="D7" s="9"/>
      <c r="E7" s="9"/>
      <c r="F7" s="9"/>
      <c r="G7" s="9"/>
      <c r="H7" s="9"/>
      <c r="I7" s="9"/>
      <c r="J7" s="9"/>
      <c r="K7" s="9"/>
      <c r="L7" s="70"/>
      <c r="M7" s="9"/>
      <c r="N7" s="9"/>
      <c r="O7" s="9"/>
      <c r="P7" s="9"/>
    </row>
    <row r="8" spans="1:18" customFormat="1" x14ac:dyDescent="0.25">
      <c r="A8" s="24" t="s">
        <v>26</v>
      </c>
      <c r="B8" s="22"/>
      <c r="C8" s="1"/>
      <c r="D8" s="9"/>
      <c r="E8" s="9"/>
      <c r="F8" s="9"/>
      <c r="G8" s="9"/>
      <c r="H8" s="9"/>
      <c r="I8" s="9"/>
      <c r="J8" s="9"/>
      <c r="K8" s="9"/>
      <c r="L8" s="70"/>
      <c r="M8" s="9"/>
      <c r="N8" s="9"/>
      <c r="O8" s="9"/>
      <c r="P8" s="9"/>
    </row>
    <row r="9" spans="1:18" customFormat="1" x14ac:dyDescent="0.25">
      <c r="A9" s="69" t="s">
        <v>42</v>
      </c>
      <c r="B9" s="22"/>
      <c r="C9" s="1"/>
      <c r="D9" s="9"/>
      <c r="E9" s="9"/>
      <c r="F9" s="9"/>
      <c r="G9" s="9"/>
      <c r="H9" s="9"/>
      <c r="I9" s="9"/>
      <c r="J9" s="9"/>
      <c r="K9" s="9"/>
      <c r="L9" s="70"/>
      <c r="M9" s="9"/>
      <c r="N9" s="9"/>
      <c r="O9" s="9"/>
      <c r="P9" s="9"/>
    </row>
    <row r="10" spans="1:18" customFormat="1" x14ac:dyDescent="0.25">
      <c r="A10" s="69"/>
      <c r="B10" s="22"/>
      <c r="C10" s="1"/>
      <c r="D10" s="9"/>
      <c r="E10" s="9"/>
      <c r="F10" s="9"/>
      <c r="G10" s="9"/>
      <c r="H10" s="9"/>
      <c r="I10" s="9"/>
      <c r="J10" s="9"/>
      <c r="K10" s="9"/>
      <c r="L10" s="70"/>
      <c r="M10" s="9"/>
      <c r="N10" s="9"/>
      <c r="O10" s="9"/>
      <c r="P10" s="9"/>
    </row>
    <row r="11" spans="1:18" x14ac:dyDescent="0.25">
      <c r="A11" s="1"/>
      <c r="B11" s="22"/>
      <c r="C11" s="23"/>
      <c r="D11" s="11"/>
      <c r="E11" s="11"/>
      <c r="F11" s="9"/>
      <c r="G11" s="105"/>
      <c r="H11" s="105"/>
      <c r="I11" s="80"/>
      <c r="J11" s="14"/>
      <c r="K11" s="9"/>
      <c r="L11" s="70"/>
      <c r="M11" s="9"/>
      <c r="N11" s="9"/>
      <c r="O11" s="9"/>
      <c r="P11" s="9"/>
    </row>
    <row r="12" spans="1:18" s="4" customFormat="1" ht="13" x14ac:dyDescent="0.3">
      <c r="A12" s="25"/>
      <c r="B12" s="26" t="s">
        <v>11</v>
      </c>
      <c r="C12" s="27">
        <v>2023</v>
      </c>
      <c r="D12" s="27">
        <v>2024</v>
      </c>
      <c r="E12" s="27">
        <v>2025</v>
      </c>
      <c r="F12" s="27">
        <v>2026</v>
      </c>
      <c r="G12" s="27">
        <v>2027</v>
      </c>
      <c r="H12" s="27">
        <v>2028</v>
      </c>
      <c r="I12" s="62">
        <v>2029</v>
      </c>
      <c r="J12" s="85"/>
      <c r="K12" s="12"/>
      <c r="L12" s="71"/>
      <c r="M12" s="12"/>
      <c r="N12" s="12"/>
      <c r="O12" s="12"/>
      <c r="P12" s="12"/>
      <c r="Q12" s="12"/>
    </row>
    <row r="13" spans="1:18" s="5" customFormat="1" ht="26" x14ac:dyDescent="0.25">
      <c r="A13" s="28" t="s">
        <v>0</v>
      </c>
      <c r="B13" s="26" t="s">
        <v>30</v>
      </c>
      <c r="C13" s="29" t="s">
        <v>47</v>
      </c>
      <c r="D13" s="29" t="s">
        <v>47</v>
      </c>
      <c r="E13" s="29" t="s">
        <v>47</v>
      </c>
      <c r="F13" s="29" t="s">
        <v>47</v>
      </c>
      <c r="G13" s="29" t="s">
        <v>47</v>
      </c>
      <c r="H13" s="29" t="s">
        <v>47</v>
      </c>
      <c r="I13" s="29" t="s">
        <v>47</v>
      </c>
      <c r="J13" s="29" t="s">
        <v>12</v>
      </c>
      <c r="K13" s="89"/>
      <c r="L13" s="72"/>
      <c r="M13" s="13"/>
      <c r="N13" s="13"/>
      <c r="O13" s="13"/>
      <c r="P13" s="13"/>
      <c r="Q13" s="13"/>
      <c r="R13" s="13"/>
    </row>
    <row r="14" spans="1:18" s="6" customFormat="1" x14ac:dyDescent="0.25">
      <c r="A14" s="30" t="s">
        <v>1</v>
      </c>
      <c r="B14" s="31">
        <v>2</v>
      </c>
      <c r="C14" s="32">
        <v>3</v>
      </c>
      <c r="D14" s="32">
        <v>4</v>
      </c>
      <c r="E14" s="32">
        <v>5</v>
      </c>
      <c r="F14" s="32">
        <v>6</v>
      </c>
      <c r="G14" s="32">
        <v>7</v>
      </c>
      <c r="H14" s="32">
        <v>8</v>
      </c>
      <c r="I14" s="32">
        <v>9</v>
      </c>
      <c r="J14" s="32">
        <v>10</v>
      </c>
      <c r="K14" s="90"/>
      <c r="L14" s="70"/>
      <c r="M14" s="14"/>
      <c r="N14" s="14"/>
      <c r="O14" s="14"/>
      <c r="P14" s="14"/>
      <c r="Q14" s="14"/>
      <c r="R14" s="14"/>
    </row>
    <row r="15" spans="1:18" s="4" customFormat="1" ht="13" x14ac:dyDescent="0.3">
      <c r="A15" s="33" t="s">
        <v>1</v>
      </c>
      <c r="B15" s="34" t="s">
        <v>23</v>
      </c>
      <c r="C15" s="35">
        <f t="shared" ref="C15:J15" si="0">C16+C18+C21</f>
        <v>81136.070000000007</v>
      </c>
      <c r="D15" s="35">
        <f t="shared" si="0"/>
        <v>599827.16999999993</v>
      </c>
      <c r="E15" s="35">
        <f t="shared" si="0"/>
        <v>2166000</v>
      </c>
      <c r="F15" s="35">
        <f t="shared" si="0"/>
        <v>2196000</v>
      </c>
      <c r="G15" s="35">
        <f t="shared" si="0"/>
        <v>2557000</v>
      </c>
      <c r="H15" s="35">
        <f t="shared" si="0"/>
        <v>3321000</v>
      </c>
      <c r="I15" s="35">
        <f t="shared" si="0"/>
        <v>3888000</v>
      </c>
      <c r="J15" s="35">
        <f t="shared" si="0"/>
        <v>14808963.24</v>
      </c>
      <c r="K15" s="91"/>
      <c r="L15" s="73"/>
      <c r="M15" s="19"/>
      <c r="N15" s="12"/>
      <c r="O15" s="12"/>
      <c r="P15" s="12"/>
      <c r="Q15" s="12"/>
      <c r="R15" s="12"/>
    </row>
    <row r="16" spans="1:18" s="4" customFormat="1" ht="13" x14ac:dyDescent="0.3">
      <c r="A16" s="33" t="s">
        <v>2</v>
      </c>
      <c r="B16" s="34" t="s">
        <v>35</v>
      </c>
      <c r="C16" s="35">
        <v>0</v>
      </c>
      <c r="D16" s="35">
        <f>D17</f>
        <v>9700</v>
      </c>
      <c r="E16" s="35">
        <f t="shared" ref="E16:I16" si="1">E17</f>
        <v>11000</v>
      </c>
      <c r="F16" s="35">
        <f t="shared" si="1"/>
        <v>12000</v>
      </c>
      <c r="G16" s="35">
        <f t="shared" si="1"/>
        <v>12000</v>
      </c>
      <c r="H16" s="35">
        <f t="shared" si="1"/>
        <v>14000</v>
      </c>
      <c r="I16" s="35">
        <f t="shared" si="1"/>
        <v>14000</v>
      </c>
      <c r="J16" s="35">
        <f>C16+D16+E16+F16+G16+H16+I16</f>
        <v>72700</v>
      </c>
      <c r="K16" s="91"/>
      <c r="L16" s="73"/>
      <c r="M16" s="12"/>
      <c r="N16" s="12"/>
      <c r="O16" s="12"/>
      <c r="P16" s="12"/>
      <c r="Q16" s="12"/>
      <c r="R16" s="12"/>
    </row>
    <row r="17" spans="1:18" s="4" customFormat="1" ht="13" x14ac:dyDescent="0.3">
      <c r="A17" s="33" t="s">
        <v>31</v>
      </c>
      <c r="B17" s="34" t="s">
        <v>29</v>
      </c>
      <c r="C17" s="36">
        <v>0</v>
      </c>
      <c r="D17" s="36">
        <v>9700</v>
      </c>
      <c r="E17" s="36">
        <v>11000</v>
      </c>
      <c r="F17" s="36">
        <v>12000</v>
      </c>
      <c r="G17" s="36">
        <v>12000</v>
      </c>
      <c r="H17" s="35">
        <v>14000</v>
      </c>
      <c r="I17" s="35">
        <v>14000</v>
      </c>
      <c r="J17" s="35">
        <f>C17+D17+E17+F17+G17+H17+I17</f>
        <v>72700</v>
      </c>
      <c r="K17" s="91"/>
      <c r="L17" s="73"/>
      <c r="M17" s="12"/>
      <c r="N17" s="12"/>
      <c r="O17" s="12"/>
      <c r="P17" s="12"/>
      <c r="Q17" s="12"/>
      <c r="R17" s="12"/>
    </row>
    <row r="18" spans="1:18" s="4" customFormat="1" ht="26" x14ac:dyDescent="0.3">
      <c r="A18" s="33" t="s">
        <v>3</v>
      </c>
      <c r="B18" s="94" t="s">
        <v>43</v>
      </c>
      <c r="C18" s="37">
        <f t="shared" ref="C18:J18" si="2">C19+C20</f>
        <v>31811.14</v>
      </c>
      <c r="D18" s="37">
        <f t="shared" si="2"/>
        <v>155127.16999999998</v>
      </c>
      <c r="E18" s="37">
        <f t="shared" si="2"/>
        <v>305000</v>
      </c>
      <c r="F18" s="37">
        <f t="shared" si="2"/>
        <v>647000</v>
      </c>
      <c r="G18" s="37">
        <f t="shared" si="2"/>
        <v>406000</v>
      </c>
      <c r="H18" s="38">
        <f t="shared" si="2"/>
        <v>365000</v>
      </c>
      <c r="I18" s="38">
        <f t="shared" si="2"/>
        <v>729000</v>
      </c>
      <c r="J18" s="38">
        <f t="shared" si="2"/>
        <v>2638938.31</v>
      </c>
      <c r="K18" s="92"/>
      <c r="L18" s="74"/>
      <c r="M18" s="12"/>
      <c r="N18" s="12"/>
      <c r="O18" s="12"/>
      <c r="P18" s="12"/>
      <c r="Q18" s="12"/>
      <c r="R18" s="12"/>
    </row>
    <row r="19" spans="1:18" s="4" customFormat="1" ht="14.25" customHeight="1" x14ac:dyDescent="0.3">
      <c r="A19" s="33" t="s">
        <v>17</v>
      </c>
      <c r="B19" s="39" t="s">
        <v>29</v>
      </c>
      <c r="C19" s="40">
        <v>31025.040000000001</v>
      </c>
      <c r="D19" s="40">
        <v>68000</v>
      </c>
      <c r="E19" s="40">
        <v>173000</v>
      </c>
      <c r="F19" s="40">
        <v>154000</v>
      </c>
      <c r="G19" s="40">
        <v>161000</v>
      </c>
      <c r="H19" s="35">
        <v>168000</v>
      </c>
      <c r="I19" s="35">
        <v>179000</v>
      </c>
      <c r="J19" s="35">
        <f>SUM(C19:I19)</f>
        <v>934025.04</v>
      </c>
      <c r="K19" s="91"/>
      <c r="L19" s="74"/>
      <c r="M19" s="12"/>
      <c r="N19" s="12"/>
      <c r="O19" s="12"/>
      <c r="P19" s="12"/>
      <c r="Q19" s="12"/>
      <c r="R19" s="12"/>
    </row>
    <row r="20" spans="1:18" ht="13" x14ac:dyDescent="0.3">
      <c r="A20" s="33" t="s">
        <v>28</v>
      </c>
      <c r="B20" s="39" t="s">
        <v>32</v>
      </c>
      <c r="C20" s="40">
        <v>786.1</v>
      </c>
      <c r="D20" s="40">
        <v>87127.17</v>
      </c>
      <c r="E20" s="40">
        <v>132000</v>
      </c>
      <c r="F20" s="40">
        <v>493000</v>
      </c>
      <c r="G20" s="40">
        <v>245000</v>
      </c>
      <c r="H20" s="35">
        <v>197000</v>
      </c>
      <c r="I20" s="35">
        <v>550000</v>
      </c>
      <c r="J20" s="35">
        <f>SUM(C20:I20)</f>
        <v>1704913.27</v>
      </c>
      <c r="K20" s="91"/>
      <c r="L20" s="74"/>
      <c r="M20" s="15"/>
      <c r="N20" s="15"/>
      <c r="O20" s="16"/>
      <c r="P20" s="9"/>
      <c r="Q20" s="9"/>
      <c r="R20" s="9"/>
    </row>
    <row r="21" spans="1:18" s="4" customFormat="1" ht="26" x14ac:dyDescent="0.3">
      <c r="A21" s="33" t="s">
        <v>18</v>
      </c>
      <c r="B21" s="34" t="s">
        <v>45</v>
      </c>
      <c r="C21" s="36">
        <f t="shared" ref="C21:J21" si="3">C22+C23</f>
        <v>49324.93</v>
      </c>
      <c r="D21" s="36">
        <f t="shared" si="3"/>
        <v>435000</v>
      </c>
      <c r="E21" s="40">
        <f t="shared" si="3"/>
        <v>1850000</v>
      </c>
      <c r="F21" s="40">
        <f t="shared" si="3"/>
        <v>1537000</v>
      </c>
      <c r="G21" s="40">
        <f t="shared" si="3"/>
        <v>2139000</v>
      </c>
      <c r="H21" s="35">
        <f t="shared" si="3"/>
        <v>2942000</v>
      </c>
      <c r="I21" s="35">
        <f t="shared" si="3"/>
        <v>3145000</v>
      </c>
      <c r="J21" s="35">
        <f t="shared" si="3"/>
        <v>12097324.93</v>
      </c>
      <c r="K21" s="91"/>
      <c r="L21" s="74"/>
      <c r="Q21" s="12"/>
      <c r="R21" s="12"/>
    </row>
    <row r="22" spans="1:18" ht="13" x14ac:dyDescent="0.3">
      <c r="A22" s="33" t="s">
        <v>19</v>
      </c>
      <c r="B22" s="39" t="s">
        <v>29</v>
      </c>
      <c r="C22" s="40">
        <v>0</v>
      </c>
      <c r="D22" s="40">
        <v>130000</v>
      </c>
      <c r="E22" s="40">
        <v>150000</v>
      </c>
      <c r="F22" s="40">
        <v>37000</v>
      </c>
      <c r="G22" s="40">
        <v>39000</v>
      </c>
      <c r="H22" s="35">
        <v>42000</v>
      </c>
      <c r="I22" s="35">
        <v>45000</v>
      </c>
      <c r="J22" s="35">
        <f>SUM(C22:I22)</f>
        <v>443000</v>
      </c>
      <c r="K22" s="91"/>
      <c r="L22" s="74"/>
      <c r="M22" s="4"/>
      <c r="N22" s="4"/>
      <c r="O22" s="9"/>
      <c r="P22" s="15"/>
      <c r="Q22" s="9"/>
      <c r="R22" s="9"/>
    </row>
    <row r="23" spans="1:18" ht="13" x14ac:dyDescent="0.3">
      <c r="A23" s="33" t="s">
        <v>20</v>
      </c>
      <c r="B23" s="39" t="s">
        <v>32</v>
      </c>
      <c r="C23" s="40">
        <v>49324.93</v>
      </c>
      <c r="D23" s="40">
        <v>305000</v>
      </c>
      <c r="E23" s="40">
        <v>1700000</v>
      </c>
      <c r="F23" s="40">
        <v>1500000</v>
      </c>
      <c r="G23" s="40">
        <v>2100000</v>
      </c>
      <c r="H23" s="35">
        <v>2900000</v>
      </c>
      <c r="I23" s="35">
        <v>3100000</v>
      </c>
      <c r="J23" s="35">
        <f>SUM(C23:I23)</f>
        <v>11654324.93</v>
      </c>
      <c r="K23" s="91"/>
      <c r="L23" s="75"/>
      <c r="M23" s="9"/>
      <c r="N23" s="9"/>
      <c r="O23" s="9"/>
      <c r="P23" s="9"/>
      <c r="Q23" s="9"/>
      <c r="R23" s="9"/>
    </row>
    <row r="24" spans="1:18" s="4" customFormat="1" ht="13.5" thickBot="1" x14ac:dyDescent="0.35">
      <c r="A24" s="33" t="s">
        <v>4</v>
      </c>
      <c r="B24" s="34" t="s">
        <v>24</v>
      </c>
      <c r="C24" s="41">
        <f t="shared" ref="C24:H24" si="4">C26*0.15</f>
        <v>4653.7560000000003</v>
      </c>
      <c r="D24" s="41">
        <f t="shared" si="4"/>
        <v>31155</v>
      </c>
      <c r="E24" s="41">
        <f t="shared" si="4"/>
        <v>50100</v>
      </c>
      <c r="F24" s="41">
        <f t="shared" si="4"/>
        <v>30450</v>
      </c>
      <c r="G24" s="41">
        <f t="shared" si="4"/>
        <v>31800</v>
      </c>
      <c r="H24" s="41">
        <f t="shared" si="4"/>
        <v>33600</v>
      </c>
      <c r="I24" s="41">
        <f>I26*0.15-1</f>
        <v>35699</v>
      </c>
      <c r="J24" s="41">
        <f>SUM(C24:I24)</f>
        <v>217457.75599999999</v>
      </c>
      <c r="K24" s="91"/>
      <c r="L24" s="74"/>
      <c r="M24" s="12"/>
      <c r="N24" s="12"/>
      <c r="O24" s="12"/>
      <c r="P24" s="12"/>
      <c r="Q24" s="12"/>
      <c r="R24" s="12"/>
    </row>
    <row r="25" spans="1:18" s="4" customFormat="1" ht="13" customHeight="1" thickBot="1" x14ac:dyDescent="0.35">
      <c r="A25" s="33" t="s">
        <v>7</v>
      </c>
      <c r="B25" s="34" t="s">
        <v>8</v>
      </c>
      <c r="C25" s="42">
        <f t="shared" ref="C25:I25" si="5">C15+C24</f>
        <v>85789.826000000001</v>
      </c>
      <c r="D25" s="43">
        <f t="shared" si="5"/>
        <v>630982.16999999993</v>
      </c>
      <c r="E25" s="43">
        <f t="shared" si="5"/>
        <v>2216100</v>
      </c>
      <c r="F25" s="43">
        <f t="shared" si="5"/>
        <v>2226450</v>
      </c>
      <c r="G25" s="43">
        <f t="shared" si="5"/>
        <v>2588800</v>
      </c>
      <c r="H25" s="43">
        <f t="shared" si="5"/>
        <v>3354600</v>
      </c>
      <c r="I25" s="43">
        <f t="shared" si="5"/>
        <v>3923699</v>
      </c>
      <c r="J25" s="43">
        <f>SUM(C25:I25)</f>
        <v>15026420.995999999</v>
      </c>
      <c r="K25" s="93"/>
      <c r="L25" s="73"/>
      <c r="M25" s="12"/>
      <c r="N25" s="12"/>
      <c r="O25" s="12"/>
      <c r="P25" s="12"/>
      <c r="Q25" s="12"/>
      <c r="R25" s="12"/>
    </row>
    <row r="26" spans="1:18" s="4" customFormat="1" ht="13" customHeight="1" x14ac:dyDescent="0.3">
      <c r="A26" s="33" t="s">
        <v>9</v>
      </c>
      <c r="B26" s="34" t="s">
        <v>22</v>
      </c>
      <c r="C26" s="44">
        <f t="shared" ref="C26:I26" si="6">C17+C19+C22</f>
        <v>31025.040000000001</v>
      </c>
      <c r="D26" s="44">
        <f t="shared" si="6"/>
        <v>207700</v>
      </c>
      <c r="E26" s="44">
        <f t="shared" si="6"/>
        <v>334000</v>
      </c>
      <c r="F26" s="44">
        <f t="shared" si="6"/>
        <v>203000</v>
      </c>
      <c r="G26" s="44">
        <f t="shared" si="6"/>
        <v>212000</v>
      </c>
      <c r="H26" s="44">
        <f t="shared" si="6"/>
        <v>224000</v>
      </c>
      <c r="I26" s="44">
        <f t="shared" si="6"/>
        <v>238000</v>
      </c>
      <c r="J26" s="44">
        <f>SUM(C26:I26)</f>
        <v>1449725.04</v>
      </c>
      <c r="K26" s="93"/>
      <c r="L26" s="73"/>
      <c r="M26" s="12"/>
      <c r="N26" s="12"/>
      <c r="O26" s="12"/>
      <c r="P26" s="12"/>
      <c r="Q26" s="12"/>
      <c r="R26" s="12"/>
    </row>
    <row r="27" spans="1:18" s="1" customFormat="1" ht="13" customHeight="1" x14ac:dyDescent="0.25">
      <c r="A27" s="33" t="s">
        <v>10</v>
      </c>
      <c r="B27" s="34" t="s">
        <v>25</v>
      </c>
      <c r="C27" s="45">
        <f>C28-C25</f>
        <v>14940631.174000001</v>
      </c>
      <c r="D27" s="46">
        <f>C28-C25-D25</f>
        <v>14309649.004000001</v>
      </c>
      <c r="E27" s="46">
        <f>C28-C25-D25-E25</f>
        <v>12093549.004000001</v>
      </c>
      <c r="F27" s="46">
        <f>C28-C25-D25-E25-F25</f>
        <v>9867099.0040000007</v>
      </c>
      <c r="G27" s="46">
        <f>C28-C25-D25-E25-F25-G25</f>
        <v>7278299.0040000007</v>
      </c>
      <c r="H27" s="46">
        <f>C28-C25-D25-E25-F25-G25-H25</f>
        <v>3923699.0040000007</v>
      </c>
      <c r="I27" s="46">
        <f>C28-C25-D25-E25-F25-G25-H25-I25</f>
        <v>4.0000006556510925E-3</v>
      </c>
      <c r="J27" s="86"/>
      <c r="K27" s="17"/>
      <c r="L27" s="70"/>
      <c r="M27" s="9"/>
      <c r="N27" s="9"/>
      <c r="O27" s="9"/>
      <c r="P27" s="9"/>
      <c r="Q27" s="9"/>
    </row>
    <row r="28" spans="1:18" s="1" customFormat="1" ht="13" customHeight="1" x14ac:dyDescent="0.3">
      <c r="A28" s="33" t="s">
        <v>21</v>
      </c>
      <c r="B28" s="34" t="s">
        <v>40</v>
      </c>
      <c r="C28" s="51">
        <v>15026421</v>
      </c>
      <c r="D28" s="95"/>
      <c r="E28" s="95"/>
      <c r="F28" s="95"/>
      <c r="G28" s="96"/>
      <c r="H28" s="96"/>
      <c r="I28" s="96"/>
      <c r="J28" s="96"/>
      <c r="K28" s="17"/>
      <c r="L28" s="70"/>
      <c r="M28" s="9"/>
      <c r="N28" s="9"/>
      <c r="O28" s="9"/>
      <c r="P28" s="9"/>
      <c r="Q28" s="9"/>
    </row>
    <row r="29" spans="1:18" x14ac:dyDescent="0.25">
      <c r="A29" s="1"/>
      <c r="B29" s="22"/>
      <c r="C29" s="23"/>
      <c r="D29" s="11"/>
      <c r="E29" s="11"/>
      <c r="F29" s="11"/>
      <c r="G29" s="11"/>
      <c r="H29" s="15"/>
      <c r="I29" s="15"/>
      <c r="J29" s="15"/>
      <c r="K29" s="9"/>
      <c r="L29" s="70"/>
      <c r="M29" s="9"/>
      <c r="N29" s="9"/>
      <c r="O29" s="9"/>
      <c r="P29" s="9"/>
    </row>
    <row r="30" spans="1:18" x14ac:dyDescent="0.25">
      <c r="A30" s="9"/>
      <c r="B30" s="10"/>
      <c r="C30" s="11"/>
      <c r="D30" s="11"/>
      <c r="E30" s="11"/>
      <c r="F30" s="11"/>
      <c r="G30" s="9"/>
      <c r="H30" s="9"/>
      <c r="I30" s="9"/>
      <c r="J30" s="9"/>
      <c r="K30" s="9"/>
      <c r="L30" s="70"/>
      <c r="M30" s="9"/>
      <c r="N30" s="9"/>
      <c r="O30" s="9"/>
      <c r="P30" s="9"/>
    </row>
    <row r="31" spans="1:18" ht="16.75" customHeight="1" x14ac:dyDescent="0.3">
      <c r="A31" s="20" t="s">
        <v>27</v>
      </c>
      <c r="B31" s="47"/>
      <c r="C31" s="23"/>
      <c r="D31" s="23"/>
      <c r="E31" s="23"/>
      <c r="F31" s="23"/>
      <c r="G31" s="23"/>
      <c r="H31" s="23"/>
      <c r="I31" s="23"/>
      <c r="J31" s="23"/>
      <c r="K31" s="11"/>
      <c r="L31" s="76"/>
      <c r="M31" s="11"/>
      <c r="N31" s="11"/>
      <c r="O31" s="9"/>
      <c r="P31" s="9"/>
    </row>
    <row r="32" spans="1:18" ht="16.75" customHeight="1" x14ac:dyDescent="0.25">
      <c r="A32" s="1"/>
      <c r="B32" s="22"/>
      <c r="C32" s="23"/>
      <c r="D32" s="23"/>
      <c r="E32" s="23"/>
      <c r="F32" s="23"/>
      <c r="G32" s="23"/>
      <c r="H32" s="23"/>
      <c r="I32" s="23"/>
      <c r="J32" s="23"/>
      <c r="K32" s="11"/>
      <c r="L32" s="76"/>
      <c r="M32" s="11"/>
      <c r="N32" s="11"/>
      <c r="O32" s="9"/>
      <c r="P32" s="9"/>
    </row>
    <row r="33" spans="1:20" ht="16.75" customHeight="1" x14ac:dyDescent="0.3">
      <c r="A33" s="1"/>
      <c r="B33" s="26" t="s">
        <v>11</v>
      </c>
      <c r="C33" s="106">
        <v>2023</v>
      </c>
      <c r="D33" s="107"/>
      <c r="E33" s="106">
        <v>2024</v>
      </c>
      <c r="F33" s="107"/>
      <c r="G33" s="106">
        <v>2025</v>
      </c>
      <c r="H33" s="107"/>
      <c r="I33" s="106">
        <v>2026</v>
      </c>
      <c r="J33" s="107"/>
      <c r="K33" s="106">
        <v>2027</v>
      </c>
      <c r="L33" s="107"/>
      <c r="M33" s="106">
        <v>2028</v>
      </c>
      <c r="N33" s="107"/>
      <c r="O33" s="106">
        <v>2029</v>
      </c>
      <c r="P33" s="107"/>
    </row>
    <row r="34" spans="1:20" s="8" customFormat="1" ht="28.25" customHeight="1" x14ac:dyDescent="0.3">
      <c r="A34" s="48"/>
      <c r="B34" s="39" t="s">
        <v>13</v>
      </c>
      <c r="C34" s="66" t="s">
        <v>15</v>
      </c>
      <c r="D34" s="66" t="s">
        <v>16</v>
      </c>
      <c r="E34" s="66" t="s">
        <v>15</v>
      </c>
      <c r="F34" s="66" t="s">
        <v>16</v>
      </c>
      <c r="G34" s="66" t="s">
        <v>15</v>
      </c>
      <c r="H34" s="66" t="s">
        <v>16</v>
      </c>
      <c r="I34" s="66" t="s">
        <v>15</v>
      </c>
      <c r="J34" s="66" t="s">
        <v>16</v>
      </c>
      <c r="K34" s="66" t="s">
        <v>15</v>
      </c>
      <c r="L34" s="77" t="s">
        <v>16</v>
      </c>
      <c r="M34" s="66" t="s">
        <v>15</v>
      </c>
      <c r="N34" s="66" t="s">
        <v>16</v>
      </c>
      <c r="O34" s="66" t="s">
        <v>15</v>
      </c>
      <c r="P34" s="66" t="s">
        <v>16</v>
      </c>
      <c r="Q34" s="66" t="s">
        <v>12</v>
      </c>
      <c r="R34" s="66" t="s">
        <v>16</v>
      </c>
      <c r="S34" s="10"/>
      <c r="T34" s="18"/>
    </row>
    <row r="35" spans="1:20" s="4" customFormat="1" ht="13" customHeight="1" x14ac:dyDescent="0.3">
      <c r="A35" s="49">
        <v>1</v>
      </c>
      <c r="B35" s="50" t="s">
        <v>36</v>
      </c>
      <c r="C35" s="51">
        <f>C36</f>
        <v>85789.826000000001</v>
      </c>
      <c r="D35" s="52"/>
      <c r="E35" s="51">
        <f>E36</f>
        <v>630982.16999999993</v>
      </c>
      <c r="F35" s="52"/>
      <c r="G35" s="51">
        <f>G36</f>
        <v>2216100</v>
      </c>
      <c r="H35" s="52"/>
      <c r="I35" s="51">
        <f>I36</f>
        <v>2226450</v>
      </c>
      <c r="J35" s="51"/>
      <c r="K35" s="51">
        <f>K36</f>
        <v>2588800</v>
      </c>
      <c r="L35" s="78"/>
      <c r="M35" s="51">
        <f>M36</f>
        <v>3354600</v>
      </c>
      <c r="N35" s="51"/>
      <c r="O35" s="51">
        <f>O36</f>
        <v>3923699</v>
      </c>
      <c r="P35" s="51"/>
      <c r="Q35" s="51">
        <f>Q36</f>
        <v>15026420.995999999</v>
      </c>
      <c r="R35" s="52"/>
      <c r="S35" s="12"/>
      <c r="T35" s="12"/>
    </row>
    <row r="36" spans="1:20" s="4" customFormat="1" ht="13" x14ac:dyDescent="0.3">
      <c r="A36" s="49">
        <v>2</v>
      </c>
      <c r="B36" s="53" t="s">
        <v>14</v>
      </c>
      <c r="C36" s="51">
        <f>C25</f>
        <v>85789.826000000001</v>
      </c>
      <c r="D36" s="54">
        <v>1</v>
      </c>
      <c r="E36" s="51">
        <f>D25</f>
        <v>630982.16999999993</v>
      </c>
      <c r="F36" s="54">
        <v>1</v>
      </c>
      <c r="G36" s="51">
        <f>E25</f>
        <v>2216100</v>
      </c>
      <c r="H36" s="54">
        <v>1</v>
      </c>
      <c r="I36" s="51">
        <f>F25</f>
        <v>2226450</v>
      </c>
      <c r="J36" s="54">
        <v>1</v>
      </c>
      <c r="K36" s="51">
        <f>G25</f>
        <v>2588800</v>
      </c>
      <c r="L36" s="54">
        <v>1</v>
      </c>
      <c r="M36" s="51">
        <f>H25</f>
        <v>3354600</v>
      </c>
      <c r="N36" s="54">
        <v>1</v>
      </c>
      <c r="O36" s="51">
        <f>I25</f>
        <v>3923699</v>
      </c>
      <c r="P36" s="54">
        <v>1</v>
      </c>
      <c r="Q36" s="51">
        <f>C36+E36+G36+I36+K36+M36+O36</f>
        <v>15026420.995999999</v>
      </c>
      <c r="R36" s="54">
        <v>1</v>
      </c>
      <c r="S36" s="12"/>
      <c r="T36" s="12"/>
    </row>
    <row r="37" spans="1:20" customFormat="1" x14ac:dyDescent="0.25">
      <c r="A37" s="55" t="s">
        <v>5</v>
      </c>
      <c r="B37" s="81" t="s">
        <v>49</v>
      </c>
      <c r="C37" s="56">
        <f>C36*0.7</f>
        <v>60052.878199999999</v>
      </c>
      <c r="D37" s="57">
        <v>0.7</v>
      </c>
      <c r="E37" s="56">
        <f>E36*0.7</f>
        <v>441687.51899999991</v>
      </c>
      <c r="F37" s="57">
        <v>0.7</v>
      </c>
      <c r="G37" s="56">
        <f>G36*0.7</f>
        <v>1551270</v>
      </c>
      <c r="H37" s="57">
        <v>0.7</v>
      </c>
      <c r="I37" s="56">
        <f>I36*0.7</f>
        <v>1558515</v>
      </c>
      <c r="J37" s="57">
        <v>0.7</v>
      </c>
      <c r="K37" s="56">
        <f>K36*0.7</f>
        <v>1812160</v>
      </c>
      <c r="L37" s="57">
        <v>0.7</v>
      </c>
      <c r="M37" s="67">
        <f>M36*0.7</f>
        <v>2348220</v>
      </c>
      <c r="N37" s="57">
        <v>0.7</v>
      </c>
      <c r="O37" s="67">
        <f>O36*0.7</f>
        <v>2746589.3</v>
      </c>
      <c r="P37" s="57">
        <v>0.7</v>
      </c>
      <c r="Q37" s="67">
        <f>C37+E37+G37+I37+K37+M37+O37</f>
        <v>10518494.6972</v>
      </c>
      <c r="R37" s="57">
        <v>0.7</v>
      </c>
      <c r="S37" s="11"/>
      <c r="T37" s="9"/>
    </row>
    <row r="38" spans="1:20" customFormat="1" x14ac:dyDescent="0.25">
      <c r="A38" s="55" t="s">
        <v>6</v>
      </c>
      <c r="B38" s="58" t="s">
        <v>33</v>
      </c>
      <c r="C38" s="56">
        <f>C36*0.3</f>
        <v>25736.947799999998</v>
      </c>
      <c r="D38" s="57">
        <v>0.3</v>
      </c>
      <c r="E38" s="56">
        <f>E36*0.3</f>
        <v>189294.65099999998</v>
      </c>
      <c r="F38" s="57">
        <v>0.3</v>
      </c>
      <c r="G38" s="56">
        <f>G36*0.3</f>
        <v>664830</v>
      </c>
      <c r="H38" s="57">
        <v>0.3</v>
      </c>
      <c r="I38" s="56">
        <f>I36*0.3</f>
        <v>667935</v>
      </c>
      <c r="J38" s="57">
        <v>0.3</v>
      </c>
      <c r="K38" s="56">
        <f>K36*0.3</f>
        <v>776640</v>
      </c>
      <c r="L38" s="57">
        <v>0.3</v>
      </c>
      <c r="M38" s="67">
        <f>M36*0.3</f>
        <v>1006380</v>
      </c>
      <c r="N38" s="57">
        <v>0.3</v>
      </c>
      <c r="O38" s="67">
        <f>O36*0.3</f>
        <v>1177109.7</v>
      </c>
      <c r="P38" s="57">
        <v>0.3</v>
      </c>
      <c r="Q38" s="67">
        <f>C38+E38+G38+I38+K38+M38+O38</f>
        <v>4507926.2988</v>
      </c>
      <c r="R38" s="57">
        <v>0.3</v>
      </c>
      <c r="S38" s="9"/>
      <c r="T38" s="9"/>
    </row>
    <row r="39" spans="1:20" x14ac:dyDescent="0.25">
      <c r="A39" s="9"/>
      <c r="B39" s="10"/>
      <c r="C39" s="11"/>
      <c r="D39" s="11"/>
      <c r="E39" s="11"/>
      <c r="F39" s="11"/>
      <c r="G39" s="9"/>
      <c r="H39" s="9"/>
      <c r="I39" s="9"/>
      <c r="J39" s="9"/>
      <c r="K39" s="9"/>
      <c r="L39" s="70"/>
      <c r="M39" s="1"/>
      <c r="N39" s="1"/>
      <c r="O39" s="1"/>
      <c r="P39" s="1"/>
    </row>
    <row r="40" spans="1:20" ht="14.5" x14ac:dyDescent="0.25">
      <c r="A40" s="59"/>
      <c r="B40" s="10"/>
      <c r="C40" s="11"/>
      <c r="D40" s="11"/>
      <c r="E40" s="11"/>
      <c r="F40" s="11"/>
      <c r="G40" s="9"/>
      <c r="H40" s="9"/>
      <c r="I40" s="9"/>
      <c r="J40" s="9"/>
      <c r="K40" s="9"/>
      <c r="L40" s="70"/>
      <c r="M40" s="9"/>
      <c r="N40" s="9"/>
      <c r="O40" s="9"/>
      <c r="P40" s="9"/>
    </row>
    <row r="41" spans="1:20" s="1" customFormat="1" ht="13" x14ac:dyDescent="0.25">
      <c r="A41" s="20" t="s">
        <v>46</v>
      </c>
      <c r="B41" s="22"/>
      <c r="C41" s="23"/>
      <c r="D41" s="23"/>
      <c r="E41" s="11"/>
      <c r="F41" s="11"/>
      <c r="G41" s="9"/>
      <c r="H41" s="9"/>
      <c r="I41" s="9"/>
      <c r="J41" s="9"/>
      <c r="K41" s="9"/>
      <c r="L41" s="70"/>
      <c r="M41" s="9"/>
      <c r="N41" s="9"/>
      <c r="O41" s="9"/>
      <c r="P41" s="9"/>
    </row>
    <row r="42" spans="1:20" s="1" customFormat="1" x14ac:dyDescent="0.25">
      <c r="B42" s="22"/>
      <c r="C42" s="23"/>
      <c r="D42" s="23"/>
      <c r="E42" s="11"/>
      <c r="F42" s="11"/>
      <c r="G42" s="9"/>
      <c r="H42" s="9"/>
      <c r="I42" s="9"/>
      <c r="J42" s="9"/>
      <c r="K42" s="9"/>
      <c r="L42" s="70"/>
      <c r="M42" s="9"/>
      <c r="N42" s="9"/>
      <c r="O42" s="9"/>
      <c r="P42" s="9"/>
    </row>
    <row r="43" spans="1:20" s="1" customFormat="1" ht="13" x14ac:dyDescent="0.3">
      <c r="A43" s="9"/>
      <c r="B43" s="98" t="s">
        <v>34</v>
      </c>
      <c r="C43" s="100" t="s">
        <v>11</v>
      </c>
      <c r="D43" s="101"/>
      <c r="E43" s="101"/>
      <c r="F43" s="101"/>
      <c r="G43" s="101"/>
      <c r="H43" s="101"/>
      <c r="I43" s="102"/>
      <c r="J43" s="85"/>
      <c r="K43" s="9"/>
      <c r="L43" s="70"/>
      <c r="M43" s="9"/>
      <c r="N43" s="9"/>
      <c r="O43" s="9"/>
      <c r="P43" s="9"/>
    </row>
    <row r="44" spans="1:20" s="1" customFormat="1" ht="13" x14ac:dyDescent="0.3">
      <c r="A44" s="9"/>
      <c r="B44" s="99"/>
      <c r="C44" s="83">
        <v>2023</v>
      </c>
      <c r="D44" s="83">
        <v>2024</v>
      </c>
      <c r="E44" s="83">
        <v>2025</v>
      </c>
      <c r="F44" s="83">
        <v>2026</v>
      </c>
      <c r="G44" s="84">
        <v>2027</v>
      </c>
      <c r="H44" s="84">
        <v>2028</v>
      </c>
      <c r="I44" s="84">
        <v>2029</v>
      </c>
      <c r="J44" s="85"/>
      <c r="K44" s="9"/>
      <c r="L44" s="70"/>
      <c r="M44" s="9"/>
      <c r="N44" s="9"/>
      <c r="O44" s="9"/>
      <c r="P44" s="9"/>
    </row>
    <row r="45" spans="1:20" s="1" customFormat="1" ht="15" customHeight="1" x14ac:dyDescent="0.25">
      <c r="A45" s="9"/>
      <c r="B45" s="48" t="s">
        <v>37</v>
      </c>
      <c r="C45" s="63">
        <v>532.92999999999995</v>
      </c>
      <c r="D45" s="63">
        <v>430000</v>
      </c>
      <c r="E45" s="63">
        <v>1150000</v>
      </c>
      <c r="F45" s="63">
        <v>87000</v>
      </c>
      <c r="G45" s="64">
        <v>89000</v>
      </c>
      <c r="H45" s="64">
        <v>92000</v>
      </c>
      <c r="I45" s="68">
        <v>95000</v>
      </c>
      <c r="J45" s="87"/>
      <c r="K45" s="9"/>
      <c r="L45" s="70"/>
      <c r="M45" s="9"/>
      <c r="N45" s="9"/>
      <c r="O45" s="9"/>
      <c r="P45" s="9"/>
    </row>
    <row r="46" spans="1:20" s="1" customFormat="1" x14ac:dyDescent="0.25">
      <c r="A46" s="9"/>
      <c r="B46" s="82" t="s">
        <v>41</v>
      </c>
      <c r="C46" s="63">
        <v>48792</v>
      </c>
      <c r="D46" s="63">
        <v>5000</v>
      </c>
      <c r="E46" s="63">
        <v>700000</v>
      </c>
      <c r="F46" s="63">
        <v>1450000</v>
      </c>
      <c r="G46" s="64">
        <v>2050000</v>
      </c>
      <c r="H46" s="64">
        <v>2850000</v>
      </c>
      <c r="I46" s="68">
        <v>3050000</v>
      </c>
      <c r="J46" s="87"/>
      <c r="K46" s="9"/>
      <c r="L46" s="70"/>
      <c r="M46" s="9"/>
      <c r="N46" s="9"/>
      <c r="O46" s="9"/>
      <c r="P46" s="9"/>
    </row>
    <row r="47" spans="1:20" s="1" customFormat="1" ht="13" x14ac:dyDescent="0.3">
      <c r="A47" s="9"/>
      <c r="B47" s="60" t="s">
        <v>12</v>
      </c>
      <c r="C47" s="51">
        <f t="shared" ref="C47:I47" si="7">SUM(C45:C46)</f>
        <v>49324.93</v>
      </c>
      <c r="D47" s="51">
        <f t="shared" si="7"/>
        <v>435000</v>
      </c>
      <c r="E47" s="51">
        <f t="shared" si="7"/>
        <v>1850000</v>
      </c>
      <c r="F47" s="51">
        <f t="shared" si="7"/>
        <v>1537000</v>
      </c>
      <c r="G47" s="61">
        <f t="shared" si="7"/>
        <v>2139000</v>
      </c>
      <c r="H47" s="61">
        <f t="shared" si="7"/>
        <v>2942000</v>
      </c>
      <c r="I47" s="61">
        <f t="shared" si="7"/>
        <v>3145000</v>
      </c>
      <c r="J47" s="88"/>
      <c r="K47" s="9"/>
      <c r="L47" s="70"/>
      <c r="M47" s="9"/>
      <c r="N47" s="9"/>
      <c r="O47" s="9"/>
      <c r="P47" s="9"/>
    </row>
  </sheetData>
  <mergeCells count="12">
    <mergeCell ref="B43:B44"/>
    <mergeCell ref="C43:I43"/>
    <mergeCell ref="L1:P1"/>
    <mergeCell ref="L2:P3"/>
    <mergeCell ref="G11:H11"/>
    <mergeCell ref="C33:D33"/>
    <mergeCell ref="E33:F33"/>
    <mergeCell ref="G33:H33"/>
    <mergeCell ref="I33:J33"/>
    <mergeCell ref="K33:L33"/>
    <mergeCell ref="M33:N33"/>
    <mergeCell ref="O33:P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ff8a95a-bdca-4bd1-9f28-df5ebd643b89">HXU5DPSK444F-1907963284-10255</_dlc_DocId>
    <_dlc_DocIdUrl xmlns="aff8a95a-bdca-4bd1-9f28-df5ebd643b89">
      <Url>https://kontor.rik.ee/projektid_valispartneritega/_layouts/15/DocIdRedir.aspx?ID=HXU5DPSK444F-1907963284-10255</Url>
      <Description>HXU5DPSK444F-1907963284-10255</Description>
    </_dlc_DocIdUrl>
    <Lisainfo xmlns="a73be6a9-67eb-46ae-9de8-8938dc5167a5" xsi:nil="true"/>
    <muutmisaeg xmlns="a73be6a9-67eb-46ae-9de8-8938dc5167a5" xsi:nil="true"/>
    <Valdkond xmlns="a73be6a9-67eb-46ae-9de8-8938dc5167a5"/>
    <Vastutaja xmlns="a73be6a9-67eb-46ae-9de8-8938dc5167a5">
      <UserInfo>
        <DisplayName/>
        <AccountId xsi:nil="true"/>
        <AccountType/>
      </UserInfo>
    </Vastutaja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C1CE044DC451747BD4055C09D9A819D" ma:contentTypeVersion="6" ma:contentTypeDescription="Loo uus dokument" ma:contentTypeScope="" ma:versionID="5dbf104413aad6d1f3068df56361e820">
  <xsd:schema xmlns:xsd="http://www.w3.org/2001/XMLSchema" xmlns:xs="http://www.w3.org/2001/XMLSchema" xmlns:p="http://schemas.microsoft.com/office/2006/metadata/properties" xmlns:ns2="aff8a95a-bdca-4bd1-9f28-df5ebd643b89" xmlns:ns3="a73be6a9-67eb-46ae-9de8-8938dc5167a5" targetNamespace="http://schemas.microsoft.com/office/2006/metadata/properties" ma:root="true" ma:fieldsID="9f9bb65593e497b3d266f843e2329ecc" ns2:_="" ns3:_="">
    <xsd:import namespace="aff8a95a-bdca-4bd1-9f28-df5ebd643b89"/>
    <xsd:import namespace="a73be6a9-67eb-46ae-9de8-8938dc5167a5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Vastutaja" minOccurs="0"/>
                <xsd:element ref="ns2:SharedWithUsers" minOccurs="0"/>
                <xsd:element ref="ns2:SharedWithDetails" minOccurs="0"/>
                <xsd:element ref="ns3:Lisainfo" minOccurs="0"/>
                <xsd:element ref="ns3:muutmisaeg" minOccurs="0"/>
                <xsd:element ref="ns3:Valdko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f8a95a-bdca-4bd1-9f28-df5ebd643b8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9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2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3be6a9-67eb-46ae-9de8-8938dc5167a5" elementFormDefault="qualified">
    <xsd:import namespace="http://schemas.microsoft.com/office/2006/documentManagement/types"/>
    <xsd:import namespace="http://schemas.microsoft.com/office/infopath/2007/PartnerControls"/>
    <xsd:element name="Vastutaja" ma:index="11" nillable="true" ma:displayName="Vastutaja" ma:list="UserInfo" ma:SharePointGroup="0" ma:internalName="Vastutaj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isainfo" ma:index="14" nillable="true" ma:displayName="Lisainfo" ma:internalName="Lisainfo">
      <xsd:simpleType>
        <xsd:restriction base="dms:Note">
          <xsd:maxLength value="255"/>
        </xsd:restriction>
      </xsd:simpleType>
    </xsd:element>
    <xsd:element name="muutmisaeg" ma:index="15" nillable="true" ma:displayName="muutmisaeg" ma:format="DateOnly" ma:internalName="muutmisaeg">
      <xsd:simpleType>
        <xsd:restriction base="dms:DateTime"/>
      </xsd:simpleType>
    </xsd:element>
    <xsd:element name="Valdkond" ma:index="16" nillable="true" ma:displayName="Valdkond" ma:internalName="Valdkond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nalüüs / uuringud"/>
                    <xsd:enumeration value="Finants"/>
                    <xsd:enumeration value="Innovatsioon"/>
                    <xsd:enumeration value="Juhtimine"/>
                    <xsd:enumeration value="Kinnisvara"/>
                    <xsd:enumeration value="Komisjon / töörühm"/>
                    <xsd:enumeration value="Kommunikatsioon"/>
                    <xsd:enumeration value="Kriisijuhtimine"/>
                    <xsd:enumeration value="Personal"/>
                    <xsd:enumeration value="Siseaudit"/>
                    <xsd:enumeration value="Sotsiaal"/>
                    <xsd:enumeration value="Tervis"/>
                    <xsd:enumeration value="Õigus"/>
                  </xsd:restriction>
                </xsd:simple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868EA4-E775-4BA0-AE3E-D7B87B45D543}">
  <ds:schemaRefs>
    <ds:schemaRef ds:uri="http://schemas.microsoft.com/office/2006/metadata/properties"/>
    <ds:schemaRef ds:uri="http://schemas.microsoft.com/office/infopath/2007/PartnerControls"/>
    <ds:schemaRef ds:uri="aff8a95a-bdca-4bd1-9f28-df5ebd643b89"/>
    <ds:schemaRef ds:uri="a73be6a9-67eb-46ae-9de8-8938dc5167a5"/>
  </ds:schemaRefs>
</ds:datastoreItem>
</file>

<file path=customXml/itemProps2.xml><?xml version="1.0" encoding="utf-8"?>
<ds:datastoreItem xmlns:ds="http://schemas.openxmlformats.org/officeDocument/2006/customXml" ds:itemID="{939B811B-B9CB-4C00-85A8-52704F82A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f8a95a-bdca-4bd1-9f28-df5ebd643b89"/>
    <ds:schemaRef ds:uri="a73be6a9-67eb-46ae-9de8-8938dc516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816516-983F-4F3F-8107-55B31D92ED3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33909B6-DE92-46B2-B3EE-D668CCD6A0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</vt:lpstr>
    </vt:vector>
  </TitlesOfParts>
  <Company>Sotsiaalministeerium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katrin.soopalu</dc:creator>
  <cp:lastModifiedBy>Piret Eelmets - SOM</cp:lastModifiedBy>
  <cp:lastPrinted>2018-04-06T12:06:38Z</cp:lastPrinted>
  <dcterms:created xsi:type="dcterms:W3CDTF">2008-10-09T12:25:50Z</dcterms:created>
  <dcterms:modified xsi:type="dcterms:W3CDTF">2024-12-06T13:33:30Z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0x010100CC1CE044DC451747BD4055C09D9A819D</vt:lpwstr>
  </property>
  <property fmtid="{D5CDD505-2E9C-101B-9397-08002B2CF9AE}" pid="4" name="_dlc_DocIdItemGuid">
    <vt:lpwstr>ec0c9192-1936-470f-bd79-886101f0929a</vt:lpwstr>
  </property>
  <property fmtid="{D5CDD505-2E9C-101B-9397-08002B2CF9AE}" pid="5" name="MSIP_Label_defa4170-0d19-0005-0004-bc88714345d2_Enabled">
    <vt:lpwstr>true</vt:lpwstr>
  </property>
  <property fmtid="{D5CDD505-2E9C-101B-9397-08002B2CF9AE}" pid="6" name="MSIP_Label_defa4170-0d19-0005-0004-bc88714345d2_SetDate">
    <vt:lpwstr>2024-07-01T12:17:12Z</vt:lpwstr>
  </property>
  <property fmtid="{D5CDD505-2E9C-101B-9397-08002B2CF9AE}" pid="7" name="MSIP_Label_defa4170-0d19-0005-0004-bc88714345d2_Method">
    <vt:lpwstr>Standard</vt:lpwstr>
  </property>
  <property fmtid="{D5CDD505-2E9C-101B-9397-08002B2CF9AE}" pid="8" name="MSIP_Label_defa4170-0d19-0005-0004-bc88714345d2_Name">
    <vt:lpwstr>defa4170-0d19-0005-0004-bc88714345d2</vt:lpwstr>
  </property>
  <property fmtid="{D5CDD505-2E9C-101B-9397-08002B2CF9AE}" pid="9" name="MSIP_Label_defa4170-0d19-0005-0004-bc88714345d2_SiteId">
    <vt:lpwstr>8fe098d2-428d-4bd4-9803-7195fe96f0e2</vt:lpwstr>
  </property>
  <property fmtid="{D5CDD505-2E9C-101B-9397-08002B2CF9AE}" pid="10" name="MSIP_Label_defa4170-0d19-0005-0004-bc88714345d2_ActionId">
    <vt:lpwstr>c0c76a42-8493-4cfd-b0a3-d5f6e2d417be</vt:lpwstr>
  </property>
  <property fmtid="{D5CDD505-2E9C-101B-9397-08002B2CF9AE}" pid="11" name="MSIP_Label_defa4170-0d19-0005-0004-bc88714345d2_ContentBits">
    <vt:lpwstr>0</vt:lpwstr>
  </property>
</Properties>
</file>