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8815c7333a652d50018bd0ee83daec8ac889a457/38007240213/e0cbd5eb-35cc-42b2-9562-0b774d0de3cf/"/>
    </mc:Choice>
  </mc:AlternateContent>
  <xr:revisionPtr revIDLastSave="0" documentId="13_ncr:1_{13E1197A-A7A9-4D7B-B031-6BCE571B52DF}" xr6:coauthVersionLast="47" xr6:coauthVersionMax="47" xr10:uidLastSave="{00000000-0000-0000-0000-000000000000}"/>
  <bookViews>
    <workbookView xWindow="-120" yWindow="-120" windowWidth="29040" windowHeight="15840" xr2:uid="{DDD335D3-9C53-4114-8620-BE14AA533763}"/>
  </bookViews>
  <sheets>
    <sheet name="TAT eelarve (lisa 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6" i="1" s="1"/>
  <c r="C28" i="1"/>
  <c r="C26" i="1" s="1"/>
  <c r="E25" i="1"/>
  <c r="E24" i="1"/>
  <c r="E23" i="1"/>
  <c r="E22" i="1"/>
  <c r="E21" i="1"/>
  <c r="E20" i="1"/>
  <c r="E19" i="1"/>
  <c r="E18" i="1"/>
  <c r="E17" i="1"/>
  <c r="E16" i="1"/>
  <c r="C27" i="1" l="1"/>
  <c r="E26" i="1"/>
  <c r="D27" i="1"/>
  <c r="E37" i="1" s="1"/>
  <c r="E15" i="1"/>
  <c r="E28" i="1"/>
  <c r="E39" i="1" l="1"/>
  <c r="E40" i="1"/>
  <c r="E27" i="1"/>
  <c r="C29" i="1" s="1"/>
  <c r="C37" i="1"/>
  <c r="C39" i="1" l="1"/>
  <c r="C40" i="1"/>
  <c r="G37" i="1"/>
  <c r="G39" i="1" s="1"/>
  <c r="G38" i="1" s="1"/>
  <c r="H38" i="1" s="1"/>
  <c r="E38" i="1"/>
  <c r="F38" i="1" s="1"/>
  <c r="I37" i="1" l="1"/>
  <c r="C38" i="1"/>
  <c r="D38" i="1" s="1"/>
  <c r="I40" i="1" l="1"/>
  <c r="I39" i="1"/>
  <c r="I38" i="1"/>
  <c r="J38" i="1" s="1"/>
</calcChain>
</file>

<file path=xl/sharedStrings.xml><?xml version="1.0" encoding="utf-8"?>
<sst xmlns="http://schemas.openxmlformats.org/spreadsheetml/2006/main" count="67" uniqueCount="57">
  <si>
    <t>kinnitatud toetuste andmise tingimuste "Terviseriskide ennetamine ja vähendamine"</t>
  </si>
  <si>
    <t>lisa 1</t>
  </si>
  <si>
    <t>TAT eelarve kulukohtade kaupa</t>
  </si>
  <si>
    <t>TAT nimi: Terviseriskide ennetamine ja vähendamine</t>
  </si>
  <si>
    <t>TAT elluviija: Tervise Arengu Instituut</t>
  </si>
  <si>
    <t>Rea nr</t>
  </si>
  <si>
    <t>Kulukoht</t>
  </si>
  <si>
    <t>Aasta</t>
  </si>
  <si>
    <t>Kokku</t>
  </si>
  <si>
    <t xml:space="preserve">Abikõlblik kulu </t>
  </si>
  <si>
    <t>1</t>
  </si>
  <si>
    <t>TAT otsesed kulud</t>
  </si>
  <si>
    <t>1.1</t>
  </si>
  <si>
    <t>1.1.1</t>
  </si>
  <si>
    <t>Otsene personalikulu</t>
  </si>
  <si>
    <t>1.1.2</t>
  </si>
  <si>
    <t>Uimasteid tarvitavate inimeste toetamise mudeli väljatöötamist toetavad uuringud</t>
  </si>
  <si>
    <t>1.1.3</t>
  </si>
  <si>
    <t>Uimasteid tarvitavate inimestega kokkupuutuvate spetsialistidele koolitusmoodulite väljatöötamine ja nende koolitamine</t>
  </si>
  <si>
    <t>1.1.4</t>
  </si>
  <si>
    <t>Uimasteid tarvitavate inimeste toetamise mudeli väljatöötamine ja katsetamine </t>
  </si>
  <si>
    <t>1.2</t>
  </si>
  <si>
    <t>Tegevus 2.2 Toitumisnõustamise teenuse ja esmatasandi tervishoiu mudeli väljatöötamine</t>
  </si>
  <si>
    <t>1.2.1</t>
  </si>
  <si>
    <t xml:space="preserve">Otsene personalikulu </t>
  </si>
  <si>
    <t>1.2.2</t>
  </si>
  <si>
    <t>1.2.3</t>
  </si>
  <si>
    <t>1.2.4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</si>
  <si>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</si>
  <si>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</si>
  <si>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</si>
  <si>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</si>
  <si>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</si>
  <si>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</si>
  <si>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</si>
  <si>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 (2025-2027)</t>
  </si>
  <si>
    <t>6</t>
  </si>
  <si>
    <t>Eelarve kokku (2023-2027)</t>
  </si>
  <si>
    <t>TAT finantsplaan</t>
  </si>
  <si>
    <t>2025-2027</t>
  </si>
  <si>
    <t>kokku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</si>
  <si>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</si>
  <si>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</si>
  <si>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</si>
  <si>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</si>
  <si>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</si>
  <si>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</t>
  </si>
  <si>
    <t>sh ESF+i osalus (kuni 70%)</t>
  </si>
  <si>
    <t>2.2</t>
  </si>
  <si>
    <t>sh riiklik kaasfinantseering</t>
  </si>
  <si>
    <t xml:space="preserve">Omafinantseering </t>
  </si>
  <si>
    <t>Toitumisnõustamise teenuse pakkumise mudeli väljatöötamine ja toitumisnõustaja kutsekvalifikatsiooni nüüdisajastamise vajaduse kaardistus</t>
  </si>
  <si>
    <t xml:space="preserve">Esmatasandi tervishoiusüsteemiga integreeritud toitumisnõustamise teenuse pakkumiseks koolitusmooduli väljatöötamine ja koolitamine </t>
  </si>
  <si>
    <t>Nõustamisteenuse katsetamine ja edasiarenduse kaardistus</t>
  </si>
  <si>
    <t>Tegevus 2.1 Uimasteid tarvitavate inimeste tarbimise vähendamise toetamiseks ja psühhosotsiaalse toe pakkumiseks valdkonnaülese mudeli väljatöötamine</t>
  </si>
  <si>
    <t>Terviseministri ……….11.2023. a käskkirjaga nr …</t>
  </si>
  <si>
    <t>TAT abikõlblikkuse periood: 01.12.2023–31.12.2027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</si>
</sst>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0" tint="-4.9989318521683403E-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49" fontId="2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3" fontId="2" fillId="3" borderId="1" xfId="1" applyNumberFormat="1" applyFont="1" applyFill="1" applyBorder="1" applyAlignment="1">
      <alignment vertical="center"/>
    </xf>
    <xf numFmtId="49" fontId="2" fillId="3" borderId="1" xfId="1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0" fontId="2" fillId="2" borderId="1" xfId="1" applyFont="1" applyFill="1" applyBorder="1" applyAlignment="1">
      <alignment vertical="center" wrapText="1"/>
    </xf>
    <xf numFmtId="3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 shrinkToFit="1"/>
    </xf>
    <xf numFmtId="3" fontId="2" fillId="2" borderId="1" xfId="1" applyNumberFormat="1" applyFont="1" applyFill="1" applyBorder="1" applyAlignment="1">
      <alignment vertical="top"/>
    </xf>
    <xf numFmtId="3" fontId="2" fillId="4" borderId="1" xfId="1" applyNumberFormat="1" applyFont="1" applyFill="1" applyBorder="1" applyAlignment="1">
      <alignment vertical="top"/>
    </xf>
    <xf numFmtId="0" fontId="2" fillId="0" borderId="1" xfId="1" applyFont="1" applyBorder="1" applyAlignment="1">
      <alignment vertical="top" wrapText="1"/>
    </xf>
    <xf numFmtId="3" fontId="2" fillId="0" borderId="1" xfId="1" applyNumberFormat="1" applyFont="1" applyBorder="1" applyAlignment="1">
      <alignment vertical="top"/>
    </xf>
    <xf numFmtId="0" fontId="2" fillId="0" borderId="1" xfId="1" applyFon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1" applyFont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wrapText="1"/>
    </xf>
    <xf numFmtId="3" fontId="2" fillId="0" borderId="0" xfId="1" applyNumberFormat="1" applyFont="1" applyAlignment="1">
      <alignment vertical="center"/>
    </xf>
    <xf numFmtId="3" fontId="2" fillId="0" borderId="5" xfId="1" applyNumberFormat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/>
    </xf>
    <xf numFmtId="49" fontId="1" fillId="0" borderId="1" xfId="1" applyNumberFormat="1" applyBorder="1" applyAlignment="1">
      <alignment vertical="center"/>
    </xf>
    <xf numFmtId="3" fontId="1" fillId="0" borderId="1" xfId="1" applyNumberFormat="1" applyBorder="1" applyAlignment="1">
      <alignment vertical="center"/>
    </xf>
    <xf numFmtId="3" fontId="1" fillId="0" borderId="5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1" fontId="2" fillId="0" borderId="1" xfId="1" applyNumberFormat="1" applyFont="1" applyBorder="1" applyAlignment="1">
      <alignment vertical="top"/>
    </xf>
    <xf numFmtId="0" fontId="1" fillId="0" borderId="0" xfId="1" applyAlignment="1">
      <alignment wrapText="1"/>
    </xf>
    <xf numFmtId="0" fontId="1" fillId="0" borderId="0" xfId="1" applyAlignment="1">
      <alignment horizontal="left"/>
    </xf>
    <xf numFmtId="3" fontId="1" fillId="0" borderId="1" xfId="1" applyNumberFormat="1" applyBorder="1" applyAlignment="1">
      <alignment vertical="center" wrapText="1"/>
    </xf>
    <xf numFmtId="3" fontId="1" fillId="0" borderId="0" xfId="1" applyNumberFormat="1" applyAlignment="1">
      <alignment horizontal="right"/>
    </xf>
    <xf numFmtId="0" fontId="1" fillId="0" borderId="1" xfId="1" applyBorder="1" applyAlignment="1">
      <alignment horizontal="left" vertical="top"/>
    </xf>
    <xf numFmtId="49" fontId="1" fillId="0" borderId="1" xfId="1" applyNumberFormat="1" applyBorder="1" applyAlignment="1">
      <alignment horizontal="left" vertical="top"/>
    </xf>
    <xf numFmtId="0" fontId="1" fillId="0" borderId="1" xfId="1" applyBorder="1" applyAlignment="1">
      <alignment vertical="top" wrapText="1" shrinkToFit="1"/>
    </xf>
    <xf numFmtId="3" fontId="1" fillId="2" borderId="1" xfId="1" applyNumberFormat="1" applyFill="1" applyBorder="1" applyAlignment="1">
      <alignment vertical="top"/>
    </xf>
    <xf numFmtId="3" fontId="1" fillId="0" borderId="1" xfId="1" applyNumberFormat="1" applyBorder="1" applyAlignment="1">
      <alignment vertical="top"/>
    </xf>
    <xf numFmtId="0" fontId="1" fillId="0" borderId="1" xfId="1" applyBorder="1" applyAlignment="1">
      <alignment vertical="top"/>
    </xf>
    <xf numFmtId="3" fontId="1" fillId="0" borderId="1" xfId="1" applyNumberForma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3" fontId="2" fillId="0" borderId="1" xfId="2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/>
    </xf>
    <xf numFmtId="3" fontId="2" fillId="0" borderId="1" xfId="2" applyNumberFormat="1" applyFont="1" applyBorder="1" applyAlignment="1">
      <alignment horizontal="center" vertical="top"/>
    </xf>
    <xf numFmtId="0" fontId="2" fillId="0" borderId="4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2" fillId="0" borderId="2" xfId="2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3">
    <cellStyle name="Koma 2" xfId="2" xr:uid="{21912E82-4C4E-4CB1-97EE-9A4501314179}"/>
    <cellStyle name="Normaallaad" xfId="0" builtinId="0"/>
    <cellStyle name="Normaallaad 2" xfId="1" xr:uid="{6E526C43-207D-4421-8DE2-0EDB2BC2B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17BB-C9AD-4FB7-A934-EBCB7D02E23F}">
  <dimension ref="A1:J41"/>
  <sheetViews>
    <sheetView tabSelected="1" zoomScaleNormal="100" workbookViewId="0">
      <selection activeCell="B7" sqref="B7"/>
    </sheetView>
  </sheetViews>
  <sheetFormatPr defaultColWidth="9.140625" defaultRowHeight="12.75" x14ac:dyDescent="0.2"/>
  <cols>
    <col min="1" max="1" width="9.140625" style="50"/>
    <col min="2" max="2" width="54.140625" style="50" customWidth="1"/>
    <col min="3" max="4" width="15" style="50" customWidth="1"/>
    <col min="5" max="5" width="15" style="51" customWidth="1"/>
    <col min="6" max="10" width="15" style="50" customWidth="1"/>
    <col min="11" max="16384" width="9.140625" style="50"/>
  </cols>
  <sheetData>
    <row r="1" spans="1:5" x14ac:dyDescent="0.2">
      <c r="E1" s="54" t="s">
        <v>55</v>
      </c>
    </row>
    <row r="2" spans="1:5" x14ac:dyDescent="0.2">
      <c r="C2" s="55" t="s">
        <v>0</v>
      </c>
      <c r="D2" s="55"/>
      <c r="E2" s="55"/>
    </row>
    <row r="3" spans="1:5" x14ac:dyDescent="0.2">
      <c r="C3" s="55"/>
      <c r="D3" s="55"/>
      <c r="E3" s="55"/>
    </row>
    <row r="4" spans="1:5" x14ac:dyDescent="0.2">
      <c r="E4" s="52" t="s">
        <v>1</v>
      </c>
    </row>
    <row r="5" spans="1:5" x14ac:dyDescent="0.2">
      <c r="A5" s="17" t="s">
        <v>2</v>
      </c>
      <c r="B5" s="39"/>
    </row>
    <row r="6" spans="1:5" x14ac:dyDescent="0.2">
      <c r="A6" s="17"/>
      <c r="B6" s="39"/>
    </row>
    <row r="7" spans="1:5" x14ac:dyDescent="0.2">
      <c r="A7" s="40" t="s">
        <v>56</v>
      </c>
      <c r="B7" s="39"/>
    </row>
    <row r="8" spans="1:5" ht="15" customHeight="1" x14ac:dyDescent="0.2">
      <c r="A8" s="40" t="s">
        <v>3</v>
      </c>
      <c r="B8" s="39"/>
    </row>
    <row r="9" spans="1:5" x14ac:dyDescent="0.2">
      <c r="A9" s="40" t="s">
        <v>4</v>
      </c>
      <c r="B9" s="39"/>
    </row>
    <row r="10" spans="1:5" x14ac:dyDescent="0.2">
      <c r="A10" s="40"/>
      <c r="B10" s="39"/>
    </row>
    <row r="11" spans="1:5" x14ac:dyDescent="0.2">
      <c r="A11" s="57" t="s">
        <v>5</v>
      </c>
      <c r="B11" s="58" t="s">
        <v>6</v>
      </c>
      <c r="C11" s="59" t="s">
        <v>7</v>
      </c>
      <c r="D11" s="59"/>
      <c r="E11" s="61" t="s">
        <v>8</v>
      </c>
    </row>
    <row r="12" spans="1:5" x14ac:dyDescent="0.2">
      <c r="A12" s="57"/>
      <c r="B12" s="58"/>
      <c r="C12" s="31">
        <v>2023</v>
      </c>
      <c r="D12" s="31">
        <v>2024</v>
      </c>
      <c r="E12" s="62"/>
    </row>
    <row r="13" spans="1:5" x14ac:dyDescent="0.2">
      <c r="A13" s="57"/>
      <c r="B13" s="58"/>
      <c r="C13" s="9" t="s">
        <v>9</v>
      </c>
      <c r="D13" s="9" t="s">
        <v>9</v>
      </c>
      <c r="E13" s="9" t="s">
        <v>9</v>
      </c>
    </row>
    <row r="14" spans="1:5" x14ac:dyDescent="0.2">
      <c r="A14" s="29">
        <v>1</v>
      </c>
      <c r="B14" s="29">
        <v>2</v>
      </c>
      <c r="C14" s="30">
        <v>3</v>
      </c>
      <c r="D14" s="23">
        <v>4</v>
      </c>
      <c r="E14" s="29">
        <v>5</v>
      </c>
    </row>
    <row r="15" spans="1:5" x14ac:dyDescent="0.2">
      <c r="A15" s="2" t="s">
        <v>10</v>
      </c>
      <c r="B15" s="3" t="s">
        <v>11</v>
      </c>
      <c r="C15" s="4">
        <v>9000</v>
      </c>
      <c r="D15" s="4">
        <v>549921</v>
      </c>
      <c r="E15" s="4">
        <f t="shared" ref="E15:E27" si="0">C15+D15</f>
        <v>558921</v>
      </c>
    </row>
    <row r="16" spans="1:5" ht="38.25" x14ac:dyDescent="0.2">
      <c r="A16" s="6" t="s">
        <v>12</v>
      </c>
      <c r="B16" s="18" t="s">
        <v>54</v>
      </c>
      <c r="C16" s="5">
        <v>5500</v>
      </c>
      <c r="D16" s="5">
        <v>290330</v>
      </c>
      <c r="E16" s="5">
        <f t="shared" si="0"/>
        <v>295830</v>
      </c>
    </row>
    <row r="17" spans="1:5" x14ac:dyDescent="0.2">
      <c r="A17" s="32" t="s">
        <v>13</v>
      </c>
      <c r="B17" s="19" t="s">
        <v>14</v>
      </c>
      <c r="C17" s="33">
        <v>3500</v>
      </c>
      <c r="D17" s="33">
        <v>80280</v>
      </c>
      <c r="E17" s="4">
        <f t="shared" si="0"/>
        <v>83780</v>
      </c>
    </row>
    <row r="18" spans="1:5" ht="25.5" x14ac:dyDescent="0.2">
      <c r="A18" s="32" t="s">
        <v>15</v>
      </c>
      <c r="B18" s="20" t="s">
        <v>16</v>
      </c>
      <c r="C18" s="33">
        <v>0</v>
      </c>
      <c r="D18" s="33">
        <v>60000</v>
      </c>
      <c r="E18" s="4">
        <f t="shared" si="0"/>
        <v>60000</v>
      </c>
    </row>
    <row r="19" spans="1:5" ht="38.25" x14ac:dyDescent="0.2">
      <c r="A19" s="32" t="s">
        <v>17</v>
      </c>
      <c r="B19" s="21" t="s">
        <v>18</v>
      </c>
      <c r="C19" s="33">
        <v>2000</v>
      </c>
      <c r="D19" s="33">
        <v>140050</v>
      </c>
      <c r="E19" s="4">
        <f t="shared" si="0"/>
        <v>142050</v>
      </c>
    </row>
    <row r="20" spans="1:5" ht="25.5" x14ac:dyDescent="0.2">
      <c r="A20" s="32" t="s">
        <v>19</v>
      </c>
      <c r="B20" s="20" t="s">
        <v>20</v>
      </c>
      <c r="C20" s="33">
        <v>0</v>
      </c>
      <c r="D20" s="33">
        <v>10000</v>
      </c>
      <c r="E20" s="4">
        <f t="shared" si="0"/>
        <v>10000</v>
      </c>
    </row>
    <row r="21" spans="1:5" ht="25.5" x14ac:dyDescent="0.2">
      <c r="A21" s="6" t="s">
        <v>21</v>
      </c>
      <c r="B21" s="18" t="s">
        <v>22</v>
      </c>
      <c r="C21" s="5">
        <v>3500</v>
      </c>
      <c r="D21" s="5">
        <v>259591</v>
      </c>
      <c r="E21" s="5">
        <f t="shared" si="0"/>
        <v>263091</v>
      </c>
    </row>
    <row r="22" spans="1:5" x14ac:dyDescent="0.2">
      <c r="A22" s="32" t="s">
        <v>23</v>
      </c>
      <c r="B22" s="35" t="s">
        <v>24</v>
      </c>
      <c r="C22" s="33">
        <v>3500</v>
      </c>
      <c r="D22" s="33">
        <v>80280</v>
      </c>
      <c r="E22" s="4">
        <f t="shared" si="0"/>
        <v>83780</v>
      </c>
    </row>
    <row r="23" spans="1:5" ht="38.25" x14ac:dyDescent="0.2">
      <c r="A23" s="32" t="s">
        <v>25</v>
      </c>
      <c r="B23" s="41" t="s">
        <v>51</v>
      </c>
      <c r="C23" s="33">
        <v>0</v>
      </c>
      <c r="D23" s="33">
        <v>124311</v>
      </c>
      <c r="E23" s="4">
        <f t="shared" si="0"/>
        <v>124311</v>
      </c>
    </row>
    <row r="24" spans="1:5" ht="38.25" x14ac:dyDescent="0.2">
      <c r="A24" s="32" t="s">
        <v>26</v>
      </c>
      <c r="B24" s="22" t="s">
        <v>52</v>
      </c>
      <c r="C24" s="33">
        <v>0</v>
      </c>
      <c r="D24" s="33">
        <v>55000</v>
      </c>
      <c r="E24" s="4">
        <f t="shared" si="0"/>
        <v>55000</v>
      </c>
    </row>
    <row r="25" spans="1:5" x14ac:dyDescent="0.2">
      <c r="A25" s="32" t="s">
        <v>27</v>
      </c>
      <c r="B25" s="22" t="s">
        <v>53</v>
      </c>
      <c r="C25" s="33">
        <v>0</v>
      </c>
      <c r="D25" s="34">
        <v>0</v>
      </c>
      <c r="E25" s="4">
        <f t="shared" si="0"/>
        <v>0</v>
      </c>
    </row>
    <row r="26" spans="1:5" x14ac:dyDescent="0.2">
      <c r="A26" s="7" t="s">
        <v>28</v>
      </c>
      <c r="B26" s="8" t="s">
        <v>29</v>
      </c>
      <c r="C26" s="4">
        <f>C28*15%</f>
        <v>1050</v>
      </c>
      <c r="D26" s="27">
        <f>D28*15%</f>
        <v>24084</v>
      </c>
      <c r="E26" s="4">
        <f t="shared" si="0"/>
        <v>25134</v>
      </c>
    </row>
    <row r="27" spans="1:5" x14ac:dyDescent="0.2">
      <c r="A27" s="2" t="s">
        <v>30</v>
      </c>
      <c r="B27" s="8" t="s">
        <v>31</v>
      </c>
      <c r="C27" s="4">
        <f>+C26+C15</f>
        <v>10050</v>
      </c>
      <c r="D27" s="27">
        <f>+D26+D15</f>
        <v>574005</v>
      </c>
      <c r="E27" s="4">
        <f t="shared" si="0"/>
        <v>584055</v>
      </c>
    </row>
    <row r="28" spans="1:5" x14ac:dyDescent="0.2">
      <c r="A28" s="7" t="s">
        <v>32</v>
      </c>
      <c r="B28" s="28" t="s">
        <v>33</v>
      </c>
      <c r="C28" s="4">
        <f>SUM(C17+C22)</f>
        <v>7000</v>
      </c>
      <c r="D28" s="27">
        <f>SUM(D17+D22)</f>
        <v>160560</v>
      </c>
      <c r="E28" s="4">
        <f>SUM(C28+D28)</f>
        <v>167560</v>
      </c>
    </row>
    <row r="29" spans="1:5" x14ac:dyDescent="0.2">
      <c r="A29" s="7" t="s">
        <v>34</v>
      </c>
      <c r="B29" s="28" t="s">
        <v>35</v>
      </c>
      <c r="C29" s="4">
        <f>C30-E27</f>
        <v>6681309</v>
      </c>
      <c r="D29" s="26"/>
      <c r="E29" s="26"/>
    </row>
    <row r="30" spans="1:5" x14ac:dyDescent="0.2">
      <c r="A30" s="7" t="s">
        <v>36</v>
      </c>
      <c r="B30" s="13" t="s">
        <v>37</v>
      </c>
      <c r="C30" s="4">
        <v>7265364</v>
      </c>
      <c r="D30" s="26"/>
      <c r="E30" s="26"/>
    </row>
    <row r="32" spans="1:5" x14ac:dyDescent="0.2">
      <c r="C32" s="53"/>
      <c r="D32" s="53"/>
    </row>
    <row r="33" spans="1:10" x14ac:dyDescent="0.2">
      <c r="A33" s="24" t="s">
        <v>38</v>
      </c>
      <c r="B33" s="25"/>
      <c r="C33" s="42"/>
      <c r="D33" s="42"/>
      <c r="E33" s="42"/>
      <c r="F33" s="42"/>
      <c r="G33" s="42"/>
      <c r="H33" s="42"/>
      <c r="I33" s="42"/>
      <c r="J33" s="42"/>
    </row>
    <row r="34" spans="1:10" x14ac:dyDescent="0.2">
      <c r="A34" s="40"/>
      <c r="B34" s="39"/>
      <c r="C34" s="42"/>
      <c r="D34" s="42"/>
      <c r="E34" s="42"/>
      <c r="F34" s="42"/>
      <c r="G34" s="42"/>
      <c r="H34" s="42"/>
      <c r="I34" s="42"/>
      <c r="J34" s="42"/>
    </row>
    <row r="35" spans="1:10" x14ac:dyDescent="0.2">
      <c r="A35" s="43"/>
      <c r="B35" s="1" t="s">
        <v>7</v>
      </c>
      <c r="C35" s="60">
        <v>2023</v>
      </c>
      <c r="D35" s="60"/>
      <c r="E35" s="63">
        <v>2024</v>
      </c>
      <c r="F35" s="64"/>
      <c r="G35" s="60" t="s">
        <v>39</v>
      </c>
      <c r="H35" s="60"/>
      <c r="I35" s="56" t="s">
        <v>40</v>
      </c>
      <c r="J35" s="56"/>
    </row>
    <row r="36" spans="1:10" x14ac:dyDescent="0.2">
      <c r="A36" s="1" t="s">
        <v>5</v>
      </c>
      <c r="B36" s="1" t="s">
        <v>41</v>
      </c>
      <c r="C36" s="9" t="s">
        <v>42</v>
      </c>
      <c r="D36" s="9" t="s">
        <v>43</v>
      </c>
      <c r="E36" s="9" t="s">
        <v>42</v>
      </c>
      <c r="F36" s="9" t="s">
        <v>43</v>
      </c>
      <c r="G36" s="9" t="s">
        <v>42</v>
      </c>
      <c r="H36" s="9" t="s">
        <v>43</v>
      </c>
      <c r="I36" s="9" t="s">
        <v>42</v>
      </c>
      <c r="J36" s="9" t="s">
        <v>43</v>
      </c>
    </row>
    <row r="37" spans="1:10" x14ac:dyDescent="0.2">
      <c r="A37" s="36">
        <v>1</v>
      </c>
      <c r="B37" s="10" t="s">
        <v>44</v>
      </c>
      <c r="C37" s="11">
        <f>C27</f>
        <v>10050</v>
      </c>
      <c r="D37" s="12"/>
      <c r="E37" s="11">
        <f>D27</f>
        <v>574005</v>
      </c>
      <c r="F37" s="12"/>
      <c r="G37" s="11">
        <f>+C30-E37-C37</f>
        <v>6681309</v>
      </c>
      <c r="H37" s="12"/>
      <c r="I37" s="11">
        <f>C37+E37+G37</f>
        <v>7265364</v>
      </c>
      <c r="J37" s="12"/>
    </row>
    <row r="38" spans="1:10" x14ac:dyDescent="0.2">
      <c r="A38" s="36">
        <v>2</v>
      </c>
      <c r="B38" s="13" t="s">
        <v>45</v>
      </c>
      <c r="C38" s="11">
        <f>C39+C40</f>
        <v>10050</v>
      </c>
      <c r="D38" s="14">
        <f>C38/C37*100</f>
        <v>100</v>
      </c>
      <c r="E38" s="11">
        <f>E39+E40</f>
        <v>574005</v>
      </c>
      <c r="F38" s="14">
        <f>E38/E37*100</f>
        <v>100</v>
      </c>
      <c r="G38" s="11">
        <f>G39+G40</f>
        <v>6677842.2999999998</v>
      </c>
      <c r="H38" s="38">
        <f>G38/G37*100</f>
        <v>99.948113460999934</v>
      </c>
      <c r="I38" s="14">
        <f>I37</f>
        <v>7265364</v>
      </c>
      <c r="J38" s="15">
        <f>I38/I37*100</f>
        <v>100</v>
      </c>
    </row>
    <row r="39" spans="1:10" x14ac:dyDescent="0.2">
      <c r="A39" s="44" t="s">
        <v>46</v>
      </c>
      <c r="B39" s="45" t="s">
        <v>47</v>
      </c>
      <c r="C39" s="46">
        <f>C37*0.7</f>
        <v>7035</v>
      </c>
      <c r="D39" s="47">
        <v>70</v>
      </c>
      <c r="E39" s="46">
        <f>E37*70/100</f>
        <v>401803.5</v>
      </c>
      <c r="F39" s="47">
        <v>70</v>
      </c>
      <c r="G39" s="46">
        <f>G37*70/100</f>
        <v>4676916.3</v>
      </c>
      <c r="H39" s="48">
        <v>70</v>
      </c>
      <c r="I39" s="47">
        <f>I37*70/100</f>
        <v>5085754.8</v>
      </c>
      <c r="J39" s="48">
        <v>70</v>
      </c>
    </row>
    <row r="40" spans="1:10" x14ac:dyDescent="0.2">
      <c r="A40" s="44" t="s">
        <v>48</v>
      </c>
      <c r="B40" s="16" t="s">
        <v>49</v>
      </c>
      <c r="C40" s="46">
        <f>C37*0.3</f>
        <v>3015</v>
      </c>
      <c r="D40" s="49">
        <v>30</v>
      </c>
      <c r="E40" s="46">
        <f>E37*30/100</f>
        <v>172201.5</v>
      </c>
      <c r="F40" s="49">
        <v>30</v>
      </c>
      <c r="G40" s="46">
        <v>2000926</v>
      </c>
      <c r="H40" s="48">
        <v>30</v>
      </c>
      <c r="I40" s="49">
        <f>I37*30/100</f>
        <v>2179609.2000000002</v>
      </c>
      <c r="J40" s="48">
        <v>30</v>
      </c>
    </row>
    <row r="41" spans="1:10" x14ac:dyDescent="0.2">
      <c r="A41" s="36">
        <v>3</v>
      </c>
      <c r="B41" s="13" t="s">
        <v>50</v>
      </c>
      <c r="C41" s="14">
        <v>0</v>
      </c>
      <c r="D41" s="37">
        <v>0</v>
      </c>
      <c r="E41" s="14">
        <v>0</v>
      </c>
      <c r="F41" s="37">
        <v>0</v>
      </c>
      <c r="G41" s="14">
        <v>0</v>
      </c>
      <c r="H41" s="15">
        <v>0</v>
      </c>
      <c r="I41" s="37">
        <v>0</v>
      </c>
      <c r="J41" s="15">
        <v>0</v>
      </c>
    </row>
  </sheetData>
  <mergeCells count="9">
    <mergeCell ref="C2:E3"/>
    <mergeCell ref="I35:J35"/>
    <mergeCell ref="A11:A13"/>
    <mergeCell ref="B11:B13"/>
    <mergeCell ref="C11:D11"/>
    <mergeCell ref="C35:D35"/>
    <mergeCell ref="G35:H35"/>
    <mergeCell ref="E11:E12"/>
    <mergeCell ref="E35:F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F7799B0CFE894F884EAB1620C1FEAE" ma:contentTypeVersion="2" ma:contentTypeDescription="Loo uus dokument" ma:contentTypeScope="" ma:versionID="12ab0deec7cfeb1a6194993120018c0a">
  <xsd:schema xmlns:xsd="http://www.w3.org/2001/XMLSchema" xmlns:xs="http://www.w3.org/2001/XMLSchema" xmlns:p="http://schemas.microsoft.com/office/2006/metadata/properties" xmlns:ns2="aff8a95a-bdca-4bd1-9f28-df5ebd643b89" targetNamespace="http://schemas.microsoft.com/office/2006/metadata/properties" ma:root="true" ma:fieldsID="04d8bede78221c15ddfa129f066c6426" ns2:_="">
    <xsd:import namespace="aff8a95a-bdca-4bd1-9f28-df5ebd643b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a95a-bdca-4bd1-9f28-df5ebd643b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f8a95a-bdca-4bd1-9f28-df5ebd643b89">HXU5DPSK444F-947444548-20908</_dlc_DocId>
    <_dlc_DocIdUrl xmlns="aff8a95a-bdca-4bd1-9f28-df5ebd643b89">
      <Url>https://kontor.rik.ee/sm/_layouts/15/DocIdRedir.aspx?ID=HXU5DPSK444F-947444548-20908</Url>
      <Description>HXU5DPSK444F-947444548-20908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2EE29D-4C60-4AB0-A438-C1BB93F4F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8a95a-bdca-4bd1-9f28-df5ebd643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3177A-96CA-47D8-86A8-BBB1C91FC086}">
  <ds:schemaRefs>
    <ds:schemaRef ds:uri="http://schemas.microsoft.com/office/2006/metadata/properties"/>
    <ds:schemaRef ds:uri="http://schemas.microsoft.com/office/infopath/2007/PartnerControls"/>
    <ds:schemaRef ds:uri="aff8a95a-bdca-4bd1-9f28-df5ebd643b89"/>
  </ds:schemaRefs>
</ds:datastoreItem>
</file>

<file path=customXml/itemProps3.xml><?xml version="1.0" encoding="utf-8"?>
<ds:datastoreItem xmlns:ds="http://schemas.openxmlformats.org/officeDocument/2006/customXml" ds:itemID="{2D249709-AB18-418B-B2A5-376B7E9199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D2EE81A-7820-4E83-B2CE-BE543A84FA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 (lisa 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Ney</dc:creator>
  <cp:keywords/>
  <dc:description/>
  <cp:lastModifiedBy>Jüri Lõssenko</cp:lastModifiedBy>
  <cp:revision/>
  <dcterms:created xsi:type="dcterms:W3CDTF">2022-12-13T11:23:38Z</dcterms:created>
  <dcterms:modified xsi:type="dcterms:W3CDTF">2023-11-06T12:30:45Z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0x01010079F7799B0CFE894F884EAB1620C1FEAE</vt:lpwstr>
  </property>
  <property fmtid="{D5CDD505-2E9C-101B-9397-08002B2CF9AE}" pid="3" name="_dlc_DocIdItemGuid">
    <vt:lpwstr>6431502c-7e5c-49e1-b441-60db482de49e</vt:lpwstr>
  </property>
  <property fmtid="{D5CDD505-2E9C-101B-9397-08002B2CF9AE}" pid="4" name="_AdHocReviewCycleID">
    <vt:i4>1412108627</vt:i4>
  </property>
  <property fmtid="{D5CDD505-2E9C-101B-9397-08002B2CF9AE}" pid="5" name="_NewReviewCycle">
    <vt:lpwstr/>
  </property>
  <property fmtid="{D5CDD505-2E9C-101B-9397-08002B2CF9AE}" pid="6" name="_EmailSubject">
    <vt:lpwstr>RES2024-2027 välisvahendite (SF2021+, RRF, Norra, Šveits) prognoosid</vt:lpwstr>
  </property>
  <property fmtid="{D5CDD505-2E9C-101B-9397-08002B2CF9AE}" pid="7" name="_AuthorEmail">
    <vt:lpwstr>anneli.sammel@tai.ee</vt:lpwstr>
  </property>
  <property fmtid="{D5CDD505-2E9C-101B-9397-08002B2CF9AE}" pid="8" name="_AuthorEmailDisplayName">
    <vt:lpwstr>Anneli Sammel</vt:lpwstr>
  </property>
  <property fmtid="{D5CDD505-2E9C-101B-9397-08002B2CF9AE}" pid="9" name="_ReviewingToolsShownOnce">
    <vt:lpwstr/>
  </property>
</Properties>
</file>