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Tonn\Dropbox (Personal)\Kool\Rahatarkuse projekt\"/>
    </mc:Choice>
  </mc:AlternateContent>
  <xr:revisionPtr revIDLastSave="0" documentId="13_ncr:1_{278BD50D-FEE2-4D07-A271-54F796E799A1}" xr6:coauthVersionLast="47" xr6:coauthVersionMax="47" xr10:uidLastSave="{00000000-0000-0000-0000-000000000000}"/>
  <bookViews>
    <workbookView xWindow="-120" yWindow="-120" windowWidth="29040" windowHeight="15840" xr2:uid="{00000000-000D-0000-FFFF-FFFF00000000}"/>
  </bookViews>
  <sheets>
    <sheet name="Eelarve kavand"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2" l="1"/>
  <c r="E7" i="2"/>
  <c r="B14" i="2" l="1"/>
  <c r="C14" i="2"/>
  <c r="D14" i="2"/>
  <c r="E12" i="2"/>
  <c r="E19" i="2"/>
  <c r="E42" i="2"/>
  <c r="C10" i="2"/>
  <c r="C4" i="2" s="1"/>
  <c r="D10" i="2"/>
  <c r="D4" i="2" s="1"/>
  <c r="B10" i="2"/>
  <c r="B4" i="2" s="1"/>
  <c r="E30" i="2"/>
  <c r="E37" i="2"/>
  <c r="C46" i="2"/>
  <c r="D46" i="2"/>
  <c r="B46" i="2"/>
  <c r="E14" i="2" l="1"/>
  <c r="B47" i="2"/>
  <c r="B52" i="2" s="1"/>
  <c r="D47" i="2"/>
  <c r="D52" i="2" s="1"/>
  <c r="C47" i="2"/>
  <c r="C18" i="2" s="1"/>
  <c r="E10" i="2"/>
  <c r="E46" i="2"/>
  <c r="E22" i="2"/>
  <c r="E5" i="2"/>
  <c r="E6" i="2"/>
  <c r="E8" i="2"/>
  <c r="E9" i="2"/>
  <c r="D11" i="2"/>
  <c r="C11" i="2"/>
  <c r="B11" i="2"/>
  <c r="F11" i="2"/>
  <c r="B18" i="2" l="1"/>
  <c r="D18" i="2"/>
  <c r="C49" i="2"/>
  <c r="C54" i="2" s="1"/>
  <c r="C52" i="2"/>
  <c r="D49" i="2"/>
  <c r="D54" i="2" s="1"/>
  <c r="E47" i="2"/>
  <c r="B49" i="2"/>
  <c r="B3" i="2"/>
  <c r="C3" i="2"/>
  <c r="C53" i="2" s="1"/>
  <c r="E11" i="2"/>
  <c r="E4" i="2"/>
  <c r="D3" i="2"/>
  <c r="F4" i="2"/>
  <c r="B53" i="2" l="1"/>
  <c r="D53" i="2"/>
  <c r="D55" i="2" s="1"/>
  <c r="B17" i="2"/>
  <c r="E18" i="2"/>
  <c r="D17" i="2"/>
  <c r="C17" i="2"/>
  <c r="C55" i="2"/>
  <c r="B54" i="2"/>
  <c r="E54" i="2" s="1"/>
  <c r="E49" i="2"/>
  <c r="E3" i="2"/>
  <c r="F3" i="2"/>
  <c r="F18" i="2"/>
  <c r="B55" i="2" l="1"/>
  <c r="E55" i="2" s="1"/>
  <c r="F17" i="2"/>
  <c r="E17" i="2"/>
  <c r="E53" i="2"/>
  <c r="E52" i="2"/>
  <c r="F53" i="2"/>
  <c r="F55"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tc={C2C69BA9-A451-4119-BDB1-390F591748A2}</author>
  </authors>
  <commentList>
    <comment ref="A52" authorId="0" shapeId="0" xr:uid="{C2C69BA9-A451-4119-BDB1-390F591748A2}">
      <text>
        <t>[Lõimkommentaar]
Teie Exceli versioon võimaldab teil seda lõimkommentaari lugeda, ent kõik sellesse tehtud muudatused eemaldatakse, kui fail avatakse Exceli uuemas versioonis. Lisateavet leiate siit: https://go.microsoft.com/fwlink/?linkid=870924.
Kommentaar:
    Kas peame selle siia lisama. See on ehk loogiline, kui pakkujaks on üks ülikool?
Vastus:
    See tuleb panna alla kogu projekti jaoks ühine</t>
      </text>
    </comment>
  </commentList>
</comments>
</file>

<file path=xl/sharedStrings.xml><?xml version="1.0" encoding="utf-8"?>
<sst xmlns="http://schemas.openxmlformats.org/spreadsheetml/2006/main" count="97" uniqueCount="75">
  <si>
    <t xml:space="preserve">Kululiik </t>
  </si>
  <si>
    <t>KOKKU</t>
  </si>
  <si>
    <t>Keskmine aastane summa</t>
  </si>
  <si>
    <t>Üldkulu</t>
  </si>
  <si>
    <t xml:space="preserve">Üldkulu arvutatakse automaatselt </t>
  </si>
  <si>
    <t xml:space="preserve"> Eelarve koostamise abivahend. Igaks projektiaastaks saab koostada eelarve, kuna aastati võivad projektis kulud olla erinevad (mõnel aastal võivad nt tööjõukulud või lähetuskulud olla suuremad kui teisel aastal; mõnel aastal võib olla vaja hankida kallemaid töövahendeid jne). Eri aastate kulude kokku liitmisel ja selle summa jagamisel projekti aastate arvuga saadakse projekti keskmine aastane eelarve. </t>
  </si>
  <si>
    <t>Eelarverea selgitus, põhjendus</t>
  </si>
  <si>
    <t>Uurimismeeskonna/ekspertmeeskonna loomisega seotud kulud (personalikulude puhul töötasud koos kõigi riiklike maksudega, maksetega ja seadusest tulenevate hüvitistega)</t>
  </si>
  <si>
    <t>Töö tulemuste teadmistepõhise rakendamisega seotud kulud</t>
  </si>
  <si>
    <t>Tegevustoetuse osa</t>
  </si>
  <si>
    <r>
      <t>Siia alla lähevad kõik kulud, mis on seot</t>
    </r>
    <r>
      <rPr>
        <i/>
        <sz val="11"/>
        <rFont val="Calibri"/>
        <family val="2"/>
        <charset val="186"/>
        <scheme val="minor"/>
      </rPr>
      <t>ud tegevustoetuse kasutamisega. Palume eraldi välja tuua planeeritavad kulud nii uurimismeeskonna/ekspertrühma loomise kohta kui ka uurimistöö tulemuste teadmistepõhise rakendamise kohta.</t>
    </r>
    <r>
      <rPr>
        <i/>
        <sz val="11"/>
        <color rgb="FFFF0000"/>
        <rFont val="Calibri"/>
        <family val="2"/>
        <charset val="186"/>
        <scheme val="minor"/>
      </rPr>
      <t xml:space="preserve">
</t>
    </r>
    <r>
      <rPr>
        <i/>
        <sz val="11"/>
        <color theme="1"/>
        <rFont val="Calibri"/>
        <family val="2"/>
        <charset val="186"/>
        <scheme val="minor"/>
      </rPr>
      <t xml:space="preserve">
NB! Igasse lahtrisse arvestada vastava kulurea aastane kulu ning kirjutada selgitus
Värvilised lahtrid on lukustatud, neisse ei ole vaja midagi sisestada, nendesse arvutatakse summad automaatselt</t>
    </r>
  </si>
  <si>
    <t>Siia alla lähevad kõik kulud, mis on seotud uurimistöö teostamisega 
NB! Igasse lahtrisse arvestada vastava kulurea aastane kulu ning kirjutada selgitus
Värvilised lahtrid on lukustatud, neisse ei ole vaja midagi sisestada, nendesse arvutatakse summad automaatselt</t>
  </si>
  <si>
    <r>
      <t xml:space="preserve"> Siia alla tuleb esitada kõik kulud ja tegevused, mis on seotud </t>
    </r>
    <r>
      <rPr>
        <b/>
        <i/>
        <sz val="11"/>
        <color theme="1"/>
        <rFont val="Calibri"/>
        <family val="2"/>
        <charset val="186"/>
        <scheme val="minor"/>
      </rPr>
      <t>uurimistöö käigus välja töötatud lahenduste rakendamisega Rahandusministeeriumi sisuosakonna töös</t>
    </r>
    <r>
      <rPr>
        <i/>
        <sz val="11"/>
        <color theme="1"/>
        <rFont val="Calibri"/>
        <family val="2"/>
        <charset val="186"/>
        <scheme val="minor"/>
      </rPr>
      <t>. Näiteks poliitikakujundatele, analüütikutele suunatud koolituste läbiviimine ja sellega seotud kulud, teadusnõustamise kulud,  muud personalikulud (kõik töötajad kokku koos kõigi riiklike maksudega, maksetega ja seadusest tulenevate hüvitistega), õppereisid, lähetused, korraldatavad üritused.
Kuluread eristada piisavalt detailselt ning iga kulurea kohta lisada selgitus ja põhjendus, mis aitaks mõista planeeritavaid tegevusi ja nende mahtusid.</t>
    </r>
  </si>
  <si>
    <r>
      <t xml:space="preserve">Siia alla tuleb esitada kõik etapid, planeeritavad tegevused ja kulud, mis on seotud </t>
    </r>
    <r>
      <rPr>
        <b/>
        <i/>
        <sz val="11"/>
        <color theme="1"/>
        <rFont val="Calibri"/>
        <family val="2"/>
        <charset val="186"/>
        <scheme val="minor"/>
      </rPr>
      <t>uurimistöö läbiviimisega, Rahandusministeeriumile vajalike lahenduste väljatöötamisega</t>
    </r>
    <r>
      <rPr>
        <i/>
        <sz val="11"/>
        <color theme="1"/>
        <rFont val="Calibri"/>
        <family val="2"/>
        <charset val="186"/>
        <scheme val="minor"/>
      </rPr>
      <t xml:space="preserve">. Näiteks eristada ridadel teostatavad uuringuetapid ja selle all planeeritavad olulised tegevused (arvestada sisse uurimismeeskonna tööjõululud uurimistöö teostamisel koos kõigi riiklike maksudega, maksetega ja seadusest tulenevate hüvitistega), vajalike litsentside ostud, alltäöövõtud, sisseostetavad teadus- ja arendusteenused, korraldatavad üritused jms.
Kuluread eristada piisavalt detailselt ning iga kulurea kohta lisada selgitus ja põhjendus, mis aitaks mõista välja pakutud uurimistöö tegevusi ja nende mahtusid.
</t>
    </r>
  </si>
  <si>
    <r>
      <t xml:space="preserve">Kui sihttoetuse saaja on käibemaksukohuslane, lisandub </t>
    </r>
    <r>
      <rPr>
        <b/>
        <i/>
        <sz val="11"/>
        <color theme="1"/>
        <rFont val="Calibri"/>
        <family val="2"/>
        <charset val="186"/>
        <scheme val="minor"/>
      </rPr>
      <t>uurimistöö tegevuste</t>
    </r>
    <r>
      <rPr>
        <i/>
        <sz val="11"/>
        <color theme="1"/>
        <rFont val="Calibri"/>
        <family val="2"/>
        <charset val="186"/>
        <scheme val="minor"/>
      </rPr>
      <t xml:space="preserve"> maksumustele käibemaks </t>
    </r>
  </si>
  <si>
    <r>
      <t xml:space="preserve">Siia alla tuleb esitada kõik kulud ja tegevused, mis on seotud </t>
    </r>
    <r>
      <rPr>
        <b/>
        <i/>
        <sz val="11"/>
        <color theme="1"/>
        <rFont val="Calibri"/>
        <family val="2"/>
        <charset val="186"/>
        <scheme val="minor"/>
      </rPr>
      <t>uurimismeeskonna/ ekspertrühma loomisega ülikoolide/mõttekodade juurde</t>
    </r>
    <r>
      <rPr>
        <i/>
        <sz val="11"/>
        <color theme="1"/>
        <rFont val="Calibri"/>
        <family val="2"/>
        <charset val="186"/>
        <scheme val="minor"/>
      </rPr>
      <t>. Näiteks teadlaste koolitused, lähetused, korraldatavad üritused, personalikulud, sh juhendajate ja doktorantide personalikulud (kõik töötajad kokku koos kõigi riiklike maksudega, maksetega ja seadusest tulenevate hüvitistega), kaasatavate väliskepertide/-teadlaste kulud jms.
Kuluread eristada piisavalt detailselt ning iga kulurea kohta lisada selgitus ja põhjendus, mis aitaks mõista planeeritavaid tegevusi ja nende mahtusid.
NB! Tegevustoetusele käibemaksu ei lisandu</t>
    </r>
  </si>
  <si>
    <t>Doktorantide ning juhendajate personalikulu</t>
  </si>
  <si>
    <t>Magistrantide kaasamine</t>
  </si>
  <si>
    <t>Välislähetused seoses teadusvõrkudes osalemisega, konverentsidel, seminaridel ja koolitustel osalemine, sh välisekspertide ja teadlastega seotud kulud</t>
  </si>
  <si>
    <t>Välislähetused seoses projektiga seotud teadustegevusega, sh teadustulemuste ettekandmine, võrgustikes osalemine, koolitustel ning seminaridel osalemine. Välisteadlaste poolt ühisüritustel osalemine, majutus- ning sõidukulud ja päevarahad.</t>
  </si>
  <si>
    <t>Magistrantide stipendiumid aitamaks läbi viia projektiga seotud tegevusi ning motiveerimaks magistrante tegema projektiga seotud magistritöid.</t>
  </si>
  <si>
    <t>Poliitikakujundatele, analüütikutele suunatud koolituste läbiviimine</t>
  </si>
  <si>
    <t>Varasema kirjanduse, uuringute, dokumentatsiooni analüüs ning ülevaate ning kirjanduse baasil tehtavate soovituste koostamine</t>
  </si>
  <si>
    <t>Olemasoleva andmestiku analüüs</t>
  </si>
  <si>
    <t>Etapp I (analüüs)</t>
  </si>
  <si>
    <t>Etapp II (disain)</t>
  </si>
  <si>
    <t>Eksperimentide väljatöötamine</t>
  </si>
  <si>
    <t>Finantssektori fookusgrupi intervjuud</t>
  </si>
  <si>
    <t>Sihtrühmade kaardistamine</t>
  </si>
  <si>
    <t>Uurimisinstrumentide väljatöötamine</t>
  </si>
  <si>
    <t>Osalusdisaini sessioonid</t>
  </si>
  <si>
    <t>Etapp III (koostamine)</t>
  </si>
  <si>
    <t>Rahatarkuse mõõteinsturmendi piloteerimine ning tulemuste analüüs ning iteratiivsed parendused</t>
  </si>
  <si>
    <t>Õpiväljundite koostamine</t>
  </si>
  <si>
    <t>Soovituslike meetmete väljatöötamine</t>
  </si>
  <si>
    <t>Kvantitatiivse (ökonomeetriline) uuringu läbiviimisega seotud kulud (sh andmed jms)</t>
  </si>
  <si>
    <t>Mõõteinstrumentide valideerimise kava väljatöötamine</t>
  </si>
  <si>
    <t>Meeskonna ühtsuse ning meeskonna ning tellija omavahelise suhtluse parendamiseks korraldatav(ad) üritus(ed)</t>
  </si>
  <si>
    <t>Uurimismeeskonna ühisseminar(id)</t>
  </si>
  <si>
    <t>Vahetulemuste tutvustamise seminar (1a)</t>
  </si>
  <si>
    <t>Vahetulemuste tutvustamise seminar (2a)</t>
  </si>
  <si>
    <t>Etapp IV (hindamine)</t>
  </si>
  <si>
    <t>Uurimistegevused kokku</t>
  </si>
  <si>
    <t>Uurimistoetuse osa (koos käibemaksuga)</t>
  </si>
  <si>
    <t>Üldkulu uurimistegevustelt</t>
  </si>
  <si>
    <t>Sihttoetuse maht kokku (ilma käibemaksuta)</t>
  </si>
  <si>
    <t>Käibemaks uurimistegevustelt, sh üldkulu</t>
  </si>
  <si>
    <t>Üldkulu kokku (ilma käibemaksuta)</t>
  </si>
  <si>
    <t>Sihttoetuse maht kokku (koos käibemaksuga)</t>
  </si>
  <si>
    <t>Käibemaks kokku</t>
  </si>
  <si>
    <t>Eelarve koostamisel arvestatakse, et osa sihttoetusest makstakse välja tegevustoetusena, mille hulgas on ka üldkulu ning vastavale osale ei lisandu käibemaksu.</t>
  </si>
  <si>
    <t>Eelarve koostamisel arvestatakse, et uurimistoetuse osa maksustatakse täies ulatuses käibemaksuga tulenevalt Eesti maksuseadustest.</t>
  </si>
  <si>
    <t>Mõõteinstrumendi hindamine ja täiendamine</t>
  </si>
  <si>
    <t>Õpiväljundite pilootprojekti läbiviimine</t>
  </si>
  <si>
    <t>Juhendmaterjalide loomine</t>
  </si>
  <si>
    <t>Rahatarkuse mõjutamise ekspermentide katseplaanide väljatöötamine</t>
  </si>
  <si>
    <t>Eksperimentide läbiviimine ning tulemuste analüüs ning rakendamise soovituste koostamine</t>
  </si>
  <si>
    <t>Etapp V (valideerimine)</t>
  </si>
  <si>
    <t>Rahatarkuse õpiväljundite valideerimine</t>
  </si>
  <si>
    <t>Mõõteinstrumendi valideerimine</t>
  </si>
  <si>
    <t>Lõppraporti koostamine</t>
  </si>
  <si>
    <t>Metoodikas kirjeldatud I etapp</t>
  </si>
  <si>
    <t>Metoodikas kirjeldatud III etapp</t>
  </si>
  <si>
    <t>Metoodikas kirjeldatud IV etapp</t>
  </si>
  <si>
    <t>Vastavalt tegevuskavas näidatule, sh näidatud tegevuste kestvus ja vastutajad</t>
  </si>
  <si>
    <t>Metoodikas kirjeldatud II etapp</t>
  </si>
  <si>
    <t>Metoodikas kirjeldatud V etapp</t>
  </si>
  <si>
    <r>
      <rPr>
        <b/>
        <sz val="11"/>
        <rFont val="Calibri"/>
        <family val="2"/>
        <charset val="186"/>
        <scheme val="minor"/>
      </rPr>
      <t>Kavandatavad uurimistegevused, sh üldkulu</t>
    </r>
    <r>
      <rPr>
        <i/>
        <sz val="11"/>
        <rFont val="Calibri"/>
        <family val="2"/>
        <charset val="186"/>
        <scheme val="minor"/>
      </rPr>
      <t xml:space="preserve">  (ilma käibemaksuta)</t>
    </r>
  </si>
  <si>
    <t>Kaasatakse 1-2 doktoranti ning projekti vahenditest kaetakse 1/4 ühe doktorandi palgakulust või stipendiumikulu ning välisjuhendajatele makstavad lisatasud</t>
  </si>
  <si>
    <t>Teadusnõustamine</t>
  </si>
  <si>
    <t>Uurimisgrupi teadustegevuse kulud, sh andmete töötlemise, andmetele ligipääsu, vajaliku tarkvara soetamine ning andmetöötlemise kulud</t>
  </si>
  <si>
    <t>Uurimisgrupi ning teaduspublikatsioonide loomise abitegevustega seotud kulud</t>
  </si>
  <si>
    <t xml:space="preserve">Planeeritud on iga aasta lõpus üks 4-6h koolitus vastavalt lepingu sõlmimise järel tellijaga vajadustega arvestades. Juhul kui vastavat koolitust ei vajata, arvestatakse vastav kulu teadusnõustamise kulude hulka. </t>
  </si>
  <si>
    <t>Teadusnõustamise kulusid hõlmavad vajaliku kompententsi olemasolu tagamist operatiivselt vajadustele reageerida ning pakkuda vajaliku valdkonna nõustamist ning reaalset nõustamistegevust ning selle ettevalmistuseks kuluvat aega.</t>
  </si>
  <si>
    <t>Eelarve on koostatud eeldusel, et sihttoetuse kogusumma on 300 000 eurot, millest uurimistoetuse osale lisandub käibemaks.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</si>
</sst>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186"/>
      <scheme val="minor"/>
    </font>
    <font>
      <b/>
      <sz val="11"/>
      <color theme="1"/>
      <name val="Calibri"/>
      <family val="2"/>
      <charset val="186"/>
      <scheme val="minor"/>
    </font>
    <font>
      <i/>
      <sz val="11"/>
      <color theme="1"/>
      <name val="Calibri"/>
      <family val="2"/>
      <charset val="186"/>
      <scheme val="minor"/>
    </font>
    <font>
      <b/>
      <sz val="11"/>
      <color rgb="FFFF0000"/>
      <name val="Calibri"/>
      <family val="2"/>
      <charset val="186"/>
      <scheme val="minor"/>
    </font>
    <font>
      <sz val="11"/>
      <color rgb="FFFF0000"/>
      <name val="Calibri"/>
      <family val="2"/>
      <charset val="186"/>
      <scheme val="minor"/>
    </font>
    <font>
      <sz val="11"/>
      <color theme="0" tint="-0.499984740745262"/>
      <name val="Calibri"/>
      <family val="2"/>
      <charset val="186"/>
      <scheme val="minor"/>
    </font>
    <font>
      <i/>
      <sz val="11"/>
      <color rgb="FFFF0000"/>
      <name val="Calibri"/>
      <family val="2"/>
      <charset val="186"/>
      <scheme val="minor"/>
    </font>
    <font>
      <b/>
      <sz val="11"/>
      <name val="Calibri"/>
      <family val="2"/>
      <charset val="186"/>
      <scheme val="minor"/>
    </font>
    <font>
      <i/>
      <sz val="11"/>
      <name val="Calibri"/>
      <family val="2"/>
      <charset val="186"/>
      <scheme val="minor"/>
    </font>
    <font>
      <sz val="8"/>
      <name val="Calibri"/>
      <family val="2"/>
      <charset val="186"/>
      <scheme val="minor"/>
    </font>
    <font>
      <b/>
      <i/>
      <sz val="11"/>
      <color theme="1"/>
      <name val="Calibri"/>
      <family val="2"/>
      <charset val="186"/>
      <scheme val="minor"/>
    </font>
    <font>
      <b/>
      <sz val="11"/>
      <name val="Calibri"/>
      <family val="2"/>
      <scheme val="minor"/>
    </font>
    <font>
      <b/>
      <sz val="11"/>
      <color theme="1"/>
      <name val="Calibri"/>
      <family val="2"/>
      <scheme val="minor"/>
    </font>
    <font>
      <b/>
      <i/>
      <sz val="11"/>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8">
    <xf numFmtId="0" fontId="0" fillId="0" borderId="0" xfId="0"/>
    <xf numFmtId="0" fontId="1" fillId="0" borderId="1" xfId="0" applyFont="1" applyBorder="1"/>
    <xf numFmtId="0" fontId="1" fillId="2" borderId="1" xfId="0" applyFont="1" applyFill="1" applyBorder="1"/>
    <xf numFmtId="0" fontId="0" fillId="0" borderId="1" xfId="0" applyBorder="1" applyProtection="1">
      <protection locked="0"/>
    </xf>
    <xf numFmtId="0" fontId="0" fillId="0" borderId="1" xfId="0" applyBorder="1" applyAlignment="1" applyProtection="1">
      <alignment wrapText="1"/>
      <protection locked="0"/>
    </xf>
    <xf numFmtId="0" fontId="1" fillId="0" borderId="1" xfId="0" applyFont="1" applyBorder="1" applyProtection="1">
      <protection locked="0"/>
    </xf>
    <xf numFmtId="0" fontId="1" fillId="0" borderId="1" xfId="0" applyFont="1" applyBorder="1" applyAlignment="1">
      <alignment wrapText="1"/>
    </xf>
    <xf numFmtId="0" fontId="5" fillId="0" borderId="1" xfId="0" applyFont="1" applyBorder="1" applyAlignment="1" applyProtection="1">
      <alignment wrapText="1"/>
      <protection locked="0"/>
    </xf>
    <xf numFmtId="0" fontId="1" fillId="5" borderId="1" xfId="0" applyFont="1" applyFill="1" applyBorder="1"/>
    <xf numFmtId="0" fontId="0" fillId="5" borderId="1" xfId="0" applyFill="1" applyBorder="1"/>
    <xf numFmtId="0" fontId="0" fillId="2" borderId="1" xfId="0" applyFill="1" applyBorder="1"/>
    <xf numFmtId="0" fontId="2" fillId="2" borderId="1" xfId="0" applyFont="1" applyFill="1" applyBorder="1" applyAlignment="1">
      <alignment wrapText="1"/>
    </xf>
    <xf numFmtId="0" fontId="1" fillId="4" borderId="1" xfId="0" applyFont="1" applyFill="1" applyBorder="1" applyAlignment="1">
      <alignment wrapText="1"/>
    </xf>
    <xf numFmtId="0" fontId="1" fillId="4" borderId="1" xfId="0" applyFont="1" applyFill="1" applyBorder="1"/>
    <xf numFmtId="0" fontId="4" fillId="3" borderId="1" xfId="0" applyFont="1" applyFill="1" applyBorder="1" applyAlignment="1">
      <alignment wrapText="1"/>
    </xf>
    <xf numFmtId="0" fontId="1" fillId="6" borderId="1" xfId="0" applyFont="1" applyFill="1" applyBorder="1"/>
    <xf numFmtId="0" fontId="7" fillId="0" borderId="1" xfId="0" applyFont="1" applyBorder="1" applyAlignment="1" applyProtection="1">
      <alignment wrapText="1"/>
      <protection locked="0"/>
    </xf>
    <xf numFmtId="0" fontId="2" fillId="5" borderId="1" xfId="0" applyFont="1" applyFill="1" applyBorder="1" applyAlignment="1">
      <alignment horizontal="left" vertical="top" wrapText="1"/>
    </xf>
    <xf numFmtId="0" fontId="2" fillId="2" borderId="1" xfId="0" applyFont="1" applyFill="1" applyBorder="1" applyAlignment="1">
      <alignment vertical="top" wrapText="1"/>
    </xf>
    <xf numFmtId="0" fontId="8" fillId="0" borderId="1" xfId="0" applyFont="1" applyBorder="1" applyAlignment="1" applyProtection="1">
      <alignment wrapText="1"/>
      <protection locked="0"/>
    </xf>
    <xf numFmtId="0" fontId="7" fillId="2" borderId="1" xfId="0" applyFont="1" applyFill="1" applyBorder="1" applyAlignment="1">
      <alignment vertical="top" wrapText="1"/>
    </xf>
    <xf numFmtId="0" fontId="1" fillId="2" borderId="1" xfId="0" applyFont="1" applyFill="1" applyBorder="1" applyAlignment="1">
      <alignment vertical="top" wrapText="1"/>
    </xf>
    <xf numFmtId="0" fontId="7" fillId="5" borderId="1" xfId="0" applyFont="1" applyFill="1" applyBorder="1" applyAlignment="1">
      <alignment vertical="center"/>
    </xf>
    <xf numFmtId="0" fontId="8" fillId="5" borderId="1" xfId="0" applyFont="1" applyFill="1" applyBorder="1" applyAlignment="1">
      <alignment wrapText="1"/>
    </xf>
    <xf numFmtId="0" fontId="8" fillId="2" borderId="1" xfId="0" applyFont="1" applyFill="1" applyBorder="1" applyAlignment="1">
      <alignment vertical="top" wrapText="1"/>
    </xf>
    <xf numFmtId="0" fontId="2" fillId="0" borderId="1" xfId="0" applyFont="1" applyBorder="1" applyAlignment="1" applyProtection="1">
      <alignment horizontal="left" vertical="top" wrapText="1"/>
      <protection locked="0"/>
    </xf>
    <xf numFmtId="0" fontId="2" fillId="4" borderId="1" xfId="0" applyFont="1" applyFill="1" applyBorder="1"/>
    <xf numFmtId="0" fontId="7" fillId="3" borderId="1" xfId="0" applyFont="1" applyFill="1" applyBorder="1" applyAlignment="1">
      <alignment wrapText="1"/>
    </xf>
    <xf numFmtId="0" fontId="2" fillId="2" borderId="1" xfId="0" applyFont="1" applyFill="1" applyBorder="1" applyAlignment="1">
      <alignment horizontal="left" wrapText="1"/>
    </xf>
    <xf numFmtId="4" fontId="1" fillId="3" borderId="1" xfId="0" applyNumberFormat="1" applyFont="1" applyFill="1" applyBorder="1"/>
    <xf numFmtId="0" fontId="8" fillId="0" borderId="1" xfId="0" applyFont="1" applyBorder="1" applyAlignment="1" applyProtection="1">
      <alignment horizontal="left" wrapText="1" indent="1"/>
      <protection locked="0"/>
    </xf>
    <xf numFmtId="3" fontId="0" fillId="0" borderId="1" xfId="0" applyNumberFormat="1" applyBorder="1" applyProtection="1">
      <protection locked="0"/>
    </xf>
    <xf numFmtId="3" fontId="0" fillId="2" borderId="1" xfId="0" applyNumberFormat="1" applyFill="1" applyBorder="1"/>
    <xf numFmtId="0" fontId="11" fillId="0" borderId="1" xfId="0" applyFont="1" applyBorder="1" applyAlignment="1" applyProtection="1">
      <alignment wrapText="1"/>
      <protection locked="0"/>
    </xf>
    <xf numFmtId="3" fontId="12" fillId="0" borderId="1" xfId="0" applyNumberFormat="1" applyFont="1" applyBorder="1" applyProtection="1">
      <protection locked="0"/>
    </xf>
    <xf numFmtId="0" fontId="12" fillId="0" borderId="0" xfId="0" applyFont="1"/>
    <xf numFmtId="3" fontId="0" fillId="0" borderId="0" xfId="0" applyNumberFormat="1"/>
    <xf numFmtId="3" fontId="0" fillId="4" borderId="1" xfId="0" applyNumberFormat="1" applyFill="1" applyBorder="1"/>
    <xf numFmtId="3" fontId="0" fillId="5" borderId="1" xfId="0" applyNumberFormat="1" applyFill="1" applyBorder="1"/>
    <xf numFmtId="3" fontId="12" fillId="2" borderId="1" xfId="0" applyNumberFormat="1" applyFont="1" applyFill="1" applyBorder="1"/>
    <xf numFmtId="0" fontId="13" fillId="0" borderId="1" xfId="0" applyFont="1" applyBorder="1" applyAlignment="1" applyProtection="1">
      <alignment wrapText="1"/>
      <protection locked="0"/>
    </xf>
    <xf numFmtId="0" fontId="12" fillId="6" borderId="1" xfId="0" applyFont="1" applyFill="1" applyBorder="1"/>
    <xf numFmtId="0" fontId="12" fillId="0" borderId="1" xfId="0" applyFont="1" applyBorder="1" applyAlignment="1" applyProtection="1">
      <alignment wrapText="1"/>
      <protection locked="0"/>
    </xf>
    <xf numFmtId="0" fontId="1" fillId="0" borderId="1" xfId="0" applyFont="1" applyBorder="1" applyAlignment="1" applyProtection="1">
      <alignment horizontal="center" vertical="center" wrapText="1"/>
      <protection locked="0"/>
    </xf>
    <xf numFmtId="0" fontId="0" fillId="0" borderId="0" xfId="0" applyAlignment="1">
      <alignment horizontal="left" vertical="top" wrapText="1"/>
    </xf>
    <xf numFmtId="1" fontId="1" fillId="5" borderId="1" xfId="0" applyNumberFormat="1" applyFont="1" applyFill="1" applyBorder="1"/>
    <xf numFmtId="1" fontId="1" fillId="2" borderId="1" xfId="0" applyNumberFormat="1" applyFont="1" applyFill="1" applyBorder="1"/>
    <xf numFmtId="3" fontId="3" fillId="3" borderId="1" xfId="0" applyNumberFormat="1" applyFont="1" applyFill="1" applyBorder="1"/>
  </cellXfs>
  <cellStyles count="1">
    <cellStyle name="Normaallaad"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Liina Eek" id="{8F5C4069-9648-461B-8593-1CA148C98654}" userId="S::liina.eek@etag.ee::8f4ee4b8-5e32-46fd-b93e-2e5972c5058e" providerId="AD"/>
  <person displayName="Reelika Vahopski" id="{CC442D97-E9B7-4990-BA56-C0FE311BA530}" userId="S::Reelika.Vahopski@fin.ee::2d69d8a2-ac73-4773-a911-1e1d6bee97e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52" dT="2024-04-11T09:23:28.40" personId="{CC442D97-E9B7-4990-BA56-C0FE311BA530}" id="{C2C69BA9-A451-4119-BDB1-390F591748A2}">
    <text>Kas peame selle siia lisama. See on ehk loogiline, kui pakkujaks on üks ülikool?</text>
  </threadedComment>
  <threadedComment ref="A52" dT="2024-04-17T09:58:33.06" personId="{8F5C4069-9648-461B-8593-1CA148C98654}" id="{19599A57-28DE-4265-AEF0-FDDA3CFFC45B}" parentId="{C2C69BA9-A451-4119-BDB1-390F591748A2}">
    <text>See tuleb panna alla kogu projekti jaoks ühine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92BE9-34CB-4A00-B0D8-058CEC1BE419}">
  <dimension ref="A1:G63"/>
  <sheetViews>
    <sheetView tabSelected="1" workbookViewId="0">
      <selection sqref="A1:G1"/>
    </sheetView>
  </sheetViews>
  <sheetFormatPr defaultRowHeight="15" x14ac:dyDescent="0.25"/>
  <cols>
    <col min="1" max="1" width="41.85546875" customWidth="1"/>
    <col min="2" max="2" width="9.28515625" bestFit="1" customWidth="1"/>
    <col min="3" max="3" width="10" bestFit="1" customWidth="1"/>
    <col min="4" max="4" width="10.7109375" customWidth="1"/>
    <col min="5" max="5" width="10" bestFit="1" customWidth="1"/>
    <col min="6" max="6" width="10.28515625" customWidth="1"/>
    <col min="7" max="7" width="73.7109375" customWidth="1"/>
    <col min="8" max="8" width="9.28515625" customWidth="1"/>
  </cols>
  <sheetData>
    <row r="1" spans="1:7" ht="84.75" customHeight="1" x14ac:dyDescent="0.25">
      <c r="A1" s="43" t="s">
        <v>5</v>
      </c>
      <c r="B1" s="43"/>
      <c r="C1" s="43"/>
      <c r="D1" s="43"/>
      <c r="E1" s="43"/>
      <c r="F1" s="43"/>
      <c r="G1" s="43"/>
    </row>
    <row r="2" spans="1:7" ht="45" x14ac:dyDescent="0.25">
      <c r="A2" s="5" t="s">
        <v>0</v>
      </c>
      <c r="B2" s="1">
        <v>2024</v>
      </c>
      <c r="C2" s="1">
        <v>2025</v>
      </c>
      <c r="D2" s="1">
        <v>2026</v>
      </c>
      <c r="E2" s="1" t="s">
        <v>1</v>
      </c>
      <c r="F2" s="6" t="s">
        <v>2</v>
      </c>
      <c r="G2" s="16" t="s">
        <v>6</v>
      </c>
    </row>
    <row r="3" spans="1:7" ht="135" x14ac:dyDescent="0.25">
      <c r="A3" s="22" t="s">
        <v>9</v>
      </c>
      <c r="B3" s="9">
        <f>SUM(B4,B11)</f>
        <v>19250</v>
      </c>
      <c r="C3" s="9">
        <f>SUM(C4,C11)</f>
        <v>55375</v>
      </c>
      <c r="D3" s="9">
        <f>SUM(D4,D11)</f>
        <v>55375</v>
      </c>
      <c r="E3" s="8">
        <f>SUM(B3:D3)</f>
        <v>130000</v>
      </c>
      <c r="F3" s="45">
        <f>AVERAGEIF(B3:D3,"&gt;0", B3:D3)</f>
        <v>43333.333333333336</v>
      </c>
      <c r="G3" s="17" t="s">
        <v>10</v>
      </c>
    </row>
    <row r="4" spans="1:7" ht="165" x14ac:dyDescent="0.25">
      <c r="A4" s="20" t="s">
        <v>7</v>
      </c>
      <c r="B4" s="10">
        <f>SUM(B5:B10)</f>
        <v>15500</v>
      </c>
      <c r="C4" s="10">
        <f>SUM(C5:C10)</f>
        <v>46000</v>
      </c>
      <c r="D4" s="10">
        <f>SUM(D5:D10)</f>
        <v>46000</v>
      </c>
      <c r="E4" s="2">
        <f>SUM(B4:D4)</f>
        <v>107500</v>
      </c>
      <c r="F4" s="46">
        <f>AVERAGEIF(B4:D4,"&gt;0",B4:D4)</f>
        <v>35833.333333333336</v>
      </c>
      <c r="G4" s="18" t="s">
        <v>15</v>
      </c>
    </row>
    <row r="5" spans="1:7" ht="45" x14ac:dyDescent="0.25">
      <c r="A5" s="19" t="s">
        <v>16</v>
      </c>
      <c r="B5" s="3">
        <v>4000</v>
      </c>
      <c r="C5" s="3">
        <v>12000</v>
      </c>
      <c r="D5" s="3">
        <v>12000</v>
      </c>
      <c r="E5" s="10">
        <f>SUM(B5:D5)</f>
        <v>28000</v>
      </c>
      <c r="F5" s="15"/>
      <c r="G5" s="4" t="s">
        <v>68</v>
      </c>
    </row>
    <row r="6" spans="1:7" ht="60" x14ac:dyDescent="0.25">
      <c r="A6" s="19" t="s">
        <v>18</v>
      </c>
      <c r="B6" s="3">
        <v>4000</v>
      </c>
      <c r="C6" s="3">
        <v>13000</v>
      </c>
      <c r="D6" s="3">
        <v>13000</v>
      </c>
      <c r="E6" s="10">
        <f>SUM(B6:D6)</f>
        <v>30000</v>
      </c>
      <c r="F6" s="15"/>
      <c r="G6" s="4" t="s">
        <v>19</v>
      </c>
    </row>
    <row r="7" spans="1:7" ht="30" x14ac:dyDescent="0.25">
      <c r="A7" s="19" t="s">
        <v>71</v>
      </c>
      <c r="B7" s="3">
        <v>2600</v>
      </c>
      <c r="C7" s="3">
        <v>8000</v>
      </c>
      <c r="D7" s="3">
        <v>8000</v>
      </c>
      <c r="E7" s="10">
        <f>SUM(B7:D7)</f>
        <v>18600</v>
      </c>
      <c r="F7" s="15"/>
      <c r="G7" s="4" t="s">
        <v>70</v>
      </c>
    </row>
    <row r="8" spans="1:7" ht="30" x14ac:dyDescent="0.25">
      <c r="A8" s="19" t="s">
        <v>17</v>
      </c>
      <c r="B8" s="3">
        <v>1000</v>
      </c>
      <c r="C8" s="3">
        <v>3000</v>
      </c>
      <c r="D8" s="3">
        <v>3000</v>
      </c>
      <c r="E8" s="10">
        <f>SUM(B8:D8)</f>
        <v>7000</v>
      </c>
      <c r="F8" s="15"/>
      <c r="G8" s="4" t="s">
        <v>20</v>
      </c>
    </row>
    <row r="9" spans="1:7" ht="30" x14ac:dyDescent="0.25">
      <c r="A9" s="19" t="s">
        <v>38</v>
      </c>
      <c r="B9" s="3">
        <v>800</v>
      </c>
      <c r="C9" s="3">
        <v>800</v>
      </c>
      <c r="D9" s="3">
        <v>800</v>
      </c>
      <c r="E9" s="10">
        <f>SUM(B9:D9)</f>
        <v>2400</v>
      </c>
      <c r="F9" s="15"/>
      <c r="G9" s="4" t="s">
        <v>37</v>
      </c>
    </row>
    <row r="10" spans="1:7" x14ac:dyDescent="0.25">
      <c r="A10" s="19" t="s">
        <v>3</v>
      </c>
      <c r="B10" s="3">
        <f>SUM(B5:B9)*0.25</f>
        <v>3100</v>
      </c>
      <c r="C10" s="3">
        <f>SUM(C5:C9)*0.25</f>
        <v>9200</v>
      </c>
      <c r="D10" s="3">
        <f>SUM(D5:D9)*0.25</f>
        <v>9200</v>
      </c>
      <c r="E10" s="10">
        <f>SUM(B10:D10)</f>
        <v>21500</v>
      </c>
      <c r="F10" s="15"/>
      <c r="G10" s="4"/>
    </row>
    <row r="11" spans="1:7" ht="150" x14ac:dyDescent="0.25">
      <c r="A11" s="21" t="s">
        <v>8</v>
      </c>
      <c r="B11" s="10">
        <f>SUM(B12:B16)</f>
        <v>3750</v>
      </c>
      <c r="C11" s="10">
        <f>SUM(C12:C16)</f>
        <v>9375</v>
      </c>
      <c r="D11" s="10">
        <f>SUM(D12:D16)</f>
        <v>9375</v>
      </c>
      <c r="E11" s="2">
        <f>SUM(B11:D11)</f>
        <v>22500</v>
      </c>
      <c r="F11" s="2">
        <f>AVERAGEIF(B11:D11,"&gt;0",B11:D11)</f>
        <v>7500</v>
      </c>
      <c r="G11" s="11" t="s">
        <v>12</v>
      </c>
    </row>
    <row r="12" spans="1:7" ht="45" x14ac:dyDescent="0.25">
      <c r="A12" s="19" t="s">
        <v>21</v>
      </c>
      <c r="B12" s="3"/>
      <c r="C12" s="3">
        <v>1500</v>
      </c>
      <c r="D12" s="3">
        <v>1500</v>
      </c>
      <c r="E12" s="10">
        <f>SUM(B12:D12)</f>
        <v>3000</v>
      </c>
      <c r="F12" s="15"/>
      <c r="G12" s="4" t="s">
        <v>72</v>
      </c>
    </row>
    <row r="13" spans="1:7" ht="60" x14ac:dyDescent="0.25">
      <c r="A13" s="19" t="s">
        <v>69</v>
      </c>
      <c r="B13" s="3">
        <v>3000</v>
      </c>
      <c r="C13" s="3">
        <v>6000</v>
      </c>
      <c r="D13" s="3">
        <v>6000</v>
      </c>
      <c r="E13" s="10">
        <f>SUM(B13:D13)</f>
        <v>15000</v>
      </c>
      <c r="F13" s="15"/>
      <c r="G13" s="4" t="s">
        <v>73</v>
      </c>
    </row>
    <row r="14" spans="1:7" x14ac:dyDescent="0.25">
      <c r="A14" s="19" t="s">
        <v>3</v>
      </c>
      <c r="B14" s="3">
        <f t="shared" ref="B14:D14" si="0">SUM(B12:B13)*0.25</f>
        <v>750</v>
      </c>
      <c r="C14" s="3">
        <f t="shared" si="0"/>
        <v>1875</v>
      </c>
      <c r="D14" s="3">
        <f t="shared" si="0"/>
        <v>1875</v>
      </c>
      <c r="E14" s="10">
        <f>SUM(B14:D14)</f>
        <v>4500</v>
      </c>
      <c r="F14" s="15"/>
      <c r="G14" s="3"/>
    </row>
    <row r="15" spans="1:7" ht="13.15" customHeight="1" x14ac:dyDescent="0.25">
      <c r="A15" s="19"/>
      <c r="B15" s="3"/>
      <c r="C15" s="3"/>
      <c r="D15" s="3"/>
      <c r="E15" s="10"/>
      <c r="F15" s="15"/>
      <c r="G15" s="4"/>
    </row>
    <row r="16" spans="1:7" ht="13.15" customHeight="1" x14ac:dyDescent="0.25">
      <c r="A16" s="19"/>
      <c r="B16" s="3"/>
      <c r="C16" s="3"/>
      <c r="D16" s="3"/>
      <c r="E16" s="10"/>
      <c r="F16" s="15"/>
      <c r="G16" s="4"/>
    </row>
    <row r="17" spans="1:7" ht="90" x14ac:dyDescent="0.25">
      <c r="A17" s="22" t="s">
        <v>43</v>
      </c>
      <c r="B17" s="38">
        <f>B18+B49</f>
        <v>19001.5</v>
      </c>
      <c r="C17" s="38">
        <f t="shared" ref="C17:D17" si="1">C18+C49</f>
        <v>103883</v>
      </c>
      <c r="D17" s="38">
        <f t="shared" si="1"/>
        <v>84515.5</v>
      </c>
      <c r="E17" s="8">
        <f>SUM(B17:D17)</f>
        <v>207400</v>
      </c>
      <c r="F17" s="45">
        <f>AVERAGEIF(B17:D17,"&gt;0", B17:D17)</f>
        <v>69133.333333333328</v>
      </c>
      <c r="G17" s="23" t="s">
        <v>11</v>
      </c>
    </row>
    <row r="18" spans="1:7" ht="160.15" customHeight="1" x14ac:dyDescent="0.25">
      <c r="A18" s="24" t="s">
        <v>67</v>
      </c>
      <c r="B18" s="32">
        <f>B46+B47</f>
        <v>15575</v>
      </c>
      <c r="C18" s="32">
        <f t="shared" ref="C18:D18" si="2">C46+C47</f>
        <v>85150</v>
      </c>
      <c r="D18" s="32">
        <f t="shared" si="2"/>
        <v>69275</v>
      </c>
      <c r="E18" s="32">
        <f>SUM(B18:D18)</f>
        <v>170000</v>
      </c>
      <c r="F18" s="46">
        <f>AVERAGEIF(B18:D18,"&gt;0",B18:D18)</f>
        <v>56666.666666666664</v>
      </c>
      <c r="G18" s="28" t="s">
        <v>13</v>
      </c>
    </row>
    <row r="19" spans="1:7" ht="20.45" customHeight="1" x14ac:dyDescent="0.25">
      <c r="A19" s="40" t="s">
        <v>24</v>
      </c>
      <c r="B19" s="34">
        <v>8860</v>
      </c>
      <c r="C19" s="34"/>
      <c r="D19" s="34"/>
      <c r="E19" s="39">
        <f>SUM(B19:D19)</f>
        <v>8860</v>
      </c>
      <c r="F19" s="41"/>
      <c r="G19" s="42" t="s">
        <v>61</v>
      </c>
    </row>
    <row r="20" spans="1:7" ht="60" x14ac:dyDescent="0.25">
      <c r="A20" s="30" t="s">
        <v>22</v>
      </c>
      <c r="B20" s="31"/>
      <c r="C20" s="31"/>
      <c r="D20" s="31"/>
      <c r="E20" s="32"/>
      <c r="F20" s="15"/>
      <c r="G20" s="3" t="s">
        <v>64</v>
      </c>
    </row>
    <row r="21" spans="1:7" x14ac:dyDescent="0.25">
      <c r="A21" s="30" t="s">
        <v>23</v>
      </c>
      <c r="B21" s="31"/>
      <c r="C21" s="31"/>
      <c r="D21" s="31"/>
      <c r="E21" s="32"/>
      <c r="F21" s="15"/>
      <c r="G21" s="3" t="s">
        <v>64</v>
      </c>
    </row>
    <row r="22" spans="1:7" ht="15" customHeight="1" x14ac:dyDescent="0.25">
      <c r="A22" s="40" t="s">
        <v>25</v>
      </c>
      <c r="B22" s="34">
        <v>3600</v>
      </c>
      <c r="C22" s="34">
        <v>15540</v>
      </c>
      <c r="D22" s="34">
        <v>5280</v>
      </c>
      <c r="E22" s="39">
        <f>SUM(B22:D22)</f>
        <v>24420</v>
      </c>
      <c r="F22" s="41"/>
      <c r="G22" s="42" t="s">
        <v>65</v>
      </c>
    </row>
    <row r="23" spans="1:7" x14ac:dyDescent="0.25">
      <c r="A23" s="30" t="s">
        <v>26</v>
      </c>
      <c r="B23" s="31"/>
      <c r="C23" s="31"/>
      <c r="D23" s="31"/>
      <c r="E23" s="32"/>
      <c r="F23" s="15"/>
      <c r="G23" s="3" t="s">
        <v>64</v>
      </c>
    </row>
    <row r="24" spans="1:7" x14ac:dyDescent="0.25">
      <c r="A24" s="30" t="s">
        <v>27</v>
      </c>
      <c r="B24" s="31"/>
      <c r="C24" s="31"/>
      <c r="D24" s="31"/>
      <c r="E24" s="32"/>
      <c r="F24" s="15"/>
      <c r="G24" s="3" t="s">
        <v>64</v>
      </c>
    </row>
    <row r="25" spans="1:7" x14ac:dyDescent="0.25">
      <c r="A25" s="30" t="s">
        <v>28</v>
      </c>
      <c r="B25" s="31"/>
      <c r="C25" s="31"/>
      <c r="D25" s="31"/>
      <c r="E25" s="32"/>
      <c r="F25" s="15"/>
      <c r="G25" s="3" t="s">
        <v>64</v>
      </c>
    </row>
    <row r="26" spans="1:7" x14ac:dyDescent="0.25">
      <c r="A26" s="30" t="s">
        <v>29</v>
      </c>
      <c r="B26" s="31"/>
      <c r="C26" s="31"/>
      <c r="D26" s="31"/>
      <c r="E26" s="32"/>
      <c r="F26" s="15"/>
      <c r="G26" s="3" t="s">
        <v>64</v>
      </c>
    </row>
    <row r="27" spans="1:7" ht="15" customHeight="1" x14ac:dyDescent="0.25">
      <c r="A27" s="30" t="s">
        <v>30</v>
      </c>
      <c r="B27" s="31"/>
      <c r="C27" s="31"/>
      <c r="D27" s="31"/>
      <c r="E27" s="32"/>
      <c r="F27" s="15"/>
      <c r="G27" s="3" t="s">
        <v>64</v>
      </c>
    </row>
    <row r="28" spans="1:7" ht="30" x14ac:dyDescent="0.25">
      <c r="A28" s="30" t="s">
        <v>36</v>
      </c>
      <c r="B28" s="31"/>
      <c r="C28" s="31"/>
      <c r="D28" s="31"/>
      <c r="E28" s="32"/>
      <c r="F28" s="15"/>
      <c r="G28" s="3" t="s">
        <v>64</v>
      </c>
    </row>
    <row r="29" spans="1:7" x14ac:dyDescent="0.25">
      <c r="A29" s="30" t="s">
        <v>39</v>
      </c>
      <c r="B29" s="31"/>
      <c r="C29" s="31"/>
      <c r="D29" s="31"/>
      <c r="E29" s="32"/>
      <c r="F29" s="15"/>
      <c r="G29" s="3" t="s">
        <v>64</v>
      </c>
    </row>
    <row r="30" spans="1:7" ht="15" customHeight="1" x14ac:dyDescent="0.25">
      <c r="A30" s="40" t="s">
        <v>31</v>
      </c>
      <c r="B30" s="34"/>
      <c r="C30" s="34">
        <v>26520</v>
      </c>
      <c r="D30" s="34">
        <v>18840</v>
      </c>
      <c r="E30" s="39">
        <f>SUM(B30:D30)</f>
        <v>45360</v>
      </c>
      <c r="F30" s="41"/>
      <c r="G30" s="42" t="s">
        <v>62</v>
      </c>
    </row>
    <row r="31" spans="1:7" ht="45" x14ac:dyDescent="0.25">
      <c r="A31" s="30" t="s">
        <v>32</v>
      </c>
      <c r="B31" s="31"/>
      <c r="C31" s="31"/>
      <c r="D31" s="31"/>
      <c r="E31" s="32"/>
      <c r="F31" s="15"/>
      <c r="G31" s="3" t="s">
        <v>64</v>
      </c>
    </row>
    <row r="32" spans="1:7" ht="15" customHeight="1" x14ac:dyDescent="0.25">
      <c r="A32" s="30" t="s">
        <v>33</v>
      </c>
      <c r="B32" s="31"/>
      <c r="C32" s="31"/>
      <c r="D32" s="31"/>
      <c r="E32" s="32"/>
      <c r="F32" s="15"/>
      <c r="G32" s="3" t="s">
        <v>64</v>
      </c>
    </row>
    <row r="33" spans="1:7" ht="15" customHeight="1" x14ac:dyDescent="0.25">
      <c r="A33" s="30" t="s">
        <v>34</v>
      </c>
      <c r="B33" s="31"/>
      <c r="C33" s="31"/>
      <c r="D33" s="31"/>
      <c r="E33" s="32"/>
      <c r="F33" s="15"/>
      <c r="G33" s="3" t="s">
        <v>64</v>
      </c>
    </row>
    <row r="34" spans="1:7" ht="30" x14ac:dyDescent="0.25">
      <c r="A34" s="30" t="s">
        <v>55</v>
      </c>
      <c r="B34" s="31"/>
      <c r="C34" s="31"/>
      <c r="D34" s="31"/>
      <c r="E34" s="32"/>
      <c r="F34" s="15"/>
      <c r="G34" s="3" t="s">
        <v>64</v>
      </c>
    </row>
    <row r="35" spans="1:7" ht="30" x14ac:dyDescent="0.25">
      <c r="A35" s="30" t="s">
        <v>35</v>
      </c>
      <c r="B35" s="31"/>
      <c r="C35" s="31"/>
      <c r="D35" s="31"/>
      <c r="E35" s="32"/>
      <c r="F35" s="15"/>
      <c r="G35" s="3" t="s">
        <v>64</v>
      </c>
    </row>
    <row r="36" spans="1:7" ht="15" customHeight="1" x14ac:dyDescent="0.25">
      <c r="A36" s="30" t="s">
        <v>40</v>
      </c>
      <c r="B36" s="31"/>
      <c r="C36" s="31"/>
      <c r="D36" s="31"/>
      <c r="E36" s="32"/>
      <c r="F36" s="15"/>
      <c r="G36" s="3" t="s">
        <v>64</v>
      </c>
    </row>
    <row r="37" spans="1:7" ht="15" customHeight="1" x14ac:dyDescent="0.25">
      <c r="A37" s="40" t="s">
        <v>41</v>
      </c>
      <c r="B37" s="34"/>
      <c r="C37" s="34">
        <v>22520</v>
      </c>
      <c r="D37" s="34">
        <v>22520</v>
      </c>
      <c r="E37" s="39">
        <f>SUM(B37:D37)</f>
        <v>45040</v>
      </c>
      <c r="F37" s="41"/>
      <c r="G37" s="42" t="s">
        <v>63</v>
      </c>
    </row>
    <row r="38" spans="1:7" ht="15" customHeight="1" x14ac:dyDescent="0.25">
      <c r="A38" s="30" t="s">
        <v>52</v>
      </c>
      <c r="B38" s="31"/>
      <c r="C38" s="31"/>
      <c r="D38" s="31"/>
      <c r="E38" s="32"/>
      <c r="F38" s="15"/>
      <c r="G38" s="3" t="s">
        <v>64</v>
      </c>
    </row>
    <row r="39" spans="1:7" ht="15" customHeight="1" x14ac:dyDescent="0.25">
      <c r="A39" s="30" t="s">
        <v>53</v>
      </c>
      <c r="B39" s="31"/>
      <c r="C39" s="31"/>
      <c r="D39" s="31"/>
      <c r="E39" s="32"/>
      <c r="F39" s="15"/>
      <c r="G39" s="3" t="s">
        <v>64</v>
      </c>
    </row>
    <row r="40" spans="1:7" ht="15" customHeight="1" x14ac:dyDescent="0.25">
      <c r="A40" s="30" t="s">
        <v>54</v>
      </c>
      <c r="B40" s="31"/>
      <c r="C40" s="31"/>
      <c r="D40" s="31"/>
      <c r="E40" s="32"/>
      <c r="F40" s="15"/>
      <c r="G40" s="3" t="s">
        <v>64</v>
      </c>
    </row>
    <row r="41" spans="1:7" ht="45" x14ac:dyDescent="0.25">
      <c r="A41" s="30" t="s">
        <v>56</v>
      </c>
      <c r="B41" s="31"/>
      <c r="C41" s="31"/>
      <c r="D41" s="31"/>
      <c r="E41" s="32"/>
      <c r="F41" s="15"/>
      <c r="G41" s="3" t="s">
        <v>64</v>
      </c>
    </row>
    <row r="42" spans="1:7" ht="15" customHeight="1" x14ac:dyDescent="0.25">
      <c r="A42" s="40" t="s">
        <v>57</v>
      </c>
      <c r="B42" s="34"/>
      <c r="C42" s="34">
        <v>3540</v>
      </c>
      <c r="D42" s="34">
        <v>8780</v>
      </c>
      <c r="E42" s="39">
        <f>SUM(B42:D42)</f>
        <v>12320</v>
      </c>
      <c r="F42" s="41"/>
      <c r="G42" s="42" t="s">
        <v>66</v>
      </c>
    </row>
    <row r="43" spans="1:7" ht="15" customHeight="1" x14ac:dyDescent="0.25">
      <c r="A43" s="30" t="s">
        <v>58</v>
      </c>
      <c r="B43" s="31"/>
      <c r="C43" s="31"/>
      <c r="D43" s="31"/>
      <c r="E43" s="32"/>
      <c r="F43" s="15"/>
      <c r="G43" s="3" t="s">
        <v>64</v>
      </c>
    </row>
    <row r="44" spans="1:7" ht="15" customHeight="1" x14ac:dyDescent="0.25">
      <c r="A44" s="30" t="s">
        <v>59</v>
      </c>
      <c r="B44" s="31"/>
      <c r="C44" s="31"/>
      <c r="D44" s="31"/>
      <c r="E44" s="32"/>
      <c r="F44" s="15"/>
      <c r="G44" s="3" t="s">
        <v>64</v>
      </c>
    </row>
    <row r="45" spans="1:7" ht="15" customHeight="1" x14ac:dyDescent="0.25">
      <c r="A45" s="30" t="s">
        <v>60</v>
      </c>
      <c r="B45" s="31"/>
      <c r="C45" s="31"/>
      <c r="D45" s="31"/>
      <c r="E45" s="32"/>
      <c r="F45" s="15"/>
      <c r="G45" s="3" t="s">
        <v>64</v>
      </c>
    </row>
    <row r="46" spans="1:7" ht="15" customHeight="1" x14ac:dyDescent="0.25">
      <c r="A46" s="33" t="s">
        <v>42</v>
      </c>
      <c r="B46" s="34">
        <f>SUM(B19:B45)</f>
        <v>12460</v>
      </c>
      <c r="C46" s="34">
        <f t="shared" ref="C46:D46" si="3">SUM(C19:C45)</f>
        <v>68120</v>
      </c>
      <c r="D46" s="34">
        <f t="shared" si="3"/>
        <v>55420</v>
      </c>
      <c r="E46" s="39">
        <f>SUM(B46:D46)</f>
        <v>136000</v>
      </c>
      <c r="F46" s="15"/>
      <c r="G46" s="3"/>
    </row>
    <row r="47" spans="1:7" ht="15" customHeight="1" x14ac:dyDescent="0.25">
      <c r="A47" s="33" t="s">
        <v>44</v>
      </c>
      <c r="B47" s="34">
        <f>B46*0.25</f>
        <v>3115</v>
      </c>
      <c r="C47" s="34">
        <f t="shared" ref="C47:D47" si="4">C46*0.25</f>
        <v>17030</v>
      </c>
      <c r="D47" s="34">
        <f t="shared" si="4"/>
        <v>13855</v>
      </c>
      <c r="E47" s="39">
        <f>SUM(B47:D47)</f>
        <v>34000</v>
      </c>
      <c r="F47" s="15"/>
      <c r="G47" s="3"/>
    </row>
    <row r="48" spans="1:7" ht="15" customHeight="1" x14ac:dyDescent="0.25">
      <c r="A48" s="33"/>
      <c r="B48" s="34"/>
      <c r="C48" s="34"/>
      <c r="D48" s="34"/>
      <c r="E48" s="32"/>
      <c r="F48" s="15"/>
      <c r="G48" s="3"/>
    </row>
    <row r="49" spans="1:7" ht="28.9" customHeight="1" x14ac:dyDescent="0.25">
      <c r="A49" s="32" t="s">
        <v>46</v>
      </c>
      <c r="B49" s="32">
        <f>(B46+B47)*0.22</f>
        <v>3426.5</v>
      </c>
      <c r="C49" s="32">
        <f t="shared" ref="C49:D49" si="5">(C46+C47)*0.22</f>
        <v>18733</v>
      </c>
      <c r="D49" s="32">
        <f t="shared" si="5"/>
        <v>15240.5</v>
      </c>
      <c r="E49" s="32">
        <f>SUM(B49:D49)</f>
        <v>37400</v>
      </c>
      <c r="F49" s="15"/>
      <c r="G49" s="25" t="s">
        <v>14</v>
      </c>
    </row>
    <row r="50" spans="1:7" ht="15" customHeight="1" x14ac:dyDescent="0.25">
      <c r="A50" s="7"/>
      <c r="B50" s="3"/>
      <c r="C50" s="3"/>
      <c r="D50" s="3"/>
      <c r="E50" s="32"/>
      <c r="F50" s="15"/>
      <c r="G50" s="3"/>
    </row>
    <row r="51" spans="1:7" ht="15" customHeight="1" x14ac:dyDescent="0.25">
      <c r="A51" s="7"/>
      <c r="B51" s="3"/>
      <c r="C51" s="3"/>
      <c r="D51" s="3"/>
      <c r="E51" s="32"/>
      <c r="F51" s="15"/>
      <c r="G51" s="3"/>
    </row>
    <row r="52" spans="1:7" x14ac:dyDescent="0.25">
      <c r="A52" s="12" t="s">
        <v>47</v>
      </c>
      <c r="B52" s="37">
        <f>B47+B14+B10</f>
        <v>6965</v>
      </c>
      <c r="C52" s="37">
        <f>C47+C14+C10</f>
        <v>28105</v>
      </c>
      <c r="D52" s="37">
        <f>D47+D14+D10</f>
        <v>24930</v>
      </c>
      <c r="E52" s="13">
        <f>SUM(B52:D52)</f>
        <v>60000</v>
      </c>
      <c r="F52" s="15"/>
      <c r="G52" s="26" t="s">
        <v>4</v>
      </c>
    </row>
    <row r="53" spans="1:7" ht="30" customHeight="1" x14ac:dyDescent="0.25">
      <c r="A53" s="27" t="s">
        <v>45</v>
      </c>
      <c r="B53" s="29">
        <f>B18+B3</f>
        <v>34825</v>
      </c>
      <c r="C53" s="29">
        <f>C18+C3</f>
        <v>140525</v>
      </c>
      <c r="D53" s="29">
        <f>D18+D3</f>
        <v>124650</v>
      </c>
      <c r="E53" s="29">
        <f>SUM(B53:D53)</f>
        <v>300000</v>
      </c>
      <c r="F53" s="47">
        <f>AVERAGEIF(B53:D53, "&gt;0",B53:D53)</f>
        <v>100000</v>
      </c>
      <c r="G53" s="14"/>
    </row>
    <row r="54" spans="1:7" ht="30" customHeight="1" x14ac:dyDescent="0.25">
      <c r="A54" s="27" t="s">
        <v>49</v>
      </c>
      <c r="B54" s="29">
        <f>B49</f>
        <v>3426.5</v>
      </c>
      <c r="C54" s="29">
        <f t="shared" ref="C54:D54" si="6">C49</f>
        <v>18733</v>
      </c>
      <c r="D54" s="29">
        <f t="shared" si="6"/>
        <v>15240.5</v>
      </c>
      <c r="E54" s="29">
        <f>SUM(B54:D54)</f>
        <v>37400</v>
      </c>
      <c r="F54" s="47"/>
      <c r="G54" s="14"/>
    </row>
    <row r="55" spans="1:7" ht="30" x14ac:dyDescent="0.25">
      <c r="A55" s="27" t="s">
        <v>48</v>
      </c>
      <c r="B55" s="29">
        <f>B53+B54</f>
        <v>38251.5</v>
      </c>
      <c r="C55" s="29">
        <f t="shared" ref="C55:D55" si="7">C53+C54</f>
        <v>159258</v>
      </c>
      <c r="D55" s="29">
        <f t="shared" si="7"/>
        <v>139890.5</v>
      </c>
      <c r="E55" s="29">
        <f>SUM(B55:D55)</f>
        <v>337400</v>
      </c>
      <c r="F55" s="47">
        <f>AVERAGEIF(B55:D55, "&gt;0",B55:D55)</f>
        <v>112466.66666666667</v>
      </c>
      <c r="G55" s="14"/>
    </row>
    <row r="56" spans="1:7" x14ac:dyDescent="0.25">
      <c r="A56" s="35"/>
      <c r="B56" s="36"/>
      <c r="C56" s="36"/>
      <c r="D56" s="36"/>
      <c r="E56" s="36"/>
    </row>
    <row r="57" spans="1:7" x14ac:dyDescent="0.25">
      <c r="B57" s="36"/>
      <c r="C57" s="36"/>
      <c r="D57" s="36"/>
      <c r="E57" s="36"/>
    </row>
    <row r="58" spans="1:7" x14ac:dyDescent="0.25">
      <c r="A58" t="s">
        <v>74</v>
      </c>
    </row>
    <row r="59" spans="1:7" x14ac:dyDescent="0.25">
      <c r="A59" t="s">
        <v>50</v>
      </c>
    </row>
    <row r="60" spans="1:7" x14ac:dyDescent="0.25">
      <c r="A60" t="s">
        <v>51</v>
      </c>
    </row>
    <row r="61" spans="1:7" x14ac:dyDescent="0.25">
      <c r="A61" s="44"/>
      <c r="B61" s="44"/>
      <c r="C61" s="44"/>
      <c r="D61" s="44"/>
      <c r="E61" s="44"/>
      <c r="F61" s="44"/>
      <c r="G61" s="44"/>
    </row>
    <row r="62" spans="1:7" x14ac:dyDescent="0.25">
      <c r="A62" s="44"/>
      <c r="B62" s="44"/>
      <c r="C62" s="44"/>
      <c r="D62" s="44"/>
      <c r="E62" s="44"/>
      <c r="F62" s="44"/>
      <c r="G62" s="44"/>
    </row>
    <row r="63" spans="1:7" x14ac:dyDescent="0.25">
      <c r="A63" s="44"/>
      <c r="B63" s="44"/>
      <c r="C63" s="44"/>
      <c r="D63" s="44"/>
      <c r="E63" s="44"/>
      <c r="F63" s="44"/>
      <c r="G63" s="44"/>
    </row>
  </sheetData>
  <mergeCells count="2">
    <mergeCell ref="A1:G1"/>
    <mergeCell ref="A61:G63"/>
  </mergeCells>
  <phoneticPr fontId="9" type="noConversion"/>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B8B54647624DB4DB4ABFCD55A89AFF8" ma:contentTypeVersion="6" ma:contentTypeDescription="Loo uus dokument" ma:contentTypeScope="" ma:versionID="ebe3ea4cab33de39affe30413b527305">
  <xsd:schema xmlns:xsd="http://www.w3.org/2001/XMLSchema" xmlns:xs="http://www.w3.org/2001/XMLSchema" xmlns:p="http://schemas.microsoft.com/office/2006/metadata/properties" xmlns:ns2="983eb132-6e2e-4788-b764-0abe06499d08" xmlns:ns3="175cd9cc-977d-490c-a75d-ce169acf4e94" targetNamespace="http://schemas.microsoft.com/office/2006/metadata/properties" ma:root="true" ma:fieldsID="f83041348ec400526292e062fee44f9d" ns2:_="" ns3:_="">
    <xsd:import namespace="983eb132-6e2e-4788-b764-0abe06499d08"/>
    <xsd:import namespace="175cd9cc-977d-490c-a75d-ce169acf4e9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3eb132-6e2e-4788-b764-0abe06499d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5cd9cc-977d-490c-a75d-ce169acf4e94" elementFormDefault="qualified">
    <xsd:import namespace="http://schemas.microsoft.com/office/2006/documentManagement/types"/>
    <xsd:import namespace="http://schemas.microsoft.com/office/infopath/2007/PartnerControls"/>
    <xsd:element name="SharedWithUsers" ma:index="12"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Ühiskasutusse andmise üksikasjad"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87E50C-46F9-47F4-AA88-4E1AFAB30E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3eb132-6e2e-4788-b764-0abe06499d08"/>
    <ds:schemaRef ds:uri="175cd9cc-977d-490c-a75d-ce169acf4e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5B77AD-659F-44B2-9114-6518D1018506}">
  <ds:schemaRefs>
    <ds:schemaRef ds:uri="http://schemas.microsoft.com/office/2006/metadata/properties"/>
    <ds:schemaRef ds:uri="http://schemas.microsoft.com/office/infopath/2007/PartnerControls"/>
    <ds:schemaRef ds:uri="4dc7c7b1-1c52-4d1a-9753-7000f920b09e"/>
  </ds:schemaRefs>
</ds:datastoreItem>
</file>

<file path=customXml/itemProps3.xml><?xml version="1.0" encoding="utf-8"?>
<ds:datastoreItem xmlns:ds="http://schemas.openxmlformats.org/officeDocument/2006/customXml" ds:itemID="{EFBF814E-D0E1-41E9-BB98-D2318238521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Eelarve kavand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Siret Rutiku</dc:creator>
  <dc:description/>
  <cp:lastModifiedBy>Tõnn Talpsepp</cp:lastModifiedBy>
  <cp:revision/>
  <cp:lastPrinted>2024-04-11T07:53:06Z</cp:lastPrinted>
  <dcterms:created xsi:type="dcterms:W3CDTF">2017-03-24T13:02:02Z</dcterms:created>
  <dcterms:modified xsi:type="dcterms:W3CDTF">2024-08-28T22:27:38Z</dcterms:modified>
  <cp:category/>
  <cp:contentStatus/>
  <dc:title>Lisa 1</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0x0101003B8B54647624DB4DB4ABFCD55A89AFF8</vt:lpwstr>
  </property>
  <property fmtid="{D5CDD505-2E9C-101B-9397-08002B2CF9AE}" pid="3" name="MediaServiceImageTags">
    <vt:lpwstr/>
  </property>
</Properties>
</file>