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aigekassa-my.sharepoint.com/personal/inge_nomm_haigekassa_ee/Documents/Töölaud/"/>
    </mc:Choice>
  </mc:AlternateContent>
  <xr:revisionPtr revIDLastSave="0" documentId="8_{555FFF45-9D3A-4680-A72F-947311C65EE5}" xr6:coauthVersionLast="47" xr6:coauthVersionMax="47" xr10:uidLastSave="{00000000-0000-0000-0000-000000000000}"/>
  <bookViews>
    <workbookView xWindow="3510" yWindow="3510" windowWidth="28800" windowHeight="15345" xr2:uid="{4E6EF5D9-23BA-4526-B1C8-C25D797EB7EC}"/>
  </bookViews>
  <sheets>
    <sheet name="TERVIK kulu" sheetId="4" r:id="rId1"/>
    <sheet name="Tööjõukulud" sheetId="2" r:id="rId2"/>
    <sheet name="Tegevuskulud TERVIK" sheetId="6" r:id="rId3"/>
    <sheet name="Tegevuskulud TJ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I12" i="4"/>
  <c r="H12" i="4"/>
  <c r="C8" i="2"/>
  <c r="D8" i="2"/>
  <c r="B8" i="2"/>
  <c r="C10" i="4"/>
  <c r="C9" i="4"/>
  <c r="B9" i="4"/>
  <c r="B10" i="4"/>
  <c r="B8" i="4"/>
  <c r="E11" i="4"/>
  <c r="F11" i="4" s="1"/>
  <c r="G11" i="4" l="1"/>
  <c r="H11" i="4" s="1"/>
  <c r="I11" i="4" s="1"/>
  <c r="K23" i="6"/>
  <c r="L23" i="6"/>
  <c r="M23" i="6"/>
  <c r="C23" i="6"/>
  <c r="D23" i="6"/>
  <c r="E23" i="6"/>
  <c r="F23" i="6"/>
  <c r="G23" i="6"/>
  <c r="H23" i="6"/>
  <c r="I23" i="6"/>
  <c r="J23" i="6"/>
  <c r="B23" i="6"/>
  <c r="N21" i="6"/>
  <c r="B13" i="6"/>
  <c r="M7" i="1"/>
  <c r="G7" i="1"/>
  <c r="H7" i="1"/>
  <c r="I7" i="1" s="1"/>
  <c r="B16" i="1"/>
  <c r="C7" i="1"/>
  <c r="N12" i="6"/>
  <c r="N9" i="6"/>
  <c r="N8" i="6"/>
  <c r="N7" i="6"/>
  <c r="N5" i="6"/>
  <c r="N4" i="6"/>
  <c r="N3" i="6"/>
  <c r="N22" i="6"/>
  <c r="N9" i="1"/>
  <c r="M16" i="1"/>
  <c r="N5" i="1"/>
  <c r="N6" i="1"/>
  <c r="N8" i="1"/>
  <c r="N10" i="1"/>
  <c r="N11" i="1"/>
  <c r="N12" i="1"/>
  <c r="N13" i="1"/>
  <c r="N14" i="1"/>
  <c r="N15" i="1"/>
  <c r="N4" i="1"/>
  <c r="D10" i="4"/>
  <c r="E10" i="4" s="1"/>
  <c r="E9" i="4"/>
  <c r="G9" i="4" s="1"/>
  <c r="H9" i="4" s="1"/>
  <c r="I9" i="4" s="1"/>
  <c r="G10" i="4" l="1"/>
  <c r="H10" i="4" s="1"/>
  <c r="I10" i="4" s="1"/>
  <c r="F10" i="4"/>
  <c r="F9" i="4"/>
  <c r="B25" i="6"/>
  <c r="C8" i="4" s="1"/>
  <c r="C13" i="6"/>
  <c r="J7" i="1"/>
  <c r="I16" i="1"/>
  <c r="C16" i="1"/>
  <c r="D7" i="1"/>
  <c r="N6" i="6"/>
  <c r="C25" i="6" l="1"/>
  <c r="D13" i="6"/>
  <c r="D25" i="6" s="1"/>
  <c r="K7" i="1"/>
  <c r="J16" i="1"/>
  <c r="D16" i="1"/>
  <c r="E7" i="1"/>
  <c r="E13" i="6" l="1"/>
  <c r="K16" i="1"/>
  <c r="L7" i="1"/>
  <c r="L16" i="1" s="1"/>
  <c r="F7" i="1"/>
  <c r="E16" i="1"/>
  <c r="F13" i="6" l="1"/>
  <c r="F25" i="6" s="1"/>
  <c r="E25" i="6"/>
  <c r="F16" i="1"/>
  <c r="G13" i="6" l="1"/>
  <c r="G25" i="6" s="1"/>
  <c r="H16" i="1"/>
  <c r="G16" i="1"/>
  <c r="N16" i="1" s="1"/>
  <c r="N7" i="1"/>
  <c r="H13" i="6" l="1"/>
  <c r="I13" i="6"/>
  <c r="I25" i="6" s="1"/>
  <c r="H25" i="6" l="1"/>
  <c r="J13" i="6"/>
  <c r="J25" i="6" s="1"/>
  <c r="K13" i="6" l="1"/>
  <c r="K25" i="6" s="1"/>
  <c r="L13" i="6" l="1"/>
  <c r="L25" i="6" s="1"/>
  <c r="M13" i="6" l="1"/>
  <c r="N10" i="6"/>
  <c r="N11" i="6"/>
  <c r="M25" i="6" l="1"/>
  <c r="N13" i="6"/>
  <c r="N25" i="6" s="1"/>
  <c r="D8" i="4"/>
  <c r="E8" i="4" s="1"/>
  <c r="F8" i="4" l="1"/>
  <c r="F14" i="4" s="1"/>
  <c r="G8" i="4"/>
  <c r="E14" i="4"/>
  <c r="G14" i="4" l="1"/>
  <c r="H8" i="4"/>
  <c r="H14" i="4" l="1"/>
  <c r="I8" i="4"/>
  <c r="I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Aivar Koppas</author>
  </authors>
  <commentList>
    <comment ref="D7" authorId="0" shapeId="0" xr:uid="{36273B14-F77A-4A90-8E67-5E465020BE79}">
      <text>
        <r>
          <rPr>
            <b/>
            <sz val="9"/>
            <color indexed="81"/>
            <rFont val="Tahoma"/>
            <charset val="1"/>
          </rPr>
          <t>Aivar Koppas:</t>
        </r>
        <r>
          <rPr>
            <sz val="9"/>
            <color indexed="81"/>
            <rFont val="Tahoma"/>
            <charset val="1"/>
          </rPr>
          <t xml:space="preserve">
Siire vähemalt 4 aastat Tervisekassale
</t>
        </r>
      </text>
    </comment>
  </commentList>
</comments>
</file>

<file path=xl/sharedStrings.xml><?xml version="1.0" encoding="utf-8"?>
<sst xmlns="http://schemas.openxmlformats.org/spreadsheetml/2006/main" count="84" uniqueCount="66">
  <si>
    <t>KOKKU</t>
  </si>
  <si>
    <t>Kokku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</si>
  <si>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</si>
  <si>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</si>
  <si>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</si>
  <si>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</si>
  <si>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</si>
  <si>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</si>
  <si>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</si>
  <si>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</si>
  <si>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</si>
  <si>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</si>
  <si>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</si>
  <si>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</si>
  <si>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Tegevjuht</t>
  </si>
  <si>
    <t>Tervisejuht</t>
  </si>
  <si>
    <t>Reha Tervisejuht</t>
  </si>
  <si>
    <t>Palgakulu (bruto)</t>
  </si>
  <si>
    <t>Palgafond</t>
  </si>
  <si>
    <t>TERVIKuid kokku</t>
  </si>
  <si>
    <t>Tervisejuhte kokku</t>
  </si>
  <si>
    <t>REHA Tervisejuhte kokku</t>
  </si>
  <si>
    <t>Amet</t>
  </si>
  <si>
    <t>Ametikohti</t>
  </si>
  <si>
    <t>Need on 2 inimese kontori kulud</t>
  </si>
  <si>
    <t>Bürookulud</t>
  </si>
  <si>
    <t>Koolituskulud</t>
  </si>
  <si>
    <t>Sidekulud ja internetiteenus</t>
  </si>
  <si>
    <t>Kontori rent</t>
  </si>
  <si>
    <t>Kontori kommunaal</t>
  </si>
  <si>
    <t>Koristusteenus</t>
  </si>
  <si>
    <t>Pangateenused</t>
  </si>
  <si>
    <t>IT töökoht koos litsentsidega</t>
  </si>
  <si>
    <t xml:space="preserve">Põhivara amortisatsioon </t>
  </si>
  <si>
    <t xml:space="preserve">Raamatupidamiskulud </t>
  </si>
  <si>
    <t>Kontoris on arvestuslikult 2 inimest so 1 kahene tuba</t>
  </si>
  <si>
    <t>Kontori suurus m2</t>
  </si>
  <si>
    <t>Ruumi üüri hind</t>
  </si>
  <si>
    <t>Tegevuskulud TERVIKu juht</t>
  </si>
  <si>
    <t>Kohtumiste korraldamise kulud (TERVIKu juht)</t>
  </si>
  <si>
    <t>Isikliku sõiduauto komp (TERVIKu juht)</t>
  </si>
  <si>
    <t>Lähetuskulud</t>
  </si>
  <si>
    <t>So ühe TJ tegevuskulu (asub tervisekeskuses)</t>
  </si>
  <si>
    <t>Tegevuskulud</t>
  </si>
  <si>
    <t>Isikliku sõiduauto komp (1000km)</t>
  </si>
  <si>
    <t>Koolituskulud (need tulevad TERVIK-u kaudu eraldi SOM vahenditest)</t>
  </si>
  <si>
    <t>Sidekulud (telefon?)</t>
  </si>
  <si>
    <t>Kontori rent (sisaldab mööblit)</t>
  </si>
  <si>
    <t>Koristusteenus (sisaldub rendis)</t>
  </si>
  <si>
    <t>Internetiteenused</t>
  </si>
  <si>
    <t>Muud kulud sh bürookulu ja väikevahendid</t>
  </si>
  <si>
    <t>Raamatupidamiskulud (1000 kannet kuus)</t>
  </si>
  <si>
    <t xml:space="preserve">Ruumis on 1 inimene, sisult tavaline VV ruum  </t>
  </si>
  <si>
    <t>VV ruumi suurus m2</t>
  </si>
  <si>
    <t>10-12</t>
  </si>
  <si>
    <t>Tervisekassa täiendav tööjukulu</t>
  </si>
  <si>
    <t>IT süsteemide ülalhoidmise kulu</t>
  </si>
  <si>
    <t>baaskulu kuus</t>
  </si>
  <si>
    <t>palgafond kuus</t>
  </si>
  <si>
    <t>Terviku Juht kulu kokku:</t>
  </si>
  <si>
    <t>Kulu Tervisekassale</t>
  </si>
  <si>
    <t>Kulu ühe isiku kohta</t>
  </si>
  <si>
    <t>Palgakasv  alates 2029</t>
  </si>
  <si>
    <t xml:space="preserve">Endoproteesimise teekonna juhi tasu koos baaskuluga 4112 </t>
  </si>
  <si>
    <t xml:space="preserve">REHA Tervisejuht </t>
  </si>
  <si>
    <t xml:space="preserve">Tervisejuht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</si>
</sst>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ptos Narrow"/>
      <family val="2"/>
      <charset val="186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3" fontId="0" fillId="0" borderId="7" xfId="0" applyNumberFormat="1" applyBorder="1"/>
    <xf numFmtId="3" fontId="0" fillId="0" borderId="8" xfId="0" applyNumberFormat="1" applyBorder="1"/>
    <xf numFmtId="3" fontId="4" fillId="0" borderId="0" xfId="0" applyNumberFormat="1" applyFont="1"/>
    <xf numFmtId="0" fontId="1" fillId="0" borderId="3" xfId="0" applyFont="1" applyBorder="1"/>
    <xf numFmtId="3" fontId="0" fillId="0" borderId="3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2" xfId="0" applyFont="1" applyBorder="1"/>
    <xf numFmtId="3" fontId="0" fillId="0" borderId="2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0" fillId="0" borderId="4" xfId="0" applyBorder="1"/>
    <xf numFmtId="0" fontId="13" fillId="0" borderId="0" xfId="0" applyFont="1"/>
    <xf numFmtId="4" fontId="13" fillId="0" borderId="1" xfId="0" applyNumberFormat="1" applyFont="1" applyBorder="1"/>
    <xf numFmtId="4" fontId="0" fillId="0" borderId="0" xfId="0" applyNumberFormat="1"/>
    <xf numFmtId="10" fontId="0" fillId="0" borderId="0" xfId="0" applyNumberFormat="1" applyAlignment="1">
      <alignment horizontal="left"/>
    </xf>
    <xf numFmtId="3" fontId="13" fillId="0" borderId="1" xfId="0" applyNumberFormat="1" applyFont="1" applyBorder="1"/>
    <xf numFmtId="0" fontId="0" fillId="2" borderId="1" xfId="0" applyFill="1" applyBorder="1" applyAlignment="1">
      <alignment wrapText="1"/>
    </xf>
    <xf numFmtId="0" fontId="14" fillId="0" borderId="0" xfId="0" applyFont="1"/>
    <xf numFmtId="3" fontId="0" fillId="3" borderId="1" xfId="0" applyNumberFormat="1" applyFill="1" applyBorder="1"/>
    <xf numFmtId="0" fontId="0" fillId="3" borderId="1" xfId="0" applyFill="1" applyBorder="1"/>
    <xf numFmtId="3" fontId="13" fillId="3" borderId="1" xfId="0" applyNumberFormat="1" applyFont="1" applyFill="1" applyBorder="1"/>
    <xf numFmtId="0" fontId="8" fillId="0" borderId="1" xfId="0" applyFont="1" applyBorder="1"/>
    <xf numFmtId="3" fontId="0" fillId="3" borderId="0" xfId="0" applyNumberFormat="1" applyFill="1"/>
    <xf numFmtId="0" fontId="4" fillId="0" borderId="3" xfId="0" applyFont="1" applyBorder="1"/>
    <xf numFmtId="0" fontId="4" fillId="2" borderId="3" xfId="0" applyFont="1" applyFill="1" applyBorder="1"/>
    <xf numFmtId="0" fontId="14" fillId="0" borderId="1" xfId="0" applyFont="1" applyBorder="1"/>
    <xf numFmtId="3" fontId="12" fillId="0" borderId="1" xfId="0" applyNumberFormat="1" applyFont="1" applyBorder="1"/>
    <xf numFmtId="3" fontId="9" fillId="0" borderId="0" xfId="0" applyNumberFormat="1" applyFont="1"/>
    <xf numFmtId="0" fontId="9" fillId="0" borderId="0" xfId="0" applyFont="1"/>
    <xf numFmtId="0" fontId="11" fillId="0" borderId="0" xfId="0" applyFont="1"/>
    <xf numFmtId="3" fontId="12" fillId="0" borderId="0" xfId="0" applyNumberFormat="1" applyFont="1"/>
    <xf numFmtId="0" fontId="0" fillId="2" borderId="1" xfId="0" applyFill="1" applyBorder="1"/>
    <xf numFmtId="0" fontId="2" fillId="2" borderId="0" xfId="0" applyFont="1" applyFill="1"/>
    <xf numFmtId="3" fontId="0" fillId="2" borderId="0" xfId="0" applyNumberFormat="1" applyFill="1"/>
    <xf numFmtId="0" fontId="0" fillId="2" borderId="0" xfId="0" applyFill="1"/>
    <xf numFmtId="16" fontId="0" fillId="2" borderId="0" xfId="0" quotePrefix="1" applyNumberFormat="1" applyFill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50E0-9D00-4093-B911-D154CBD0D7A0}">
  <dimension ref="A6:J19"/>
  <sheetViews>
    <sheetView tabSelected="1" zoomScale="130" zoomScaleNormal="130" workbookViewId="0">
      <selection activeCell="A22" sqref="A22"/>
    </sheetView>
  </sheetViews>
  <sheetFormatPr defaultRowHeight="15" x14ac:dyDescent="0.25"/>
  <cols>
    <col min="1" max="1" width="48.7109375" customWidth="1"/>
    <col min="2" max="2" width="12.42578125" bestFit="1" customWidth="1"/>
    <col min="3" max="4" width="12.42578125" customWidth="1"/>
    <col min="5" max="9" width="11.85546875" customWidth="1"/>
    <col min="10" max="10" width="10.28515625" bestFit="1" customWidth="1"/>
    <col min="11" max="11" width="11.42578125" bestFit="1" customWidth="1"/>
    <col min="13" max="13" width="11.7109375" customWidth="1"/>
    <col min="14" max="14" width="12" bestFit="1" customWidth="1"/>
    <col min="15" max="15" width="12" customWidth="1"/>
    <col min="16" max="16" width="15" customWidth="1"/>
  </cols>
  <sheetData>
    <row r="6" spans="1:10" x14ac:dyDescent="0.25">
      <c r="A6" s="3" t="s">
        <v>60</v>
      </c>
      <c r="E6" t="s">
        <v>62</v>
      </c>
      <c r="G6" s="35">
        <v>1.4999999999999999E-2</v>
      </c>
    </row>
    <row r="7" spans="1:10" ht="30" x14ac:dyDescent="0.25">
      <c r="A7" s="9" t="s">
        <v>22</v>
      </c>
      <c r="B7" s="9" t="s">
        <v>23</v>
      </c>
      <c r="C7" s="9" t="s">
        <v>57</v>
      </c>
      <c r="D7" s="9" t="s">
        <v>58</v>
      </c>
      <c r="E7" s="4">
        <v>2027</v>
      </c>
      <c r="F7" s="4">
        <v>2028</v>
      </c>
      <c r="G7" s="4">
        <v>2029</v>
      </c>
      <c r="H7" s="4">
        <v>2030</v>
      </c>
      <c r="I7" s="4">
        <v>2031</v>
      </c>
    </row>
    <row r="8" spans="1:10" x14ac:dyDescent="0.25">
      <c r="A8" s="4" t="s">
        <v>14</v>
      </c>
      <c r="B8" s="40">
        <f>Tööjõukulud!B3</f>
        <v>15</v>
      </c>
      <c r="C8" s="39">
        <f>'Tegevuskulud TERVIK'!B25</f>
        <v>1451</v>
      </c>
      <c r="D8" s="39">
        <f>Tööjõukulud!B9</f>
        <v>3990</v>
      </c>
      <c r="E8" s="41">
        <f>(D8+C8)*B8*12</f>
        <v>979380</v>
      </c>
      <c r="F8" s="41">
        <f>E8</f>
        <v>979380</v>
      </c>
      <c r="G8" s="41">
        <f>E8+(E8*G6)</f>
        <v>994070.7</v>
      </c>
      <c r="H8" s="41">
        <f>G8+(G8*G6)</f>
        <v>1008981.7605</v>
      </c>
      <c r="I8" s="41">
        <f>H8+(H8*G6)</f>
        <v>1024116.4869075</v>
      </c>
      <c r="J8" s="28"/>
    </row>
    <row r="9" spans="1:10" x14ac:dyDescent="0.25">
      <c r="A9" s="4" t="s">
        <v>65</v>
      </c>
      <c r="B9" s="40">
        <f>Tööjõukulud!B4</f>
        <v>164</v>
      </c>
      <c r="C9" s="39">
        <f>'Tegevuskulud TJ'!B16</f>
        <v>1000</v>
      </c>
      <c r="D9" s="39">
        <f>Tööjõukulud!C9</f>
        <v>3112</v>
      </c>
      <c r="E9" s="41">
        <f t="shared" ref="E9:E10" si="0">(D9+C9)*B9*12</f>
        <v>8092416</v>
      </c>
      <c r="F9" s="41">
        <f t="shared" ref="F9:F11" si="1">E9</f>
        <v>8092416</v>
      </c>
      <c r="G9" s="41">
        <f>E9+(E9*G6)</f>
        <v>8213802.2400000002</v>
      </c>
      <c r="H9" s="41">
        <f>G9+(G9*G6)</f>
        <v>8337009.2736</v>
      </c>
      <c r="I9" s="41">
        <f>H9+(H9*G6)</f>
        <v>8462064.4127040002</v>
      </c>
      <c r="J9" s="28"/>
    </row>
    <row r="10" spans="1:10" x14ac:dyDescent="0.25">
      <c r="A10" s="4" t="s">
        <v>64</v>
      </c>
      <c r="B10" s="40">
        <f>Tööjõukulud!B5</f>
        <v>67</v>
      </c>
      <c r="C10" s="39">
        <f>'Tegevuskulud TJ'!B16</f>
        <v>1000</v>
      </c>
      <c r="D10" s="39">
        <f>Tööjõukulud!D9</f>
        <v>3112</v>
      </c>
      <c r="E10" s="41">
        <f t="shared" si="0"/>
        <v>3306048</v>
      </c>
      <c r="F10" s="41">
        <f t="shared" si="1"/>
        <v>3306048</v>
      </c>
      <c r="G10" s="41">
        <f>E10+(E10*G6)</f>
        <v>3355638.72</v>
      </c>
      <c r="H10" s="41">
        <f>G10+(G10*G6)</f>
        <v>3405973.3008000003</v>
      </c>
      <c r="I10" s="41">
        <f>H10+(H10*G6)</f>
        <v>3457062.9003120004</v>
      </c>
      <c r="J10" s="28"/>
    </row>
    <row r="11" spans="1:10" x14ac:dyDescent="0.25">
      <c r="A11" s="26" t="s">
        <v>55</v>
      </c>
      <c r="B11" s="26">
        <v>5</v>
      </c>
      <c r="C11" s="27"/>
      <c r="D11" s="10">
        <v>5833</v>
      </c>
      <c r="E11" s="39">
        <f>D11*B11*12</f>
        <v>349980</v>
      </c>
      <c r="F11" s="41">
        <f t="shared" si="1"/>
        <v>349980</v>
      </c>
      <c r="G11" s="41">
        <f>E11+(E11*G6)</f>
        <v>355229.7</v>
      </c>
      <c r="H11" s="41">
        <f>G11+(G11*G6)</f>
        <v>360558.14549999998</v>
      </c>
      <c r="I11" s="41">
        <f>H11+(H11*G6)</f>
        <v>365966.51768250001</v>
      </c>
      <c r="J11" s="28"/>
    </row>
    <row r="12" spans="1:10" x14ac:dyDescent="0.25">
      <c r="A12" s="26" t="s">
        <v>56</v>
      </c>
      <c r="B12" s="26"/>
      <c r="C12" s="27"/>
      <c r="D12" s="10"/>
      <c r="E12" s="10"/>
      <c r="F12" s="36"/>
      <c r="G12" s="36">
        <v>300000</v>
      </c>
      <c r="H12" s="41">
        <f>G12</f>
        <v>300000</v>
      </c>
      <c r="I12" s="41">
        <f>H12</f>
        <v>300000</v>
      </c>
      <c r="J12" s="28"/>
    </row>
    <row r="13" spans="1:10" x14ac:dyDescent="0.25">
      <c r="A13" s="42"/>
      <c r="B13" s="4"/>
      <c r="C13" s="10"/>
      <c r="D13" s="8"/>
      <c r="E13" s="8"/>
      <c r="F13" s="33"/>
      <c r="G13" s="33"/>
      <c r="H13" s="33"/>
      <c r="I13" s="33"/>
      <c r="J13" s="28"/>
    </row>
    <row r="14" spans="1:10" x14ac:dyDescent="0.25">
      <c r="C14" s="11"/>
      <c r="D14" s="34"/>
      <c r="E14" s="43">
        <f>SUM(E8:E13)</f>
        <v>12727824</v>
      </c>
      <c r="F14" s="43">
        <f>SUM(F8:F13)</f>
        <v>12727824</v>
      </c>
      <c r="G14" s="43">
        <f>SUM(G8:G13)</f>
        <v>13218741.359999999</v>
      </c>
      <c r="H14" s="43">
        <f>SUM(H8:H13)</f>
        <v>13412522.4804</v>
      </c>
      <c r="I14" s="43">
        <f>SUM(I8:I13)</f>
        <v>13609210.317606002</v>
      </c>
      <c r="J14" s="28"/>
    </row>
    <row r="15" spans="1:10" x14ac:dyDescent="0.25">
      <c r="C15" s="11"/>
      <c r="D15" s="11"/>
      <c r="F15" s="32"/>
      <c r="G15" s="32"/>
      <c r="H15" s="32"/>
      <c r="I15" s="32"/>
      <c r="J15" s="28"/>
    </row>
    <row r="16" spans="1:10" x14ac:dyDescent="0.25">
      <c r="C16" s="11"/>
      <c r="D16" s="11"/>
      <c r="F16" s="32"/>
      <c r="G16" s="32"/>
      <c r="H16" s="32"/>
      <c r="I16" s="32"/>
      <c r="J16" s="28"/>
    </row>
    <row r="18" spans="1:1" x14ac:dyDescent="0.25">
      <c r="A18" s="29"/>
    </row>
    <row r="19" spans="1:1" x14ac:dyDescent="0.25">
      <c r="A19" s="28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9824-D205-4E6E-A4E2-6CFA32FD69AC}">
  <dimension ref="A3:E12"/>
  <sheetViews>
    <sheetView zoomScale="130" zoomScaleNormal="130" workbookViewId="0">
      <selection activeCell="G22" sqref="G22"/>
    </sheetView>
  </sheetViews>
  <sheetFormatPr defaultRowHeight="15" x14ac:dyDescent="0.25"/>
  <cols>
    <col min="1" max="1" width="23.28515625" customWidth="1"/>
    <col min="2" max="2" width="12.28515625" customWidth="1"/>
    <col min="3" max="3" width="10.7109375" bestFit="1" customWidth="1"/>
    <col min="4" max="4" width="11.140625" customWidth="1"/>
    <col min="5" max="11" width="9.42578125" bestFit="1" customWidth="1"/>
    <col min="12" max="12" width="12.28515625" customWidth="1"/>
    <col min="13" max="13" width="11.42578125" customWidth="1"/>
    <col min="14" max="14" width="15.28515625" customWidth="1"/>
  </cols>
  <sheetData>
    <row r="3" spans="1:5" x14ac:dyDescent="0.25">
      <c r="A3" t="s">
        <v>19</v>
      </c>
      <c r="B3">
        <v>15</v>
      </c>
    </row>
    <row r="4" spans="1:5" x14ac:dyDescent="0.25">
      <c r="A4" t="s">
        <v>20</v>
      </c>
      <c r="B4">
        <v>164</v>
      </c>
    </row>
    <row r="5" spans="1:5" x14ac:dyDescent="0.25">
      <c r="A5" t="s">
        <v>21</v>
      </c>
      <c r="B5">
        <v>67</v>
      </c>
    </row>
    <row r="7" spans="1:5" s="7" customFormat="1" ht="30" x14ac:dyDescent="0.25">
      <c r="A7" s="9"/>
      <c r="B7" s="9" t="s">
        <v>14</v>
      </c>
      <c r="C7" s="9" t="s">
        <v>15</v>
      </c>
      <c r="D7" s="37" t="s">
        <v>16</v>
      </c>
      <c r="E7" s="24"/>
    </row>
    <row r="8" spans="1:5" x14ac:dyDescent="0.25">
      <c r="A8" s="4" t="s">
        <v>17</v>
      </c>
      <c r="B8" s="40">
        <f>B9/1.33</f>
        <v>3000</v>
      </c>
      <c r="C8" s="40">
        <f t="shared" ref="C8:D8" si="0">C9/1.33</f>
        <v>2339.8496240601503</v>
      </c>
      <c r="D8" s="40">
        <f t="shared" si="0"/>
        <v>2339.8496240601503</v>
      </c>
      <c r="E8" s="25"/>
    </row>
    <row r="9" spans="1:5" x14ac:dyDescent="0.25">
      <c r="A9" s="44" t="s">
        <v>18</v>
      </c>
      <c r="B9" s="44">
        <v>3990</v>
      </c>
      <c r="C9" s="44">
        <v>3112</v>
      </c>
      <c r="D9" s="45">
        <v>3112</v>
      </c>
      <c r="E9" s="25"/>
    </row>
    <row r="12" spans="1:5" x14ac:dyDescent="0.25">
      <c r="A12" s="57" t="s">
        <v>63</v>
      </c>
    </row>
  </sheetData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B77E-599B-47B2-A460-E962128DCA40}">
  <dimension ref="A1:N30"/>
  <sheetViews>
    <sheetView topLeftCell="A12" zoomScale="175" zoomScaleNormal="175" workbookViewId="0">
      <selection activeCell="E17" sqref="E17"/>
    </sheetView>
  </sheetViews>
  <sheetFormatPr defaultRowHeight="15" x14ac:dyDescent="0.25"/>
  <cols>
    <col min="1" max="1" width="36.28515625" customWidth="1"/>
    <col min="2" max="2" width="9.7109375" bestFit="1" customWidth="1"/>
    <col min="14" max="14" width="11.85546875" bestFit="1" customWidth="1"/>
  </cols>
  <sheetData>
    <row r="1" spans="1:14" ht="15.75" thickBot="1" x14ac:dyDescent="0.3"/>
    <row r="2" spans="1:14" x14ac:dyDescent="0.25">
      <c r="A2" s="52" t="s">
        <v>24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2" t="s">
        <v>13</v>
      </c>
      <c r="N2" s="13" t="s">
        <v>0</v>
      </c>
    </row>
    <row r="3" spans="1:14" x14ac:dyDescent="0.25">
      <c r="A3" s="6" t="s">
        <v>25</v>
      </c>
      <c r="B3" s="10">
        <v>50</v>
      </c>
      <c r="C3" s="10">
        <v>50</v>
      </c>
      <c r="D3" s="10">
        <v>50</v>
      </c>
      <c r="E3" s="10">
        <v>50</v>
      </c>
      <c r="F3" s="10">
        <v>50</v>
      </c>
      <c r="G3" s="10">
        <v>50</v>
      </c>
      <c r="H3" s="10">
        <v>50</v>
      </c>
      <c r="I3" s="10">
        <v>50</v>
      </c>
      <c r="J3" s="10">
        <v>50</v>
      </c>
      <c r="K3" s="10">
        <v>50</v>
      </c>
      <c r="L3" s="10">
        <v>50</v>
      </c>
      <c r="M3" s="10">
        <v>50</v>
      </c>
      <c r="N3" s="15">
        <f t="shared" ref="N3:N12" si="0">SUM(B3:M3)</f>
        <v>600</v>
      </c>
    </row>
    <row r="4" spans="1:14" x14ac:dyDescent="0.25">
      <c r="A4" s="6" t="s">
        <v>26</v>
      </c>
      <c r="B4" s="10">
        <v>100</v>
      </c>
      <c r="C4" s="10">
        <v>100</v>
      </c>
      <c r="D4" s="10">
        <v>100</v>
      </c>
      <c r="E4" s="10">
        <v>100</v>
      </c>
      <c r="F4" s="10">
        <v>100</v>
      </c>
      <c r="G4" s="10">
        <v>100</v>
      </c>
      <c r="H4" s="10">
        <v>100</v>
      </c>
      <c r="I4" s="10">
        <v>100</v>
      </c>
      <c r="J4" s="10">
        <v>100</v>
      </c>
      <c r="K4" s="10">
        <v>100</v>
      </c>
      <c r="L4" s="10">
        <v>100</v>
      </c>
      <c r="M4" s="10">
        <v>100</v>
      </c>
      <c r="N4" s="15">
        <f t="shared" si="0"/>
        <v>1200</v>
      </c>
    </row>
    <row r="5" spans="1:14" x14ac:dyDescent="0.25">
      <c r="A5" s="6" t="s">
        <v>27</v>
      </c>
      <c r="B5" s="10">
        <v>80</v>
      </c>
      <c r="C5" s="10">
        <v>80</v>
      </c>
      <c r="D5" s="10">
        <v>80</v>
      </c>
      <c r="E5" s="10">
        <v>80</v>
      </c>
      <c r="F5" s="10">
        <v>80</v>
      </c>
      <c r="G5" s="10">
        <v>80</v>
      </c>
      <c r="H5" s="10">
        <v>80</v>
      </c>
      <c r="I5" s="10">
        <v>80</v>
      </c>
      <c r="J5" s="10">
        <v>80</v>
      </c>
      <c r="K5" s="10">
        <v>80</v>
      </c>
      <c r="L5" s="10">
        <v>80</v>
      </c>
      <c r="M5" s="10">
        <v>80</v>
      </c>
      <c r="N5" s="15">
        <f t="shared" si="0"/>
        <v>960</v>
      </c>
    </row>
    <row r="6" spans="1:14" x14ac:dyDescent="0.25">
      <c r="A6" s="6" t="s">
        <v>28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5">
        <f t="shared" si="0"/>
        <v>0</v>
      </c>
    </row>
    <row r="7" spans="1:14" x14ac:dyDescent="0.25">
      <c r="A7" s="6" t="s">
        <v>29</v>
      </c>
      <c r="B7" s="10">
        <v>300</v>
      </c>
      <c r="C7" s="10">
        <v>300</v>
      </c>
      <c r="D7" s="10">
        <v>300</v>
      </c>
      <c r="E7" s="10">
        <v>300</v>
      </c>
      <c r="F7" s="10">
        <v>300</v>
      </c>
      <c r="G7" s="10">
        <v>300</v>
      </c>
      <c r="H7" s="10">
        <v>300</v>
      </c>
      <c r="I7" s="10">
        <v>300</v>
      </c>
      <c r="J7" s="10">
        <v>300</v>
      </c>
      <c r="K7" s="10">
        <v>300</v>
      </c>
      <c r="L7" s="10">
        <v>300</v>
      </c>
      <c r="M7" s="10">
        <v>300</v>
      </c>
      <c r="N7" s="15">
        <f t="shared" si="0"/>
        <v>3600</v>
      </c>
    </row>
    <row r="8" spans="1:14" x14ac:dyDescent="0.25">
      <c r="A8" s="6" t="s">
        <v>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5">
        <f t="shared" si="0"/>
        <v>0</v>
      </c>
    </row>
    <row r="9" spans="1:14" x14ac:dyDescent="0.25">
      <c r="A9" s="6" t="s">
        <v>31</v>
      </c>
      <c r="B9" s="10">
        <v>10</v>
      </c>
      <c r="C9" s="10">
        <v>10</v>
      </c>
      <c r="D9" s="10">
        <v>10</v>
      </c>
      <c r="E9" s="10">
        <v>10</v>
      </c>
      <c r="F9" s="10">
        <v>10</v>
      </c>
      <c r="G9" s="10">
        <v>10</v>
      </c>
      <c r="H9" s="10">
        <v>10</v>
      </c>
      <c r="I9" s="10">
        <v>10</v>
      </c>
      <c r="J9" s="10">
        <v>10</v>
      </c>
      <c r="K9" s="10">
        <v>10</v>
      </c>
      <c r="L9" s="10">
        <v>10</v>
      </c>
      <c r="M9" s="10">
        <v>10</v>
      </c>
      <c r="N9" s="15">
        <f t="shared" si="0"/>
        <v>120</v>
      </c>
    </row>
    <row r="10" spans="1:14" x14ac:dyDescent="0.25">
      <c r="A10" s="6" t="s">
        <v>32</v>
      </c>
      <c r="B10" s="10">
        <v>300</v>
      </c>
      <c r="C10" s="10">
        <v>300</v>
      </c>
      <c r="D10" s="10">
        <v>300</v>
      </c>
      <c r="E10" s="10">
        <v>300</v>
      </c>
      <c r="F10" s="10">
        <v>300</v>
      </c>
      <c r="G10" s="10">
        <v>300</v>
      </c>
      <c r="H10" s="10">
        <v>300</v>
      </c>
      <c r="I10" s="10">
        <v>300</v>
      </c>
      <c r="J10" s="10">
        <v>300</v>
      </c>
      <c r="K10" s="10">
        <v>300</v>
      </c>
      <c r="L10" s="10">
        <v>300</v>
      </c>
      <c r="M10" s="10">
        <v>300</v>
      </c>
      <c r="N10" s="15">
        <f t="shared" si="0"/>
        <v>3600</v>
      </c>
    </row>
    <row r="11" spans="1:14" x14ac:dyDescent="0.25">
      <c r="A11" s="6" t="s">
        <v>33</v>
      </c>
      <c r="B11" s="10">
        <v>62</v>
      </c>
      <c r="C11" s="10">
        <v>62</v>
      </c>
      <c r="D11" s="10">
        <v>62</v>
      </c>
      <c r="E11" s="10">
        <v>62</v>
      </c>
      <c r="F11" s="10">
        <v>62</v>
      </c>
      <c r="G11" s="10">
        <v>62</v>
      </c>
      <c r="H11" s="10">
        <v>62</v>
      </c>
      <c r="I11" s="10">
        <v>62</v>
      </c>
      <c r="J11" s="10">
        <v>62</v>
      </c>
      <c r="K11" s="10">
        <v>62</v>
      </c>
      <c r="L11" s="10">
        <v>62</v>
      </c>
      <c r="M11" s="10">
        <v>62</v>
      </c>
      <c r="N11" s="15">
        <f t="shared" si="0"/>
        <v>744</v>
      </c>
    </row>
    <row r="12" spans="1:14" x14ac:dyDescent="0.25">
      <c r="A12" s="6" t="s">
        <v>34</v>
      </c>
      <c r="B12" s="10">
        <v>1000</v>
      </c>
      <c r="C12" s="10">
        <v>1000</v>
      </c>
      <c r="D12" s="10">
        <v>1000</v>
      </c>
      <c r="E12" s="10">
        <v>1000</v>
      </c>
      <c r="F12" s="10">
        <v>1000</v>
      </c>
      <c r="G12" s="10">
        <v>1000</v>
      </c>
      <c r="H12" s="10">
        <v>1000</v>
      </c>
      <c r="I12" s="10">
        <v>1000</v>
      </c>
      <c r="J12" s="10">
        <v>1000</v>
      </c>
      <c r="K12" s="10">
        <v>1000</v>
      </c>
      <c r="L12" s="10">
        <v>1000</v>
      </c>
      <c r="M12" s="10">
        <v>1000</v>
      </c>
      <c r="N12" s="15">
        <f t="shared" si="0"/>
        <v>12000</v>
      </c>
    </row>
    <row r="13" spans="1:14" x14ac:dyDescent="0.25">
      <c r="A13" s="50" t="s">
        <v>61</v>
      </c>
      <c r="B13" s="51">
        <f t="shared" ref="B13:M13" si="1">SUM(B3:B12)/2</f>
        <v>951</v>
      </c>
      <c r="C13" s="51">
        <f t="shared" si="1"/>
        <v>951</v>
      </c>
      <c r="D13" s="51">
        <f t="shared" si="1"/>
        <v>951</v>
      </c>
      <c r="E13" s="51">
        <f t="shared" si="1"/>
        <v>951</v>
      </c>
      <c r="F13" s="51">
        <f t="shared" si="1"/>
        <v>951</v>
      </c>
      <c r="G13" s="51">
        <f t="shared" si="1"/>
        <v>951</v>
      </c>
      <c r="H13" s="51">
        <f t="shared" si="1"/>
        <v>951</v>
      </c>
      <c r="I13" s="51">
        <f t="shared" si="1"/>
        <v>951</v>
      </c>
      <c r="J13" s="51">
        <f t="shared" si="1"/>
        <v>951</v>
      </c>
      <c r="K13" s="51">
        <f t="shared" si="1"/>
        <v>951</v>
      </c>
      <c r="L13" s="51">
        <f t="shared" si="1"/>
        <v>951</v>
      </c>
      <c r="M13" s="51">
        <f t="shared" si="1"/>
        <v>951</v>
      </c>
      <c r="N13" s="51">
        <f>SUM(B13:M13)</f>
        <v>11412</v>
      </c>
    </row>
    <row r="14" spans="1:14" x14ac:dyDescent="0.25">
      <c r="A14" s="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7"/>
    </row>
    <row r="16" spans="1:14" x14ac:dyDescent="0.25">
      <c r="A16" s="2" t="s">
        <v>35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7"/>
    </row>
    <row r="17" spans="1:14" x14ac:dyDescent="0.25">
      <c r="A17" t="s">
        <v>36</v>
      </c>
      <c r="B17">
        <v>30</v>
      </c>
    </row>
    <row r="18" spans="1:14" x14ac:dyDescent="0.25">
      <c r="A18" t="s">
        <v>37</v>
      </c>
      <c r="B18">
        <v>10</v>
      </c>
    </row>
    <row r="20" spans="1:14" x14ac:dyDescent="0.25">
      <c r="A20" s="3" t="s">
        <v>38</v>
      </c>
    </row>
    <row r="21" spans="1:14" x14ac:dyDescent="0.25">
      <c r="A21" s="6" t="s">
        <v>39</v>
      </c>
      <c r="B21" s="10">
        <v>100</v>
      </c>
      <c r="C21" s="10">
        <v>100</v>
      </c>
      <c r="D21" s="10">
        <v>100</v>
      </c>
      <c r="E21" s="10">
        <v>100</v>
      </c>
      <c r="F21" s="10">
        <v>100</v>
      </c>
      <c r="G21" s="10">
        <v>100</v>
      </c>
      <c r="H21" s="10">
        <v>100</v>
      </c>
      <c r="I21" s="10">
        <v>100</v>
      </c>
      <c r="J21" s="10">
        <v>100</v>
      </c>
      <c r="K21" s="10">
        <v>100</v>
      </c>
      <c r="L21" s="10">
        <v>100</v>
      </c>
      <c r="M21" s="10">
        <v>100</v>
      </c>
      <c r="N21" s="15">
        <f>SUM(B21:M21)</f>
        <v>1200</v>
      </c>
    </row>
    <row r="22" spans="1:14" x14ac:dyDescent="0.25">
      <c r="A22" s="6" t="s">
        <v>40</v>
      </c>
      <c r="B22" s="10">
        <v>400</v>
      </c>
      <c r="C22" s="10">
        <v>400</v>
      </c>
      <c r="D22" s="10">
        <v>400</v>
      </c>
      <c r="E22" s="10">
        <v>400</v>
      </c>
      <c r="F22" s="10">
        <v>400</v>
      </c>
      <c r="G22" s="10">
        <v>400</v>
      </c>
      <c r="H22" s="10">
        <v>400</v>
      </c>
      <c r="I22" s="10">
        <v>400</v>
      </c>
      <c r="J22" s="10">
        <v>400</v>
      </c>
      <c r="K22" s="10">
        <v>400</v>
      </c>
      <c r="L22" s="10">
        <v>400</v>
      </c>
      <c r="M22" s="10">
        <v>400</v>
      </c>
      <c r="N22" s="15">
        <f>SUM(B22:M22)</f>
        <v>4800</v>
      </c>
    </row>
    <row r="23" spans="1:14" x14ac:dyDescent="0.25">
      <c r="A23" s="38" t="s">
        <v>1</v>
      </c>
      <c r="B23" s="48">
        <f>B21+B22</f>
        <v>500</v>
      </c>
      <c r="C23" s="48">
        <f t="shared" ref="C23:J23" si="2">C21+C22</f>
        <v>500</v>
      </c>
      <c r="D23" s="48">
        <f t="shared" si="2"/>
        <v>500</v>
      </c>
      <c r="E23" s="48">
        <f t="shared" si="2"/>
        <v>500</v>
      </c>
      <c r="F23" s="48">
        <f t="shared" si="2"/>
        <v>500</v>
      </c>
      <c r="G23" s="48">
        <f t="shared" si="2"/>
        <v>500</v>
      </c>
      <c r="H23" s="48">
        <f t="shared" si="2"/>
        <v>500</v>
      </c>
      <c r="I23" s="48">
        <f t="shared" si="2"/>
        <v>500</v>
      </c>
      <c r="J23" s="48">
        <f t="shared" si="2"/>
        <v>500</v>
      </c>
      <c r="K23" s="48">
        <f t="shared" ref="K23" si="3">K21+K22</f>
        <v>500</v>
      </c>
      <c r="L23" s="48">
        <f t="shared" ref="L23" si="4">L21+L22</f>
        <v>500</v>
      </c>
      <c r="M23" s="48">
        <f t="shared" ref="M23" si="5">M21+M22</f>
        <v>500</v>
      </c>
      <c r="N23" s="49"/>
    </row>
    <row r="24" spans="1:14" ht="15.75" thickBot="1" x14ac:dyDescent="0.3">
      <c r="A24" s="3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1"/>
    </row>
    <row r="25" spans="1:14" x14ac:dyDescent="0.25">
      <c r="A25" s="46" t="s">
        <v>59</v>
      </c>
      <c r="B25" s="47">
        <f>B13+B23</f>
        <v>1451</v>
      </c>
      <c r="C25" s="47">
        <f t="shared" ref="C25:N25" si="6">C13+C23</f>
        <v>1451</v>
      </c>
      <c r="D25" s="47">
        <f t="shared" si="6"/>
        <v>1451</v>
      </c>
      <c r="E25" s="47">
        <f t="shared" si="6"/>
        <v>1451</v>
      </c>
      <c r="F25" s="47">
        <f t="shared" si="6"/>
        <v>1451</v>
      </c>
      <c r="G25" s="47">
        <f t="shared" si="6"/>
        <v>1451</v>
      </c>
      <c r="H25" s="47">
        <f t="shared" si="6"/>
        <v>1451</v>
      </c>
      <c r="I25" s="47">
        <f t="shared" si="6"/>
        <v>1451</v>
      </c>
      <c r="J25" s="47">
        <f t="shared" si="6"/>
        <v>1451</v>
      </c>
      <c r="K25" s="47">
        <f t="shared" si="6"/>
        <v>1451</v>
      </c>
      <c r="L25" s="47">
        <f t="shared" si="6"/>
        <v>1451</v>
      </c>
      <c r="M25" s="47">
        <f t="shared" si="6"/>
        <v>1451</v>
      </c>
      <c r="N25" s="47">
        <f t="shared" si="6"/>
        <v>11412</v>
      </c>
    </row>
    <row r="26" spans="1:14" x14ac:dyDescent="0.25">
      <c r="A26" s="3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x14ac:dyDescent="0.25">
      <c r="A27" s="3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 x14ac:dyDescent="0.25">
      <c r="A28" s="3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 x14ac:dyDescent="0.25">
      <c r="A29" s="3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 x14ac:dyDescent="0.25">
      <c r="A3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7388-EA77-4291-8E06-33560A1DCB73}">
  <dimension ref="A1:N25"/>
  <sheetViews>
    <sheetView zoomScale="160" zoomScaleNormal="160" workbookViewId="0">
      <selection activeCell="E19" sqref="E19"/>
    </sheetView>
  </sheetViews>
  <sheetFormatPr defaultRowHeight="15" x14ac:dyDescent="0.25"/>
  <cols>
    <col min="1" max="1" width="36.28515625" customWidth="1"/>
    <col min="2" max="2" width="9.7109375" bestFit="1" customWidth="1"/>
    <col min="14" max="14" width="11.85546875" bestFit="1" customWidth="1"/>
  </cols>
  <sheetData>
    <row r="1" spans="1:14" ht="15.75" thickBot="1" x14ac:dyDescent="0.3"/>
    <row r="2" spans="1:14" x14ac:dyDescent="0.25">
      <c r="A2" s="52" t="s">
        <v>42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2" t="s">
        <v>13</v>
      </c>
      <c r="N2" s="13" t="s">
        <v>0</v>
      </c>
    </row>
    <row r="3" spans="1:14" x14ac:dyDescent="0.25">
      <c r="A3" s="5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2"/>
      <c r="N3" s="14"/>
    </row>
    <row r="4" spans="1:14" x14ac:dyDescent="0.25">
      <c r="A4" s="6" t="s">
        <v>44</v>
      </c>
      <c r="B4" s="10">
        <v>450</v>
      </c>
      <c r="C4" s="10">
        <v>450</v>
      </c>
      <c r="D4" s="10">
        <v>450</v>
      </c>
      <c r="E4" s="10">
        <v>450</v>
      </c>
      <c r="F4" s="10">
        <v>450</v>
      </c>
      <c r="G4" s="10">
        <v>450</v>
      </c>
      <c r="H4" s="10">
        <v>450</v>
      </c>
      <c r="I4" s="10">
        <v>450</v>
      </c>
      <c r="J4" s="10">
        <v>450</v>
      </c>
      <c r="K4" s="10">
        <v>450</v>
      </c>
      <c r="L4" s="10">
        <v>450</v>
      </c>
      <c r="M4" s="10">
        <v>450</v>
      </c>
      <c r="N4" s="15">
        <f>SUM(B4:M4)</f>
        <v>5400</v>
      </c>
    </row>
    <row r="5" spans="1:14" x14ac:dyDescent="0.25">
      <c r="A5" s="6" t="s">
        <v>45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5">
        <f t="shared" ref="N5:N16" si="0">SUM(B5:M5)</f>
        <v>0</v>
      </c>
    </row>
    <row r="6" spans="1:14" x14ac:dyDescent="0.25">
      <c r="A6" s="6" t="s">
        <v>46</v>
      </c>
      <c r="B6" s="10">
        <v>20</v>
      </c>
      <c r="C6" s="10">
        <v>20</v>
      </c>
      <c r="D6" s="10">
        <v>20</v>
      </c>
      <c r="E6" s="10">
        <v>20</v>
      </c>
      <c r="F6" s="10">
        <v>20</v>
      </c>
      <c r="G6" s="10">
        <v>20</v>
      </c>
      <c r="H6" s="10">
        <v>20</v>
      </c>
      <c r="I6" s="10">
        <v>20</v>
      </c>
      <c r="J6" s="10">
        <v>20</v>
      </c>
      <c r="K6" s="10">
        <v>20</v>
      </c>
      <c r="L6" s="10">
        <v>20</v>
      </c>
      <c r="M6" s="10">
        <v>20</v>
      </c>
      <c r="N6" s="15">
        <f t="shared" si="0"/>
        <v>240</v>
      </c>
    </row>
    <row r="7" spans="1:14" x14ac:dyDescent="0.25">
      <c r="A7" s="6" t="s">
        <v>47</v>
      </c>
      <c r="B7" s="10">
        <v>300</v>
      </c>
      <c r="C7" s="10">
        <f>B7</f>
        <v>300</v>
      </c>
      <c r="D7" s="10">
        <f t="shared" ref="D7:F7" si="1">C7</f>
        <v>300</v>
      </c>
      <c r="E7" s="10">
        <f t="shared" si="1"/>
        <v>300</v>
      </c>
      <c r="F7" s="10">
        <f t="shared" si="1"/>
        <v>300</v>
      </c>
      <c r="G7" s="10">
        <f t="shared" ref="G7:M7" si="2">F7</f>
        <v>300</v>
      </c>
      <c r="H7" s="10">
        <f t="shared" si="2"/>
        <v>300</v>
      </c>
      <c r="I7" s="10">
        <f t="shared" si="2"/>
        <v>300</v>
      </c>
      <c r="J7" s="10">
        <f t="shared" si="2"/>
        <v>300</v>
      </c>
      <c r="K7" s="10">
        <f t="shared" si="2"/>
        <v>300</v>
      </c>
      <c r="L7" s="10">
        <f t="shared" si="2"/>
        <v>300</v>
      </c>
      <c r="M7" s="10">
        <f t="shared" si="2"/>
        <v>300</v>
      </c>
      <c r="N7" s="15">
        <f t="shared" si="0"/>
        <v>3600</v>
      </c>
    </row>
    <row r="8" spans="1:14" x14ac:dyDescent="0.25">
      <c r="A8" s="6" t="s">
        <v>29</v>
      </c>
      <c r="B8" s="10">
        <v>50</v>
      </c>
      <c r="C8" s="10">
        <v>50</v>
      </c>
      <c r="D8" s="10">
        <v>50</v>
      </c>
      <c r="E8" s="10">
        <v>50</v>
      </c>
      <c r="F8" s="10">
        <v>50</v>
      </c>
      <c r="G8" s="10">
        <v>50</v>
      </c>
      <c r="H8" s="10">
        <v>50</v>
      </c>
      <c r="I8" s="10">
        <v>50</v>
      </c>
      <c r="J8" s="10">
        <v>50</v>
      </c>
      <c r="K8" s="10">
        <v>50</v>
      </c>
      <c r="L8" s="10">
        <v>50</v>
      </c>
      <c r="M8" s="10">
        <v>50</v>
      </c>
      <c r="N8" s="15">
        <f t="shared" si="0"/>
        <v>600</v>
      </c>
    </row>
    <row r="9" spans="1:14" x14ac:dyDescent="0.25">
      <c r="A9" s="6" t="s">
        <v>48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>
        <f t="shared" si="0"/>
        <v>0</v>
      </c>
    </row>
    <row r="10" spans="1:14" x14ac:dyDescent="0.25">
      <c r="A10" s="6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0</v>
      </c>
    </row>
    <row r="11" spans="1:14" x14ac:dyDescent="0.25">
      <c r="A11" s="6" t="s">
        <v>49</v>
      </c>
      <c r="B11" s="10">
        <v>30</v>
      </c>
      <c r="C11" s="10">
        <v>30</v>
      </c>
      <c r="D11" s="10">
        <v>30</v>
      </c>
      <c r="E11" s="10">
        <v>30</v>
      </c>
      <c r="F11" s="10">
        <v>30</v>
      </c>
      <c r="G11" s="10">
        <v>30</v>
      </c>
      <c r="H11" s="10">
        <v>30</v>
      </c>
      <c r="I11" s="10">
        <v>30</v>
      </c>
      <c r="J11" s="10">
        <v>30</v>
      </c>
      <c r="K11" s="10">
        <v>30</v>
      </c>
      <c r="L11" s="10">
        <v>30</v>
      </c>
      <c r="M11" s="10">
        <v>30</v>
      </c>
      <c r="N11" s="15">
        <f t="shared" si="0"/>
        <v>360</v>
      </c>
    </row>
    <row r="12" spans="1:14" x14ac:dyDescent="0.25">
      <c r="A12" s="6" t="s">
        <v>32</v>
      </c>
      <c r="B12" s="10">
        <v>100</v>
      </c>
      <c r="C12" s="10">
        <v>100</v>
      </c>
      <c r="D12" s="10">
        <v>100</v>
      </c>
      <c r="E12" s="10">
        <v>100</v>
      </c>
      <c r="F12" s="10">
        <v>100</v>
      </c>
      <c r="G12" s="10">
        <v>100</v>
      </c>
      <c r="H12" s="10">
        <v>100</v>
      </c>
      <c r="I12" s="10">
        <v>100</v>
      </c>
      <c r="J12" s="10">
        <v>100</v>
      </c>
      <c r="K12" s="10">
        <v>100</v>
      </c>
      <c r="L12" s="10">
        <v>100</v>
      </c>
      <c r="M12" s="10">
        <v>100</v>
      </c>
      <c r="N12" s="15">
        <f t="shared" si="0"/>
        <v>1200</v>
      </c>
    </row>
    <row r="13" spans="1:14" x14ac:dyDescent="0.25">
      <c r="A13" s="6" t="s">
        <v>50</v>
      </c>
      <c r="B13" s="10">
        <v>50</v>
      </c>
      <c r="C13" s="10">
        <v>50</v>
      </c>
      <c r="D13" s="10">
        <v>50</v>
      </c>
      <c r="E13" s="10">
        <v>50</v>
      </c>
      <c r="F13" s="10">
        <v>50</v>
      </c>
      <c r="G13" s="10">
        <v>50</v>
      </c>
      <c r="H13" s="10">
        <v>50</v>
      </c>
      <c r="I13" s="10">
        <v>50</v>
      </c>
      <c r="J13" s="10">
        <v>50</v>
      </c>
      <c r="K13" s="10">
        <v>50</v>
      </c>
      <c r="L13" s="10">
        <v>50</v>
      </c>
      <c r="M13" s="10">
        <v>50</v>
      </c>
      <c r="N13" s="15">
        <f t="shared" si="0"/>
        <v>600</v>
      </c>
    </row>
    <row r="14" spans="1:14" x14ac:dyDescent="0.25">
      <c r="A14" s="6" t="s">
        <v>51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5">
        <f t="shared" si="0"/>
        <v>0</v>
      </c>
    </row>
    <row r="15" spans="1:14" ht="15.75" thickBot="1" x14ac:dyDescent="0.3">
      <c r="A15" s="22" t="s">
        <v>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16">
        <f t="shared" si="0"/>
        <v>0</v>
      </c>
    </row>
    <row r="16" spans="1:14" ht="15.75" thickBot="1" x14ac:dyDescent="0.3">
      <c r="A16" s="18" t="s">
        <v>1</v>
      </c>
      <c r="B16" s="19">
        <f t="shared" ref="B16:M16" si="3">SUM(B4:B15)</f>
        <v>1000</v>
      </c>
      <c r="C16" s="19">
        <f t="shared" si="3"/>
        <v>1000</v>
      </c>
      <c r="D16" s="19">
        <f t="shared" si="3"/>
        <v>1000</v>
      </c>
      <c r="E16" s="19">
        <f t="shared" si="3"/>
        <v>1000</v>
      </c>
      <c r="F16" s="19">
        <f t="shared" si="3"/>
        <v>1000</v>
      </c>
      <c r="G16" s="19">
        <f t="shared" si="3"/>
        <v>1000</v>
      </c>
      <c r="H16" s="19">
        <f t="shared" si="3"/>
        <v>1000</v>
      </c>
      <c r="I16" s="19">
        <f t="shared" si="3"/>
        <v>1000</v>
      </c>
      <c r="J16" s="19">
        <f t="shared" si="3"/>
        <v>1000</v>
      </c>
      <c r="K16" s="19">
        <f t="shared" si="3"/>
        <v>1000</v>
      </c>
      <c r="L16" s="19">
        <f t="shared" si="3"/>
        <v>1000</v>
      </c>
      <c r="M16" s="20">
        <f t="shared" si="3"/>
        <v>1000</v>
      </c>
      <c r="N16" s="21">
        <f t="shared" si="0"/>
        <v>12000</v>
      </c>
    </row>
    <row r="17" spans="1:14" x14ac:dyDescent="0.25">
      <c r="A17" s="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7"/>
    </row>
    <row r="18" spans="1:14" x14ac:dyDescent="0.25">
      <c r="A18" s="53" t="s">
        <v>52</v>
      </c>
      <c r="B18" s="5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7"/>
    </row>
    <row r="19" spans="1:14" x14ac:dyDescent="0.25">
      <c r="A19" s="55" t="s">
        <v>53</v>
      </c>
      <c r="B19" s="56" t="s">
        <v>54</v>
      </c>
    </row>
    <row r="21" spans="1:14" x14ac:dyDescent="0.25">
      <c r="A21" s="2"/>
    </row>
    <row r="22" spans="1:14" x14ac:dyDescent="0.25">
      <c r="A22" s="2"/>
    </row>
    <row r="23" spans="1:14" x14ac:dyDescent="0.25">
      <c r="A23" s="2"/>
    </row>
    <row r="24" spans="1:14" x14ac:dyDescent="0.25">
      <c r="A24" s="2"/>
    </row>
    <row r="25" spans="1:14" x14ac:dyDescent="0.25">
      <c r="A25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TERVIK kulu</vt:lpstr>
      <vt:lpstr>Tööjõukulud</vt:lpstr>
      <vt:lpstr>Tegevuskulud TERVIK</vt:lpstr>
      <vt:lpstr>Tegevuskulud TJ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Aivar Koppas</dc:creator>
  <cp:keywords/>
  <dc:description/>
  <cp:lastModifiedBy>Inge Nõmm</cp:lastModifiedBy>
  <cp:revision/>
  <dcterms:created xsi:type="dcterms:W3CDTF">2025-07-09T11:35:47Z</dcterms:created>
  <dcterms:modified xsi:type="dcterms:W3CDTF">2025-08-27T14:36:56Z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2025-07-14T02:54:50Z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3b356277-825a-4fe2-9377-6bcacdd35785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