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wd-dav.agri.ee/webdk-agri-ee_41f87ac0-8f9d-445f-a2cf-21dff4bf2699/"/>
    </mc:Choice>
  </mc:AlternateContent>
  <xr:revisionPtr revIDLastSave="0" documentId="13_ncr:1_{3840679A-9C96-494D-AC5F-A53550F9D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RM2" sheetId="8" r:id="rId1"/>
    <sheet name="VORM3" sheetId="9" r:id="rId2"/>
  </sheets>
  <definedNames>
    <definedName name="_xlnm._FilterDatabase" localSheetId="0" hidden="1">VORM2!$A$11:$P$197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8" i="9" l="1"/>
  <c r="O318" i="9"/>
  <c r="S317" i="9"/>
  <c r="O317" i="9"/>
  <c r="S316" i="9"/>
  <c r="O316" i="9"/>
  <c r="S315" i="9"/>
  <c r="O315" i="9"/>
  <c r="V314" i="9"/>
  <c r="U314" i="9"/>
  <c r="T314" i="9"/>
  <c r="S314" i="9"/>
  <c r="R314" i="9"/>
  <c r="Q314" i="9"/>
  <c r="P314" i="9"/>
  <c r="O314" i="9"/>
  <c r="N314" i="9"/>
  <c r="M314" i="9"/>
  <c r="L314" i="9"/>
  <c r="S313" i="9"/>
  <c r="O313" i="9"/>
  <c r="S312" i="9"/>
  <c r="O312" i="9"/>
  <c r="O310" i="9" s="1"/>
  <c r="S311" i="9"/>
  <c r="S310" i="9" s="1"/>
  <c r="S307" i="9" s="1"/>
  <c r="O311" i="9"/>
  <c r="V310" i="9"/>
  <c r="U310" i="9"/>
  <c r="T310" i="9"/>
  <c r="R310" i="9"/>
  <c r="Q310" i="9"/>
  <c r="P310" i="9"/>
  <c r="N310" i="9"/>
  <c r="M310" i="9"/>
  <c r="L310" i="9"/>
  <c r="S309" i="9"/>
  <c r="O309" i="9"/>
  <c r="O308" i="9" s="1"/>
  <c r="O307" i="9" s="1"/>
  <c r="V308" i="9"/>
  <c r="U308" i="9"/>
  <c r="T308" i="9"/>
  <c r="S308" i="9"/>
  <c r="R308" i="9"/>
  <c r="Q308" i="9"/>
  <c r="P308" i="9"/>
  <c r="P307" i="9" s="1"/>
  <c r="N308" i="9"/>
  <c r="M308" i="9"/>
  <c r="L308" i="9"/>
  <c r="V307" i="9"/>
  <c r="U307" i="9"/>
  <c r="T307" i="9"/>
  <c r="R307" i="9"/>
  <c r="Q307" i="9"/>
  <c r="N307" i="9"/>
  <c r="M307" i="9"/>
  <c r="L307" i="9"/>
  <c r="S306" i="9"/>
  <c r="O306" i="9"/>
  <c r="S305" i="9"/>
  <c r="O305" i="9"/>
  <c r="S304" i="9"/>
  <c r="O304" i="9"/>
  <c r="S303" i="9"/>
  <c r="O303" i="9"/>
  <c r="S302" i="9"/>
  <c r="S298" i="9" s="1"/>
  <c r="O302" i="9"/>
  <c r="S301" i="9"/>
  <c r="O301" i="9"/>
  <c r="S300" i="9"/>
  <c r="O300" i="9"/>
  <c r="S299" i="9"/>
  <c r="O299" i="9"/>
  <c r="O298" i="9" s="1"/>
  <c r="V298" i="9"/>
  <c r="U298" i="9"/>
  <c r="T298" i="9"/>
  <c r="R298" i="9"/>
  <c r="R294" i="9" s="1"/>
  <c r="Q298" i="9"/>
  <c r="Q294" i="9" s="1"/>
  <c r="P298" i="9"/>
  <c r="P294" i="9" s="1"/>
  <c r="N298" i="9"/>
  <c r="M298" i="9"/>
  <c r="L298" i="9"/>
  <c r="S297" i="9"/>
  <c r="S295" i="9" s="1"/>
  <c r="S294" i="9" s="1"/>
  <c r="O297" i="9"/>
  <c r="O295" i="9" s="1"/>
  <c r="S296" i="9"/>
  <c r="O296" i="9"/>
  <c r="V295" i="9"/>
  <c r="V294" i="9" s="1"/>
  <c r="U295" i="9"/>
  <c r="U294" i="9" s="1"/>
  <c r="T295" i="9"/>
  <c r="T294" i="9" s="1"/>
  <c r="R295" i="9"/>
  <c r="Q295" i="9"/>
  <c r="P295" i="9"/>
  <c r="N295" i="9"/>
  <c r="N294" i="9" s="1"/>
  <c r="M295" i="9"/>
  <c r="L295" i="9"/>
  <c r="M294" i="9"/>
  <c r="L294" i="9"/>
  <c r="S293" i="9"/>
  <c r="O293" i="9"/>
  <c r="S292" i="9"/>
  <c r="S291" i="9" s="1"/>
  <c r="S290" i="9" s="1"/>
  <c r="O292" i="9"/>
  <c r="V291" i="9"/>
  <c r="V290" i="9" s="1"/>
  <c r="U291" i="9"/>
  <c r="T291" i="9"/>
  <c r="R291" i="9"/>
  <c r="Q291" i="9"/>
  <c r="P291" i="9"/>
  <c r="P290" i="9" s="1"/>
  <c r="O291" i="9"/>
  <c r="N291" i="9"/>
  <c r="M291" i="9"/>
  <c r="L291" i="9"/>
  <c r="L290" i="9" s="1"/>
  <c r="U290" i="9"/>
  <c r="T290" i="9"/>
  <c r="R290" i="9"/>
  <c r="Q290" i="9"/>
  <c r="O290" i="9"/>
  <c r="N290" i="9"/>
  <c r="M290" i="9"/>
  <c r="S289" i="9"/>
  <c r="O289" i="9"/>
  <c r="S288" i="9"/>
  <c r="O288" i="9"/>
  <c r="S287" i="9"/>
  <c r="O287" i="9"/>
  <c r="S286" i="9"/>
  <c r="O286" i="9"/>
  <c r="S285" i="9"/>
  <c r="O285" i="9"/>
  <c r="S284" i="9"/>
  <c r="S283" i="9" s="1"/>
  <c r="S282" i="9" s="1"/>
  <c r="O284" i="9"/>
  <c r="O283" i="9" s="1"/>
  <c r="O282" i="9" s="1"/>
  <c r="V283" i="9"/>
  <c r="V282" i="9" s="1"/>
  <c r="U283" i="9"/>
  <c r="U282" i="9" s="1"/>
  <c r="T283" i="9"/>
  <c r="T282" i="9" s="1"/>
  <c r="R283" i="9"/>
  <c r="Q283" i="9"/>
  <c r="P283" i="9"/>
  <c r="N283" i="9"/>
  <c r="N282" i="9" s="1"/>
  <c r="M283" i="9"/>
  <c r="L283" i="9"/>
  <c r="L282" i="9" s="1"/>
  <c r="R282" i="9"/>
  <c r="Q282" i="9"/>
  <c r="P282" i="9"/>
  <c r="M282" i="9"/>
  <c r="M274" i="9" s="1"/>
  <c r="M273" i="9" s="1"/>
  <c r="S281" i="9"/>
  <c r="O281" i="9"/>
  <c r="S280" i="9"/>
  <c r="O280" i="9"/>
  <c r="O276" i="9" s="1"/>
  <c r="O275" i="9" s="1"/>
  <c r="S279" i="9"/>
  <c r="S276" i="9" s="1"/>
  <c r="S275" i="9" s="1"/>
  <c r="O279" i="9"/>
  <c r="S278" i="9"/>
  <c r="O278" i="9"/>
  <c r="S277" i="9"/>
  <c r="O277" i="9"/>
  <c r="V276" i="9"/>
  <c r="V275" i="9" s="1"/>
  <c r="U276" i="9"/>
  <c r="T276" i="9"/>
  <c r="T275" i="9" s="1"/>
  <c r="R276" i="9"/>
  <c r="R275" i="9" s="1"/>
  <c r="R274" i="9" s="1"/>
  <c r="R273" i="9" s="1"/>
  <c r="Q276" i="9"/>
  <c r="P276" i="9"/>
  <c r="P275" i="9" s="1"/>
  <c r="P274" i="9" s="1"/>
  <c r="P273" i="9" s="1"/>
  <c r="N276" i="9"/>
  <c r="M276" i="9"/>
  <c r="L276" i="9"/>
  <c r="U275" i="9"/>
  <c r="U274" i="9" s="1"/>
  <c r="U273" i="9" s="1"/>
  <c r="Q275" i="9"/>
  <c r="Q274" i="9" s="1"/>
  <c r="Q273" i="9" s="1"/>
  <c r="N275" i="9"/>
  <c r="M275" i="9"/>
  <c r="L275" i="9"/>
  <c r="S272" i="9"/>
  <c r="O272" i="9"/>
  <c r="S271" i="9"/>
  <c r="O271" i="9"/>
  <c r="S270" i="9"/>
  <c r="O270" i="9"/>
  <c r="O266" i="9" s="1"/>
  <c r="O265" i="9" s="1"/>
  <c r="O264" i="9" s="1"/>
  <c r="O263" i="9" s="1"/>
  <c r="S269" i="9"/>
  <c r="O269" i="9"/>
  <c r="S268" i="9"/>
  <c r="O268" i="9"/>
  <c r="S267" i="9"/>
  <c r="S266" i="9" s="1"/>
  <c r="S265" i="9" s="1"/>
  <c r="S264" i="9" s="1"/>
  <c r="S263" i="9" s="1"/>
  <c r="O267" i="9"/>
  <c r="V266" i="9"/>
  <c r="V265" i="9" s="1"/>
  <c r="V264" i="9" s="1"/>
  <c r="V263" i="9" s="1"/>
  <c r="U266" i="9"/>
  <c r="T266" i="9"/>
  <c r="R266" i="9"/>
  <c r="R265" i="9" s="1"/>
  <c r="R264" i="9" s="1"/>
  <c r="R263" i="9" s="1"/>
  <c r="Q266" i="9"/>
  <c r="P266" i="9"/>
  <c r="P265" i="9" s="1"/>
  <c r="P264" i="9" s="1"/>
  <c r="P263" i="9" s="1"/>
  <c r="N266" i="9"/>
  <c r="M266" i="9"/>
  <c r="L266" i="9"/>
  <c r="U265" i="9"/>
  <c r="U264" i="9" s="1"/>
  <c r="U263" i="9" s="1"/>
  <c r="T265" i="9"/>
  <c r="Q265" i="9"/>
  <c r="Q264" i="9" s="1"/>
  <c r="Q263" i="9" s="1"/>
  <c r="N265" i="9"/>
  <c r="M265" i="9"/>
  <c r="L265" i="9"/>
  <c r="T264" i="9"/>
  <c r="T263" i="9" s="1"/>
  <c r="N264" i="9"/>
  <c r="N263" i="9" s="1"/>
  <c r="M264" i="9"/>
  <c r="L264" i="9"/>
  <c r="L263" i="9" s="1"/>
  <c r="M263" i="9"/>
  <c r="S262" i="9"/>
  <c r="O262" i="9"/>
  <c r="S261" i="9"/>
  <c r="O261" i="9"/>
  <c r="S260" i="9"/>
  <c r="O260" i="9"/>
  <c r="V259" i="9"/>
  <c r="U259" i="9"/>
  <c r="T259" i="9"/>
  <c r="S259" i="9"/>
  <c r="R259" i="9"/>
  <c r="R255" i="9" s="1"/>
  <c r="Q259" i="9"/>
  <c r="P259" i="9"/>
  <c r="O259" i="9"/>
  <c r="N259" i="9"/>
  <c r="M259" i="9"/>
  <c r="L259" i="9"/>
  <c r="S258" i="9"/>
  <c r="O258" i="9"/>
  <c r="S257" i="9"/>
  <c r="O257" i="9"/>
  <c r="O256" i="9" s="1"/>
  <c r="O255" i="9" s="1"/>
  <c r="V256" i="9"/>
  <c r="U256" i="9"/>
  <c r="U255" i="9" s="1"/>
  <c r="U223" i="9" s="1"/>
  <c r="T256" i="9"/>
  <c r="S256" i="9"/>
  <c r="R256" i="9"/>
  <c r="Q256" i="9"/>
  <c r="P256" i="9"/>
  <c r="P255" i="9" s="1"/>
  <c r="N256" i="9"/>
  <c r="M256" i="9"/>
  <c r="L256" i="9"/>
  <c r="V255" i="9"/>
  <c r="T255" i="9"/>
  <c r="S255" i="9"/>
  <c r="Q255" i="9"/>
  <c r="N255" i="9"/>
  <c r="M255" i="9"/>
  <c r="L255" i="9"/>
  <c r="S254" i="9"/>
  <c r="O254" i="9"/>
  <c r="S253" i="9"/>
  <c r="O253" i="9"/>
  <c r="O251" i="9" s="1"/>
  <c r="O247" i="9" s="1"/>
  <c r="S252" i="9"/>
  <c r="O252" i="9"/>
  <c r="V251" i="9"/>
  <c r="U251" i="9"/>
  <c r="T251" i="9"/>
  <c r="S251" i="9"/>
  <c r="R251" i="9"/>
  <c r="Q251" i="9"/>
  <c r="P251" i="9"/>
  <c r="N251" i="9"/>
  <c r="M251" i="9"/>
  <c r="M247" i="9" s="1"/>
  <c r="L251" i="9"/>
  <c r="S250" i="9"/>
  <c r="O250" i="9"/>
  <c r="S249" i="9"/>
  <c r="S248" i="9" s="1"/>
  <c r="S247" i="9" s="1"/>
  <c r="O249" i="9"/>
  <c r="V248" i="9"/>
  <c r="U248" i="9"/>
  <c r="T248" i="9"/>
  <c r="R248" i="9"/>
  <c r="R247" i="9" s="1"/>
  <c r="Q248" i="9"/>
  <c r="P248" i="9"/>
  <c r="P247" i="9" s="1"/>
  <c r="P223" i="9" s="1"/>
  <c r="O248" i="9"/>
  <c r="N248" i="9"/>
  <c r="M248" i="9"/>
  <c r="L248" i="9"/>
  <c r="V247" i="9"/>
  <c r="U247" i="9"/>
  <c r="T247" i="9"/>
  <c r="Q247" i="9"/>
  <c r="N247" i="9"/>
  <c r="L247" i="9"/>
  <c r="S246" i="9"/>
  <c r="O246" i="9"/>
  <c r="S245" i="9"/>
  <c r="O245" i="9"/>
  <c r="V244" i="9"/>
  <c r="U244" i="9"/>
  <c r="T244" i="9"/>
  <c r="T243" i="9" s="1"/>
  <c r="S244" i="9"/>
  <c r="R244" i="9"/>
  <c r="R243" i="9" s="1"/>
  <c r="Q244" i="9"/>
  <c r="P244" i="9"/>
  <c r="O244" i="9"/>
  <c r="O243" i="9" s="1"/>
  <c r="N244" i="9"/>
  <c r="M244" i="9"/>
  <c r="M243" i="9" s="1"/>
  <c r="L244" i="9"/>
  <c r="V243" i="9"/>
  <c r="U243" i="9"/>
  <c r="S243" i="9"/>
  <c r="Q243" i="9"/>
  <c r="P243" i="9"/>
  <c r="N243" i="9"/>
  <c r="L243" i="9"/>
  <c r="S242" i="9"/>
  <c r="O242" i="9"/>
  <c r="S241" i="9"/>
  <c r="O241" i="9"/>
  <c r="S240" i="9"/>
  <c r="O240" i="9"/>
  <c r="S239" i="9"/>
  <c r="S238" i="9" s="1"/>
  <c r="O239" i="9"/>
  <c r="O238" i="9" s="1"/>
  <c r="V238" i="9"/>
  <c r="U238" i="9"/>
  <c r="T238" i="9"/>
  <c r="R238" i="9"/>
  <c r="Q238" i="9"/>
  <c r="P238" i="9"/>
  <c r="N238" i="9"/>
  <c r="N231" i="9" s="1"/>
  <c r="M238" i="9"/>
  <c r="L238" i="9"/>
  <c r="S237" i="9"/>
  <c r="O237" i="9"/>
  <c r="S236" i="9"/>
  <c r="S235" i="9" s="1"/>
  <c r="S231" i="9" s="1"/>
  <c r="O236" i="9"/>
  <c r="V235" i="9"/>
  <c r="U235" i="9"/>
  <c r="T235" i="9"/>
  <c r="R235" i="9"/>
  <c r="Q235" i="9"/>
  <c r="P235" i="9"/>
  <c r="O235" i="9"/>
  <c r="N235" i="9"/>
  <c r="M235" i="9"/>
  <c r="L235" i="9"/>
  <c r="L231" i="9" s="1"/>
  <c r="S234" i="9"/>
  <c r="O234" i="9"/>
  <c r="S233" i="9"/>
  <c r="O233" i="9"/>
  <c r="V232" i="9"/>
  <c r="U232" i="9"/>
  <c r="T232" i="9"/>
  <c r="T231" i="9" s="1"/>
  <c r="S232" i="9"/>
  <c r="R232" i="9"/>
  <c r="R231" i="9" s="1"/>
  <c r="Q232" i="9"/>
  <c r="P232" i="9"/>
  <c r="O232" i="9"/>
  <c r="N232" i="9"/>
  <c r="M232" i="9"/>
  <c r="L232" i="9"/>
  <c r="V231" i="9"/>
  <c r="U231" i="9"/>
  <c r="Q231" i="9"/>
  <c r="P231" i="9"/>
  <c r="M231" i="9"/>
  <c r="S230" i="9"/>
  <c r="O230" i="9"/>
  <c r="S229" i="9"/>
  <c r="O229" i="9"/>
  <c r="V228" i="9"/>
  <c r="U228" i="9"/>
  <c r="T228" i="9"/>
  <c r="S228" i="9"/>
  <c r="R228" i="9"/>
  <c r="Q228" i="9"/>
  <c r="Q224" i="9" s="1"/>
  <c r="Q223" i="9" s="1"/>
  <c r="P228" i="9"/>
  <c r="O228" i="9"/>
  <c r="N228" i="9"/>
  <c r="M228" i="9"/>
  <c r="L228" i="9"/>
  <c r="S227" i="9"/>
  <c r="O227" i="9"/>
  <c r="S226" i="9"/>
  <c r="S225" i="9" s="1"/>
  <c r="S224" i="9" s="1"/>
  <c r="O226" i="9"/>
  <c r="O225" i="9" s="1"/>
  <c r="O224" i="9" s="1"/>
  <c r="V225" i="9"/>
  <c r="U225" i="9"/>
  <c r="T225" i="9"/>
  <c r="T224" i="9" s="1"/>
  <c r="R225" i="9"/>
  <c r="Q225" i="9"/>
  <c r="P225" i="9"/>
  <c r="N225" i="9"/>
  <c r="M225" i="9"/>
  <c r="M224" i="9" s="1"/>
  <c r="M223" i="9" s="1"/>
  <c r="L225" i="9"/>
  <c r="V224" i="9"/>
  <c r="V223" i="9" s="1"/>
  <c r="U224" i="9"/>
  <c r="R224" i="9"/>
  <c r="P224" i="9"/>
  <c r="N224" i="9"/>
  <c r="L224" i="9"/>
  <c r="S222" i="9"/>
  <c r="O222" i="9"/>
  <c r="S221" i="9"/>
  <c r="S220" i="9" s="1"/>
  <c r="O221" i="9"/>
  <c r="O220" i="9" s="1"/>
  <c r="V220" i="9"/>
  <c r="U220" i="9"/>
  <c r="T220" i="9"/>
  <c r="R220" i="9"/>
  <c r="Q220" i="9"/>
  <c r="P220" i="9"/>
  <c r="N220" i="9"/>
  <c r="M220" i="9"/>
  <c r="L220" i="9"/>
  <c r="S219" i="9"/>
  <c r="O219" i="9"/>
  <c r="S218" i="9"/>
  <c r="O218" i="9"/>
  <c r="S217" i="9"/>
  <c r="O217" i="9"/>
  <c r="S216" i="9"/>
  <c r="O216" i="9"/>
  <c r="V215" i="9"/>
  <c r="U215" i="9"/>
  <c r="T215" i="9"/>
  <c r="S215" i="9"/>
  <c r="R215" i="9"/>
  <c r="Q215" i="9"/>
  <c r="P215" i="9"/>
  <c r="O215" i="9"/>
  <c r="N215" i="9"/>
  <c r="M215" i="9"/>
  <c r="L215" i="9"/>
  <c r="S214" i="9"/>
  <c r="O214" i="9"/>
  <c r="S213" i="9"/>
  <c r="O213" i="9"/>
  <c r="S212" i="9"/>
  <c r="S211" i="9" s="1"/>
  <c r="O212" i="9"/>
  <c r="O211" i="9" s="1"/>
  <c r="V211" i="9"/>
  <c r="U211" i="9"/>
  <c r="U206" i="9" s="1"/>
  <c r="T211" i="9"/>
  <c r="R211" i="9"/>
  <c r="Q211" i="9"/>
  <c r="P211" i="9"/>
  <c r="N211" i="9"/>
  <c r="M211" i="9"/>
  <c r="L211" i="9"/>
  <c r="L206" i="9" s="1"/>
  <c r="S210" i="9"/>
  <c r="O210" i="9"/>
  <c r="S209" i="9"/>
  <c r="O209" i="9"/>
  <c r="S208" i="9"/>
  <c r="O208" i="9"/>
  <c r="O207" i="9" s="1"/>
  <c r="O206" i="9" s="1"/>
  <c r="V207" i="9"/>
  <c r="U207" i="9"/>
  <c r="T207" i="9"/>
  <c r="S207" i="9"/>
  <c r="R207" i="9"/>
  <c r="Q207" i="9"/>
  <c r="Q206" i="9" s="1"/>
  <c r="P207" i="9"/>
  <c r="N207" i="9"/>
  <c r="N206" i="9" s="1"/>
  <c r="M207" i="9"/>
  <c r="L207" i="9"/>
  <c r="V206" i="9"/>
  <c r="T206" i="9"/>
  <c r="R206" i="9"/>
  <c r="P206" i="9"/>
  <c r="M206" i="9"/>
  <c r="S205" i="9"/>
  <c r="O205" i="9"/>
  <c r="S204" i="9"/>
  <c r="O204" i="9"/>
  <c r="V203" i="9"/>
  <c r="U203" i="9"/>
  <c r="T203" i="9"/>
  <c r="S203" i="9"/>
  <c r="R203" i="9"/>
  <c r="Q203" i="9"/>
  <c r="P203" i="9"/>
  <c r="O203" i="9"/>
  <c r="N203" i="9"/>
  <c r="M203" i="9"/>
  <c r="L203" i="9"/>
  <c r="S202" i="9"/>
  <c r="O202" i="9"/>
  <c r="S201" i="9"/>
  <c r="O201" i="9"/>
  <c r="S200" i="9"/>
  <c r="S198" i="9" s="1"/>
  <c r="O200" i="9"/>
  <c r="S199" i="9"/>
  <c r="O199" i="9"/>
  <c r="O198" i="9" s="1"/>
  <c r="O193" i="9" s="1"/>
  <c r="V198" i="9"/>
  <c r="U198" i="9"/>
  <c r="T198" i="9"/>
  <c r="R198" i="9"/>
  <c r="Q198" i="9"/>
  <c r="P198" i="9"/>
  <c r="N198" i="9"/>
  <c r="N193" i="9" s="1"/>
  <c r="M198" i="9"/>
  <c r="L198" i="9"/>
  <c r="S197" i="9"/>
  <c r="O197" i="9"/>
  <c r="S196" i="9"/>
  <c r="O196" i="9"/>
  <c r="S195" i="9"/>
  <c r="O195" i="9"/>
  <c r="V194" i="9"/>
  <c r="U194" i="9"/>
  <c r="U193" i="9" s="1"/>
  <c r="T194" i="9"/>
  <c r="S194" i="9"/>
  <c r="S193" i="9" s="1"/>
  <c r="R194" i="9"/>
  <c r="Q194" i="9"/>
  <c r="P194" i="9"/>
  <c r="P193" i="9" s="1"/>
  <c r="O194" i="9"/>
  <c r="N194" i="9"/>
  <c r="M194" i="9"/>
  <c r="L194" i="9"/>
  <c r="V193" i="9"/>
  <c r="T193" i="9"/>
  <c r="R193" i="9"/>
  <c r="Q193" i="9"/>
  <c r="M193" i="9"/>
  <c r="L193" i="9"/>
  <c r="S192" i="9"/>
  <c r="O192" i="9"/>
  <c r="S191" i="9"/>
  <c r="S190" i="9" s="1"/>
  <c r="O191" i="9"/>
  <c r="O190" i="9" s="1"/>
  <c r="V190" i="9"/>
  <c r="U190" i="9"/>
  <c r="T190" i="9"/>
  <c r="R190" i="9"/>
  <c r="Q190" i="9"/>
  <c r="P190" i="9"/>
  <c r="N190" i="9"/>
  <c r="M190" i="9"/>
  <c r="L190" i="9"/>
  <c r="S189" i="9"/>
  <c r="O189" i="9"/>
  <c r="S188" i="9"/>
  <c r="S187" i="9" s="1"/>
  <c r="O188" i="9"/>
  <c r="O187" i="9" s="1"/>
  <c r="V187" i="9"/>
  <c r="U187" i="9"/>
  <c r="T187" i="9"/>
  <c r="R187" i="9"/>
  <c r="Q187" i="9"/>
  <c r="P187" i="9"/>
  <c r="N187" i="9"/>
  <c r="M187" i="9"/>
  <c r="L187" i="9"/>
  <c r="S186" i="9"/>
  <c r="O186" i="9"/>
  <c r="S185" i="9"/>
  <c r="O185" i="9"/>
  <c r="S184" i="9"/>
  <c r="O184" i="9"/>
  <c r="S183" i="9"/>
  <c r="O183" i="9"/>
  <c r="S182" i="9"/>
  <c r="S181" i="9" s="1"/>
  <c r="O182" i="9"/>
  <c r="O181" i="9" s="1"/>
  <c r="V181" i="9"/>
  <c r="U181" i="9"/>
  <c r="T181" i="9"/>
  <c r="R181" i="9"/>
  <c r="Q181" i="9"/>
  <c r="P181" i="9"/>
  <c r="N181" i="9"/>
  <c r="M181" i="9"/>
  <c r="L181" i="9"/>
  <c r="S180" i="9"/>
  <c r="O180" i="9"/>
  <c r="S179" i="9"/>
  <c r="S178" i="9" s="1"/>
  <c r="O179" i="9"/>
  <c r="O178" i="9" s="1"/>
  <c r="V178" i="9"/>
  <c r="U178" i="9"/>
  <c r="U173" i="9" s="1"/>
  <c r="T178" i="9"/>
  <c r="R178" i="9"/>
  <c r="Q178" i="9"/>
  <c r="P178" i="9"/>
  <c r="N178" i="9"/>
  <c r="M178" i="9"/>
  <c r="L178" i="9"/>
  <c r="S177" i="9"/>
  <c r="O177" i="9"/>
  <c r="S176" i="9"/>
  <c r="O176" i="9"/>
  <c r="S175" i="9"/>
  <c r="O175" i="9"/>
  <c r="O174" i="9" s="1"/>
  <c r="O173" i="9" s="1"/>
  <c r="V174" i="9"/>
  <c r="U174" i="9"/>
  <c r="T174" i="9"/>
  <c r="S174" i="9"/>
  <c r="R174" i="9"/>
  <c r="Q174" i="9"/>
  <c r="Q173" i="9" s="1"/>
  <c r="P174" i="9"/>
  <c r="N174" i="9"/>
  <c r="N173" i="9" s="1"/>
  <c r="M174" i="9"/>
  <c r="L174" i="9"/>
  <c r="L173" i="9" s="1"/>
  <c r="V173" i="9"/>
  <c r="T173" i="9"/>
  <c r="R173" i="9"/>
  <c r="P173" i="9"/>
  <c r="M173" i="9"/>
  <c r="S172" i="9"/>
  <c r="O172" i="9"/>
  <c r="S171" i="9"/>
  <c r="O171" i="9"/>
  <c r="O170" i="9" s="1"/>
  <c r="V170" i="9"/>
  <c r="U170" i="9"/>
  <c r="T170" i="9"/>
  <c r="S170" i="9"/>
  <c r="R170" i="9"/>
  <c r="Q170" i="9"/>
  <c r="P170" i="9"/>
  <c r="N170" i="9"/>
  <c r="M170" i="9"/>
  <c r="L170" i="9"/>
  <c r="S169" i="9"/>
  <c r="O169" i="9"/>
  <c r="S168" i="9"/>
  <c r="O168" i="9"/>
  <c r="S167" i="9"/>
  <c r="S165" i="9" s="1"/>
  <c r="O167" i="9"/>
  <c r="S166" i="9"/>
  <c r="O166" i="9"/>
  <c r="O165" i="9" s="1"/>
  <c r="V165" i="9"/>
  <c r="U165" i="9"/>
  <c r="T165" i="9"/>
  <c r="R165" i="9"/>
  <c r="Q165" i="9"/>
  <c r="P165" i="9"/>
  <c r="P156" i="9" s="1"/>
  <c r="N165" i="9"/>
  <c r="M165" i="9"/>
  <c r="L165" i="9"/>
  <c r="S164" i="9"/>
  <c r="O164" i="9"/>
  <c r="S163" i="9"/>
  <c r="O163" i="9"/>
  <c r="S162" i="9"/>
  <c r="O162" i="9"/>
  <c r="O161" i="9" s="1"/>
  <c r="V161" i="9"/>
  <c r="U161" i="9"/>
  <c r="T161" i="9"/>
  <c r="S161" i="9"/>
  <c r="R161" i="9"/>
  <c r="Q161" i="9"/>
  <c r="P161" i="9"/>
  <c r="N161" i="9"/>
  <c r="M161" i="9"/>
  <c r="L161" i="9"/>
  <c r="S160" i="9"/>
  <c r="O160" i="9"/>
  <c r="S159" i="9"/>
  <c r="O159" i="9"/>
  <c r="S158" i="9"/>
  <c r="S157" i="9" s="1"/>
  <c r="O158" i="9"/>
  <c r="V157" i="9"/>
  <c r="U157" i="9"/>
  <c r="U156" i="9" s="1"/>
  <c r="T157" i="9"/>
  <c r="R157" i="9"/>
  <c r="Q157" i="9"/>
  <c r="P157" i="9"/>
  <c r="O157" i="9"/>
  <c r="N157" i="9"/>
  <c r="N156" i="9" s="1"/>
  <c r="M157" i="9"/>
  <c r="L157" i="9"/>
  <c r="L156" i="9" s="1"/>
  <c r="V156" i="9"/>
  <c r="T156" i="9"/>
  <c r="R156" i="9"/>
  <c r="Q156" i="9"/>
  <c r="M156" i="9"/>
  <c r="S155" i="9"/>
  <c r="S153" i="9" s="1"/>
  <c r="O155" i="9"/>
  <c r="S154" i="9"/>
  <c r="O154" i="9"/>
  <c r="O153" i="9" s="1"/>
  <c r="V153" i="9"/>
  <c r="U153" i="9"/>
  <c r="T153" i="9"/>
  <c r="R153" i="9"/>
  <c r="Q153" i="9"/>
  <c r="P153" i="9"/>
  <c r="N153" i="9"/>
  <c r="M153" i="9"/>
  <c r="L153" i="9"/>
  <c r="S152" i="9"/>
  <c r="O152" i="9"/>
  <c r="S151" i="9"/>
  <c r="O151" i="9"/>
  <c r="S150" i="9"/>
  <c r="O150" i="9"/>
  <c r="S149" i="9"/>
  <c r="S148" i="9" s="1"/>
  <c r="O149" i="9"/>
  <c r="O148" i="9" s="1"/>
  <c r="O139" i="9" s="1"/>
  <c r="V148" i="9"/>
  <c r="U148" i="9"/>
  <c r="T148" i="9"/>
  <c r="R148" i="9"/>
  <c r="Q148" i="9"/>
  <c r="P148" i="9"/>
  <c r="N148" i="9"/>
  <c r="M148" i="9"/>
  <c r="L148" i="9"/>
  <c r="S147" i="9"/>
  <c r="O147" i="9"/>
  <c r="S146" i="9"/>
  <c r="S144" i="9" s="1"/>
  <c r="O146" i="9"/>
  <c r="S145" i="9"/>
  <c r="O145" i="9"/>
  <c r="V144" i="9"/>
  <c r="U144" i="9"/>
  <c r="T144" i="9"/>
  <c r="R144" i="9"/>
  <c r="Q144" i="9"/>
  <c r="P144" i="9"/>
  <c r="P139" i="9" s="1"/>
  <c r="O144" i="9"/>
  <c r="N144" i="9"/>
  <c r="N139" i="9" s="1"/>
  <c r="M144" i="9"/>
  <c r="L144" i="9"/>
  <c r="S143" i="9"/>
  <c r="O143" i="9"/>
  <c r="S142" i="9"/>
  <c r="O142" i="9"/>
  <c r="S141" i="9"/>
  <c r="O141" i="9"/>
  <c r="V140" i="9"/>
  <c r="U140" i="9"/>
  <c r="U139" i="9" s="1"/>
  <c r="T140" i="9"/>
  <c r="S140" i="9"/>
  <c r="R140" i="9"/>
  <c r="Q140" i="9"/>
  <c r="P140" i="9"/>
  <c r="O140" i="9"/>
  <c r="N140" i="9"/>
  <c r="M140" i="9"/>
  <c r="L140" i="9"/>
  <c r="V139" i="9"/>
  <c r="T139" i="9"/>
  <c r="R139" i="9"/>
  <c r="Q139" i="9"/>
  <c r="M139" i="9"/>
  <c r="L139" i="9"/>
  <c r="S138" i="9"/>
  <c r="O138" i="9"/>
  <c r="S137" i="9"/>
  <c r="O137" i="9"/>
  <c r="S136" i="9"/>
  <c r="S135" i="9" s="1"/>
  <c r="O136" i="9"/>
  <c r="O135" i="9" s="1"/>
  <c r="O130" i="9" s="1"/>
  <c r="V135" i="9"/>
  <c r="U135" i="9"/>
  <c r="T135" i="9"/>
  <c r="R135" i="9"/>
  <c r="Q135" i="9"/>
  <c r="P135" i="9"/>
  <c r="N135" i="9"/>
  <c r="M135" i="9"/>
  <c r="M130" i="9" s="1"/>
  <c r="L135" i="9"/>
  <c r="S134" i="9"/>
  <c r="S131" i="9" s="1"/>
  <c r="S130" i="9" s="1"/>
  <c r="O134" i="9"/>
  <c r="S133" i="9"/>
  <c r="O133" i="9"/>
  <c r="S132" i="9"/>
  <c r="O132" i="9"/>
  <c r="V131" i="9"/>
  <c r="U131" i="9"/>
  <c r="T131" i="9"/>
  <c r="R131" i="9"/>
  <c r="R130" i="9" s="1"/>
  <c r="Q131" i="9"/>
  <c r="P131" i="9"/>
  <c r="P130" i="9" s="1"/>
  <c r="O131" i="9"/>
  <c r="N131" i="9"/>
  <c r="M131" i="9"/>
  <c r="L131" i="9"/>
  <c r="V130" i="9"/>
  <c r="U130" i="9"/>
  <c r="T130" i="9"/>
  <c r="Q130" i="9"/>
  <c r="N130" i="9"/>
  <c r="L130" i="9"/>
  <c r="S129" i="9"/>
  <c r="O129" i="9"/>
  <c r="S128" i="9"/>
  <c r="S127" i="9" s="1"/>
  <c r="O128" i="9"/>
  <c r="O127" i="9" s="1"/>
  <c r="V127" i="9"/>
  <c r="U127" i="9"/>
  <c r="T127" i="9"/>
  <c r="R127" i="9"/>
  <c r="Q127" i="9"/>
  <c r="P127" i="9"/>
  <c r="N127" i="9"/>
  <c r="M127" i="9"/>
  <c r="L127" i="9"/>
  <c r="S126" i="9"/>
  <c r="O126" i="9"/>
  <c r="S125" i="9"/>
  <c r="O125" i="9"/>
  <c r="S124" i="9"/>
  <c r="O124" i="9"/>
  <c r="O122" i="9" s="1"/>
  <c r="S123" i="9"/>
  <c r="O123" i="9"/>
  <c r="V122" i="9"/>
  <c r="U122" i="9"/>
  <c r="T122" i="9"/>
  <c r="S122" i="9"/>
  <c r="R122" i="9"/>
  <c r="Q122" i="9"/>
  <c r="P122" i="9"/>
  <c r="N122" i="9"/>
  <c r="M122" i="9"/>
  <c r="L122" i="9"/>
  <c r="S121" i="9"/>
  <c r="O121" i="9"/>
  <c r="S120" i="9"/>
  <c r="O120" i="9"/>
  <c r="O118" i="9" s="1"/>
  <c r="O117" i="9" s="1"/>
  <c r="S119" i="9"/>
  <c r="S118" i="9" s="1"/>
  <c r="O119" i="9"/>
  <c r="V118" i="9"/>
  <c r="U118" i="9"/>
  <c r="T118" i="9"/>
  <c r="T117" i="9" s="1"/>
  <c r="R118" i="9"/>
  <c r="R117" i="9" s="1"/>
  <c r="Q118" i="9"/>
  <c r="P118" i="9"/>
  <c r="N118" i="9"/>
  <c r="M118" i="9"/>
  <c r="M117" i="9" s="1"/>
  <c r="L118" i="9"/>
  <c r="V117" i="9"/>
  <c r="U117" i="9"/>
  <c r="Q117" i="9"/>
  <c r="P117" i="9"/>
  <c r="N117" i="9"/>
  <c r="L117" i="9"/>
  <c r="S116" i="9"/>
  <c r="O116" i="9"/>
  <c r="S115" i="9"/>
  <c r="O115" i="9"/>
  <c r="S114" i="9"/>
  <c r="O114" i="9"/>
  <c r="O112" i="9" s="1"/>
  <c r="S113" i="9"/>
  <c r="S112" i="9" s="1"/>
  <c r="O113" i="9"/>
  <c r="V112" i="9"/>
  <c r="U112" i="9"/>
  <c r="T112" i="9"/>
  <c r="R112" i="9"/>
  <c r="Q112" i="9"/>
  <c r="P112" i="9"/>
  <c r="N112" i="9"/>
  <c r="N104" i="9" s="1"/>
  <c r="M112" i="9"/>
  <c r="L112" i="9"/>
  <c r="L104" i="9" s="1"/>
  <c r="S111" i="9"/>
  <c r="O111" i="9"/>
  <c r="S110" i="9"/>
  <c r="S109" i="9" s="1"/>
  <c r="O110" i="9"/>
  <c r="V109" i="9"/>
  <c r="U109" i="9"/>
  <c r="T109" i="9"/>
  <c r="R109" i="9"/>
  <c r="Q109" i="9"/>
  <c r="P109" i="9"/>
  <c r="O109" i="9"/>
  <c r="N109" i="9"/>
  <c r="M109" i="9"/>
  <c r="L109" i="9"/>
  <c r="S108" i="9"/>
  <c r="O108" i="9"/>
  <c r="S107" i="9"/>
  <c r="O107" i="9"/>
  <c r="S106" i="9"/>
  <c r="S105" i="9" s="1"/>
  <c r="O106" i="9"/>
  <c r="V105" i="9"/>
  <c r="V104" i="9" s="1"/>
  <c r="U105" i="9"/>
  <c r="T105" i="9"/>
  <c r="T104" i="9" s="1"/>
  <c r="R105" i="9"/>
  <c r="Q105" i="9"/>
  <c r="Q104" i="9" s="1"/>
  <c r="P105" i="9"/>
  <c r="O105" i="9"/>
  <c r="N105" i="9"/>
  <c r="M105" i="9"/>
  <c r="L105" i="9"/>
  <c r="U104" i="9"/>
  <c r="R104" i="9"/>
  <c r="P104" i="9"/>
  <c r="M104" i="9"/>
  <c r="S103" i="9"/>
  <c r="O103" i="9"/>
  <c r="S102" i="9"/>
  <c r="O102" i="9"/>
  <c r="S101" i="9"/>
  <c r="S100" i="9" s="1"/>
  <c r="O101" i="9"/>
  <c r="V100" i="9"/>
  <c r="U100" i="9"/>
  <c r="T100" i="9"/>
  <c r="R100" i="9"/>
  <c r="Q100" i="9"/>
  <c r="P100" i="9"/>
  <c r="O100" i="9"/>
  <c r="N100" i="9"/>
  <c r="N84" i="9" s="1"/>
  <c r="M100" i="9"/>
  <c r="L100" i="9"/>
  <c r="L84" i="9" s="1"/>
  <c r="S99" i="9"/>
  <c r="O99" i="9"/>
  <c r="S98" i="9"/>
  <c r="O98" i="9"/>
  <c r="S97" i="9"/>
  <c r="O97" i="9"/>
  <c r="S96" i="9"/>
  <c r="O96" i="9"/>
  <c r="O95" i="9" s="1"/>
  <c r="V95" i="9"/>
  <c r="U95" i="9"/>
  <c r="T95" i="9"/>
  <c r="S95" i="9"/>
  <c r="R95" i="9"/>
  <c r="Q95" i="9"/>
  <c r="P95" i="9"/>
  <c r="N95" i="9"/>
  <c r="M95" i="9"/>
  <c r="L95" i="9"/>
  <c r="S94" i="9"/>
  <c r="O94" i="9"/>
  <c r="O93" i="9"/>
  <c r="S92" i="9"/>
  <c r="O92" i="9"/>
  <c r="O90" i="9" s="1"/>
  <c r="S91" i="9"/>
  <c r="S90" i="9" s="1"/>
  <c r="O91" i="9"/>
  <c r="V90" i="9"/>
  <c r="U90" i="9"/>
  <c r="T90" i="9"/>
  <c r="R90" i="9"/>
  <c r="Q90" i="9"/>
  <c r="P90" i="9"/>
  <c r="N90" i="9"/>
  <c r="M90" i="9"/>
  <c r="M84" i="9" s="1"/>
  <c r="L90" i="9"/>
  <c r="S89" i="9"/>
  <c r="O89" i="9"/>
  <c r="O85" i="9" s="1"/>
  <c r="S88" i="9"/>
  <c r="O88" i="9"/>
  <c r="S87" i="9"/>
  <c r="O87" i="9"/>
  <c r="S86" i="9"/>
  <c r="S85" i="9" s="1"/>
  <c r="O86" i="9"/>
  <c r="V85" i="9"/>
  <c r="V84" i="9" s="1"/>
  <c r="U85" i="9"/>
  <c r="T85" i="9"/>
  <c r="T84" i="9" s="1"/>
  <c r="R85" i="9"/>
  <c r="Q85" i="9"/>
  <c r="Q84" i="9" s="1"/>
  <c r="P85" i="9"/>
  <c r="N85" i="9"/>
  <c r="M85" i="9"/>
  <c r="L85" i="9"/>
  <c r="U84" i="9"/>
  <c r="R84" i="9"/>
  <c r="P84" i="9"/>
  <c r="S83" i="9"/>
  <c r="O83" i="9"/>
  <c r="S82" i="9"/>
  <c r="O82" i="9"/>
  <c r="S81" i="9"/>
  <c r="S79" i="9" s="1"/>
  <c r="O81" i="9"/>
  <c r="S80" i="9"/>
  <c r="O80" i="9"/>
  <c r="O79" i="9" s="1"/>
  <c r="V79" i="9"/>
  <c r="U79" i="9"/>
  <c r="T79" i="9"/>
  <c r="R79" i="9"/>
  <c r="Q79" i="9"/>
  <c r="P79" i="9"/>
  <c r="N79" i="9"/>
  <c r="M79" i="9"/>
  <c r="L79" i="9"/>
  <c r="S78" i="9"/>
  <c r="O78" i="9"/>
  <c r="S77" i="9"/>
  <c r="O77" i="9"/>
  <c r="S76" i="9"/>
  <c r="O76" i="9"/>
  <c r="S75" i="9"/>
  <c r="S74" i="9" s="1"/>
  <c r="O75" i="9"/>
  <c r="O74" i="9" s="1"/>
  <c r="V74" i="9"/>
  <c r="U74" i="9"/>
  <c r="U69" i="9" s="1"/>
  <c r="T74" i="9"/>
  <c r="R74" i="9"/>
  <c r="R69" i="9" s="1"/>
  <c r="Q74" i="9"/>
  <c r="P74" i="9"/>
  <c r="N74" i="9"/>
  <c r="M74" i="9"/>
  <c r="L74" i="9"/>
  <c r="S73" i="9"/>
  <c r="O73" i="9"/>
  <c r="S72" i="9"/>
  <c r="S70" i="9" s="1"/>
  <c r="O72" i="9"/>
  <c r="S71" i="9"/>
  <c r="O71" i="9"/>
  <c r="O70" i="9" s="1"/>
  <c r="V70" i="9"/>
  <c r="U70" i="9"/>
  <c r="T70" i="9"/>
  <c r="R70" i="9"/>
  <c r="Q70" i="9"/>
  <c r="P70" i="9"/>
  <c r="P69" i="9" s="1"/>
  <c r="N70" i="9"/>
  <c r="N69" i="9" s="1"/>
  <c r="M70" i="9"/>
  <c r="L70" i="9"/>
  <c r="V69" i="9"/>
  <c r="T69" i="9"/>
  <c r="Q69" i="9"/>
  <c r="M69" i="9"/>
  <c r="L69" i="9"/>
  <c r="O68" i="9"/>
  <c r="V67" i="9"/>
  <c r="U67" i="9"/>
  <c r="T67" i="9"/>
  <c r="S67" i="9"/>
  <c r="R67" i="9"/>
  <c r="Q67" i="9"/>
  <c r="P67" i="9"/>
  <c r="O67" i="9"/>
  <c r="N67" i="9"/>
  <c r="M67" i="9"/>
  <c r="L67" i="9"/>
  <c r="S66" i="9"/>
  <c r="O66" i="9"/>
  <c r="O62" i="9" s="1"/>
  <c r="S65" i="9"/>
  <c r="O65" i="9"/>
  <c r="S64" i="9"/>
  <c r="O64" i="9"/>
  <c r="S63" i="9"/>
  <c r="O63" i="9"/>
  <c r="V62" i="9"/>
  <c r="U62" i="9"/>
  <c r="T62" i="9"/>
  <c r="S62" i="9"/>
  <c r="R62" i="9"/>
  <c r="Q62" i="9"/>
  <c r="P62" i="9"/>
  <c r="N62" i="9"/>
  <c r="M62" i="9"/>
  <c r="L62" i="9"/>
  <c r="S61" i="9"/>
  <c r="O61" i="9"/>
  <c r="S60" i="9"/>
  <c r="O60" i="9"/>
  <c r="O58" i="9" s="1"/>
  <c r="S59" i="9"/>
  <c r="S58" i="9" s="1"/>
  <c r="S53" i="9" s="1"/>
  <c r="O59" i="9"/>
  <c r="V58" i="9"/>
  <c r="V53" i="9" s="1"/>
  <c r="U58" i="9"/>
  <c r="T58" i="9"/>
  <c r="R58" i="9"/>
  <c r="Q58" i="9"/>
  <c r="P58" i="9"/>
  <c r="N58" i="9"/>
  <c r="M58" i="9"/>
  <c r="M53" i="9" s="1"/>
  <c r="L58" i="9"/>
  <c r="S57" i="9"/>
  <c r="O57" i="9"/>
  <c r="S56" i="9"/>
  <c r="O56" i="9"/>
  <c r="S55" i="9"/>
  <c r="O55" i="9"/>
  <c r="V54" i="9"/>
  <c r="U54" i="9"/>
  <c r="T54" i="9"/>
  <c r="T53" i="9" s="1"/>
  <c r="S54" i="9"/>
  <c r="R54" i="9"/>
  <c r="R53" i="9" s="1"/>
  <c r="Q54" i="9"/>
  <c r="P54" i="9"/>
  <c r="O54" i="9"/>
  <c r="N54" i="9"/>
  <c r="M54" i="9"/>
  <c r="L54" i="9"/>
  <c r="U53" i="9"/>
  <c r="Q53" i="9"/>
  <c r="P53" i="9"/>
  <c r="N53" i="9"/>
  <c r="L53" i="9"/>
  <c r="O52" i="9"/>
  <c r="S51" i="9"/>
  <c r="O51" i="9"/>
  <c r="V50" i="9"/>
  <c r="U50" i="9"/>
  <c r="U42" i="9" s="1"/>
  <c r="T50" i="9"/>
  <c r="S50" i="9"/>
  <c r="R50" i="9"/>
  <c r="Q50" i="9"/>
  <c r="P50" i="9"/>
  <c r="O50" i="9"/>
  <c r="N50" i="9"/>
  <c r="M50" i="9"/>
  <c r="L50" i="9"/>
  <c r="S49" i="9"/>
  <c r="O49" i="9"/>
  <c r="S48" i="9"/>
  <c r="S47" i="9" s="1"/>
  <c r="O48" i="9"/>
  <c r="O47" i="9" s="1"/>
  <c r="V47" i="9"/>
  <c r="V42" i="9" s="1"/>
  <c r="U47" i="9"/>
  <c r="T47" i="9"/>
  <c r="R47" i="9"/>
  <c r="Q47" i="9"/>
  <c r="P47" i="9"/>
  <c r="N47" i="9"/>
  <c r="M47" i="9"/>
  <c r="L47" i="9"/>
  <c r="S46" i="9"/>
  <c r="O46" i="9"/>
  <c r="O43" i="9" s="1"/>
  <c r="O42" i="9" s="1"/>
  <c r="S45" i="9"/>
  <c r="O45" i="9"/>
  <c r="S44" i="9"/>
  <c r="S43" i="9" s="1"/>
  <c r="S42" i="9" s="1"/>
  <c r="O44" i="9"/>
  <c r="V43" i="9"/>
  <c r="U43" i="9"/>
  <c r="T43" i="9"/>
  <c r="R43" i="9"/>
  <c r="Q43" i="9"/>
  <c r="Q42" i="9" s="1"/>
  <c r="P43" i="9"/>
  <c r="N43" i="9"/>
  <c r="M43" i="9"/>
  <c r="L43" i="9"/>
  <c r="L42" i="9" s="1"/>
  <c r="T42" i="9"/>
  <c r="R42" i="9"/>
  <c r="P42" i="9"/>
  <c r="N42" i="9"/>
  <c r="M42" i="9"/>
  <c r="S41" i="9"/>
  <c r="O41" i="9"/>
  <c r="S40" i="9"/>
  <c r="O40" i="9"/>
  <c r="O39" i="9" s="1"/>
  <c r="V39" i="9"/>
  <c r="U39" i="9"/>
  <c r="T39" i="9"/>
  <c r="S39" i="9"/>
  <c r="R39" i="9"/>
  <c r="Q39" i="9"/>
  <c r="Q28" i="9" s="1"/>
  <c r="P39" i="9"/>
  <c r="N39" i="9"/>
  <c r="M39" i="9"/>
  <c r="L39" i="9"/>
  <c r="S38" i="9"/>
  <c r="O38" i="9"/>
  <c r="S37" i="9"/>
  <c r="O37" i="9"/>
  <c r="S36" i="9"/>
  <c r="O36" i="9"/>
  <c r="S35" i="9"/>
  <c r="S34" i="9" s="1"/>
  <c r="O35" i="9"/>
  <c r="O34" i="9" s="1"/>
  <c r="V34" i="9"/>
  <c r="U34" i="9"/>
  <c r="T34" i="9"/>
  <c r="R34" i="9"/>
  <c r="Q34" i="9"/>
  <c r="P34" i="9"/>
  <c r="N34" i="9"/>
  <c r="N28" i="9" s="1"/>
  <c r="M34" i="9"/>
  <c r="L34" i="9"/>
  <c r="L28" i="9" s="1"/>
  <c r="S33" i="9"/>
  <c r="O33" i="9"/>
  <c r="S32" i="9"/>
  <c r="O32" i="9"/>
  <c r="S31" i="9"/>
  <c r="O31" i="9"/>
  <c r="S30" i="9"/>
  <c r="O30" i="9"/>
  <c r="O29" i="9" s="1"/>
  <c r="V29" i="9"/>
  <c r="U29" i="9"/>
  <c r="U28" i="9" s="1"/>
  <c r="T29" i="9"/>
  <c r="S29" i="9"/>
  <c r="R29" i="9"/>
  <c r="Q29" i="9"/>
  <c r="P29" i="9"/>
  <c r="P28" i="9" s="1"/>
  <c r="N29" i="9"/>
  <c r="M29" i="9"/>
  <c r="L29" i="9"/>
  <c r="V28" i="9"/>
  <c r="T28" i="9"/>
  <c r="R28" i="9"/>
  <c r="R12" i="9" s="1"/>
  <c r="M28" i="9"/>
  <c r="S27" i="9"/>
  <c r="O27" i="9"/>
  <c r="S26" i="9"/>
  <c r="O26" i="9"/>
  <c r="S25" i="9"/>
  <c r="O25" i="9"/>
  <c r="O23" i="9" s="1"/>
  <c r="S24" i="9"/>
  <c r="S23" i="9" s="1"/>
  <c r="O24" i="9"/>
  <c r="V23" i="9"/>
  <c r="U23" i="9"/>
  <c r="T23" i="9"/>
  <c r="R23" i="9"/>
  <c r="Q23" i="9"/>
  <c r="P23" i="9"/>
  <c r="N23" i="9"/>
  <c r="M23" i="9"/>
  <c r="L23" i="9"/>
  <c r="S22" i="9"/>
  <c r="O22" i="9"/>
  <c r="O18" i="9" s="1"/>
  <c r="S21" i="9"/>
  <c r="O21" i="9"/>
  <c r="S20" i="9"/>
  <c r="O20" i="9"/>
  <c r="S19" i="9"/>
  <c r="S18" i="9" s="1"/>
  <c r="O19" i="9"/>
  <c r="V18" i="9"/>
  <c r="U18" i="9"/>
  <c r="T18" i="9"/>
  <c r="R18" i="9"/>
  <c r="Q18" i="9"/>
  <c r="P18" i="9"/>
  <c r="N18" i="9"/>
  <c r="M18" i="9"/>
  <c r="L18" i="9"/>
  <c r="S17" i="9"/>
  <c r="O17" i="9"/>
  <c r="S16" i="9"/>
  <c r="O16" i="9"/>
  <c r="O14" i="9" s="1"/>
  <c r="O13" i="9" s="1"/>
  <c r="S15" i="9"/>
  <c r="S14" i="9" s="1"/>
  <c r="S13" i="9" s="1"/>
  <c r="O15" i="9"/>
  <c r="V14" i="9"/>
  <c r="V13" i="9" s="1"/>
  <c r="V12" i="9" s="1"/>
  <c r="V11" i="9" s="1"/>
  <c r="U14" i="9"/>
  <c r="T14" i="9"/>
  <c r="T13" i="9" s="1"/>
  <c r="R14" i="9"/>
  <c r="Q14" i="9"/>
  <c r="Q13" i="9" s="1"/>
  <c r="P14" i="9"/>
  <c r="N14" i="9"/>
  <c r="M14" i="9"/>
  <c r="M13" i="9" s="1"/>
  <c r="L14" i="9"/>
  <c r="U13" i="9"/>
  <c r="R13" i="9"/>
  <c r="P13" i="9"/>
  <c r="N13" i="9"/>
  <c r="N12" i="9" s="1"/>
  <c r="L13" i="9"/>
  <c r="P12" i="9" l="1"/>
  <c r="P11" i="9" s="1"/>
  <c r="P10" i="9" s="1"/>
  <c r="O231" i="9"/>
  <c r="U12" i="9"/>
  <c r="U11" i="9" s="1"/>
  <c r="U10" i="9" s="1"/>
  <c r="S28" i="9"/>
  <c r="O104" i="9"/>
  <c r="S117" i="9"/>
  <c r="T274" i="9"/>
  <c r="T273" i="9" s="1"/>
  <c r="O294" i="9"/>
  <c r="O84" i="9"/>
  <c r="R223" i="9"/>
  <c r="R11" i="9" s="1"/>
  <c r="R10" i="9" s="1"/>
  <c r="M12" i="9"/>
  <c r="M11" i="9" s="1"/>
  <c r="M10" i="9" s="1"/>
  <c r="O53" i="9"/>
  <c r="S139" i="9"/>
  <c r="S156" i="9"/>
  <c r="V274" i="9"/>
  <c r="V273" i="9" s="1"/>
  <c r="L223" i="9"/>
  <c r="T223" i="9"/>
  <c r="N223" i="9"/>
  <c r="N11" i="9" s="1"/>
  <c r="N10" i="9" s="1"/>
  <c r="L274" i="9"/>
  <c r="L273" i="9" s="1"/>
  <c r="O274" i="9"/>
  <c r="O273" i="9" s="1"/>
  <c r="O156" i="9"/>
  <c r="S173" i="9"/>
  <c r="S12" i="9" s="1"/>
  <c r="S11" i="9" s="1"/>
  <c r="S10" i="9" s="1"/>
  <c r="S69" i="9"/>
  <c r="O69" i="9"/>
  <c r="O28" i="9"/>
  <c r="O12" i="9" s="1"/>
  <c r="O11" i="9" s="1"/>
  <c r="O10" i="9" s="1"/>
  <c r="T12" i="9"/>
  <c r="T11" i="9" s="1"/>
  <c r="T10" i="9" s="1"/>
  <c r="S206" i="9"/>
  <c r="O223" i="9"/>
  <c r="N274" i="9"/>
  <c r="N273" i="9" s="1"/>
  <c r="V10" i="9"/>
  <c r="Q12" i="9"/>
  <c r="Q11" i="9" s="1"/>
  <c r="Q10" i="9" s="1"/>
  <c r="L12" i="9"/>
  <c r="L11" i="9" s="1"/>
  <c r="L10" i="9" s="1"/>
  <c r="S84" i="9"/>
  <c r="S104" i="9"/>
  <c r="S223" i="9"/>
  <c r="S274" i="9"/>
  <c r="S273" i="9" s="1"/>
  <c r="J116" i="8" l="1"/>
  <c r="J36" i="8"/>
  <c r="J37" i="8"/>
  <c r="J191" i="8"/>
  <c r="E191" i="8"/>
  <c r="G191" i="8" s="1"/>
  <c r="J190" i="8"/>
  <c r="E190" i="8"/>
  <c r="G190" i="8" s="1"/>
  <c r="J189" i="8"/>
  <c r="E189" i="8"/>
  <c r="O188" i="8"/>
  <c r="N188" i="8"/>
  <c r="L188" i="8"/>
  <c r="K188" i="8"/>
  <c r="H188" i="8"/>
  <c r="F188" i="8"/>
  <c r="D188" i="8"/>
  <c r="C188" i="8"/>
  <c r="J186" i="8"/>
  <c r="E186" i="8"/>
  <c r="G186" i="8" s="1"/>
  <c r="J185" i="8"/>
  <c r="E185" i="8"/>
  <c r="G185" i="8" s="1"/>
  <c r="J184" i="8"/>
  <c r="E184" i="8"/>
  <c r="G184" i="8" s="1"/>
  <c r="J183" i="8"/>
  <c r="E183" i="8"/>
  <c r="G183" i="8" s="1"/>
  <c r="J182" i="8"/>
  <c r="E182" i="8"/>
  <c r="G182" i="8" s="1"/>
  <c r="J181" i="8"/>
  <c r="E181" i="8"/>
  <c r="G181" i="8" s="1"/>
  <c r="J180" i="8"/>
  <c r="E180" i="8"/>
  <c r="G180" i="8" s="1"/>
  <c r="J179" i="8"/>
  <c r="E179" i="8"/>
  <c r="G179" i="8" s="1"/>
  <c r="O178" i="8"/>
  <c r="N178" i="8"/>
  <c r="L178" i="8"/>
  <c r="K178" i="8"/>
  <c r="H178" i="8"/>
  <c r="F178" i="8"/>
  <c r="D178" i="8"/>
  <c r="C178" i="8"/>
  <c r="J176" i="8"/>
  <c r="E176" i="8"/>
  <c r="G176" i="8" s="1"/>
  <c r="J175" i="8"/>
  <c r="E175" i="8"/>
  <c r="G175" i="8" s="1"/>
  <c r="O174" i="8"/>
  <c r="N174" i="8"/>
  <c r="L174" i="8"/>
  <c r="K174" i="8"/>
  <c r="H174" i="8"/>
  <c r="F174" i="8"/>
  <c r="D174" i="8"/>
  <c r="C174" i="8"/>
  <c r="E170" i="8"/>
  <c r="G170" i="8" s="1"/>
  <c r="E172" i="8"/>
  <c r="G172" i="8" s="1"/>
  <c r="E171" i="8"/>
  <c r="G171" i="8" s="1"/>
  <c r="E169" i="8"/>
  <c r="G169" i="8" s="1"/>
  <c r="E168" i="8"/>
  <c r="E167" i="8"/>
  <c r="G167" i="8" s="1"/>
  <c r="O166" i="8"/>
  <c r="N166" i="8"/>
  <c r="K166" i="8"/>
  <c r="H166" i="8"/>
  <c r="F166" i="8"/>
  <c r="D166" i="8"/>
  <c r="C166" i="8"/>
  <c r="J164" i="8"/>
  <c r="E164" i="8"/>
  <c r="G164" i="8" s="1"/>
  <c r="J163" i="8"/>
  <c r="E163" i="8"/>
  <c r="G163" i="8" s="1"/>
  <c r="J162" i="8"/>
  <c r="E162" i="8"/>
  <c r="J161" i="8"/>
  <c r="E161" i="8"/>
  <c r="G161" i="8" s="1"/>
  <c r="J160" i="8"/>
  <c r="E160" i="8"/>
  <c r="G160" i="8" s="1"/>
  <c r="O159" i="8"/>
  <c r="N159" i="8"/>
  <c r="L159" i="8"/>
  <c r="K159" i="8"/>
  <c r="H159" i="8"/>
  <c r="F159" i="8"/>
  <c r="D159" i="8"/>
  <c r="C159" i="8"/>
  <c r="J155" i="8"/>
  <c r="E155" i="8"/>
  <c r="G155" i="8" s="1"/>
  <c r="E156" i="8"/>
  <c r="G156" i="8" s="1"/>
  <c r="J154" i="8"/>
  <c r="E154" i="8"/>
  <c r="G154" i="8" s="1"/>
  <c r="J153" i="8"/>
  <c r="E153" i="8"/>
  <c r="G153" i="8" s="1"/>
  <c r="J152" i="8"/>
  <c r="E152" i="8"/>
  <c r="G152" i="8" s="1"/>
  <c r="J151" i="8"/>
  <c r="E151" i="8"/>
  <c r="O150" i="8"/>
  <c r="N150" i="8"/>
  <c r="K150" i="8"/>
  <c r="H150" i="8"/>
  <c r="F150" i="8"/>
  <c r="D150" i="8"/>
  <c r="C150" i="8"/>
  <c r="J147" i="8"/>
  <c r="E147" i="8"/>
  <c r="G147" i="8" s="1"/>
  <c r="J146" i="8"/>
  <c r="E146" i="8"/>
  <c r="G146" i="8" s="1"/>
  <c r="O145" i="8"/>
  <c r="N145" i="8"/>
  <c r="L145" i="8"/>
  <c r="K145" i="8"/>
  <c r="H145" i="8"/>
  <c r="F145" i="8"/>
  <c r="D145" i="8"/>
  <c r="C145" i="8"/>
  <c r="J142" i="8"/>
  <c r="E142" i="8"/>
  <c r="G142" i="8" s="1"/>
  <c r="J143" i="8"/>
  <c r="E143" i="8"/>
  <c r="G143" i="8" s="1"/>
  <c r="J141" i="8"/>
  <c r="E141" i="8"/>
  <c r="O140" i="8"/>
  <c r="N140" i="8"/>
  <c r="L140" i="8"/>
  <c r="K140" i="8"/>
  <c r="H140" i="8"/>
  <c r="F140" i="8"/>
  <c r="D140" i="8"/>
  <c r="C140" i="8"/>
  <c r="J138" i="8"/>
  <c r="E138" i="8"/>
  <c r="G138" i="8" s="1"/>
  <c r="J137" i="8"/>
  <c r="E137" i="8"/>
  <c r="G137" i="8" s="1"/>
  <c r="O136" i="8"/>
  <c r="N136" i="8"/>
  <c r="L136" i="8"/>
  <c r="K136" i="8"/>
  <c r="H136" i="8"/>
  <c r="F136" i="8"/>
  <c r="D136" i="8"/>
  <c r="C136" i="8"/>
  <c r="J134" i="8"/>
  <c r="E134" i="8"/>
  <c r="G134" i="8" s="1"/>
  <c r="J133" i="8"/>
  <c r="E133" i="8"/>
  <c r="G133" i="8" s="1"/>
  <c r="J132" i="8"/>
  <c r="E132" i="8"/>
  <c r="G132" i="8" s="1"/>
  <c r="J131" i="8"/>
  <c r="E131" i="8"/>
  <c r="G131" i="8" s="1"/>
  <c r="O130" i="8"/>
  <c r="N130" i="8"/>
  <c r="L130" i="8"/>
  <c r="K130" i="8"/>
  <c r="H130" i="8"/>
  <c r="F130" i="8"/>
  <c r="D130" i="8"/>
  <c r="C130" i="8"/>
  <c r="J128" i="8"/>
  <c r="E128" i="8"/>
  <c r="G128" i="8" s="1"/>
  <c r="J127" i="8"/>
  <c r="E127" i="8"/>
  <c r="G127" i="8" s="1"/>
  <c r="O126" i="8"/>
  <c r="N126" i="8"/>
  <c r="L126" i="8"/>
  <c r="K126" i="8"/>
  <c r="H126" i="8"/>
  <c r="F126" i="8"/>
  <c r="D126" i="8"/>
  <c r="C126" i="8"/>
  <c r="J120" i="8"/>
  <c r="E120" i="8"/>
  <c r="G120" i="8" s="1"/>
  <c r="J124" i="8"/>
  <c r="E124" i="8"/>
  <c r="G124" i="8" s="1"/>
  <c r="J123" i="8"/>
  <c r="E123" i="8"/>
  <c r="G123" i="8" s="1"/>
  <c r="J122" i="8"/>
  <c r="E122" i="8"/>
  <c r="J121" i="8"/>
  <c r="E121" i="8"/>
  <c r="G121" i="8" s="1"/>
  <c r="J119" i="8"/>
  <c r="E119" i="8"/>
  <c r="G119" i="8" s="1"/>
  <c r="O118" i="8"/>
  <c r="N118" i="8"/>
  <c r="L118" i="8"/>
  <c r="K118" i="8"/>
  <c r="H118" i="8"/>
  <c r="F118" i="8"/>
  <c r="D118" i="8"/>
  <c r="C118" i="8"/>
  <c r="E116" i="8"/>
  <c r="G116" i="8" s="1"/>
  <c r="J115" i="8"/>
  <c r="E115" i="8"/>
  <c r="G115" i="8" s="1"/>
  <c r="J114" i="8"/>
  <c r="E114" i="8"/>
  <c r="G114" i="8" s="1"/>
  <c r="J113" i="8"/>
  <c r="E113" i="8"/>
  <c r="G113" i="8" s="1"/>
  <c r="J112" i="8"/>
  <c r="E112" i="8"/>
  <c r="G112" i="8" s="1"/>
  <c r="O111" i="8"/>
  <c r="N111" i="8"/>
  <c r="L111" i="8"/>
  <c r="K111" i="8"/>
  <c r="H111" i="8"/>
  <c r="F111" i="8"/>
  <c r="D111" i="8"/>
  <c r="C111" i="8"/>
  <c r="J107" i="8"/>
  <c r="E107" i="8"/>
  <c r="G107" i="8" s="1"/>
  <c r="J109" i="8"/>
  <c r="E109" i="8"/>
  <c r="G109" i="8" s="1"/>
  <c r="J108" i="8"/>
  <c r="E108" i="8"/>
  <c r="G108" i="8" s="1"/>
  <c r="J106" i="8"/>
  <c r="E106" i="8"/>
  <c r="G106" i="8" s="1"/>
  <c r="J105" i="8"/>
  <c r="E105" i="8"/>
  <c r="G105" i="8" s="1"/>
  <c r="J104" i="8"/>
  <c r="E104" i="8"/>
  <c r="G104" i="8" s="1"/>
  <c r="O103" i="8"/>
  <c r="N103" i="8"/>
  <c r="L103" i="8"/>
  <c r="K103" i="8"/>
  <c r="H103" i="8"/>
  <c r="F103" i="8"/>
  <c r="D103" i="8"/>
  <c r="C103" i="8"/>
  <c r="J101" i="8"/>
  <c r="E101" i="8"/>
  <c r="G101" i="8" s="1"/>
  <c r="J100" i="8"/>
  <c r="E100" i="8"/>
  <c r="G100" i="8" s="1"/>
  <c r="J99" i="8"/>
  <c r="E99" i="8"/>
  <c r="G99" i="8" s="1"/>
  <c r="J98" i="8"/>
  <c r="E98" i="8"/>
  <c r="G98" i="8" s="1"/>
  <c r="J97" i="8"/>
  <c r="E97" i="8"/>
  <c r="G97" i="8" s="1"/>
  <c r="J96" i="8"/>
  <c r="E96" i="8"/>
  <c r="G96" i="8" s="1"/>
  <c r="O95" i="8"/>
  <c r="N95" i="8"/>
  <c r="L95" i="8"/>
  <c r="K95" i="8"/>
  <c r="H95" i="8"/>
  <c r="F95" i="8"/>
  <c r="D95" i="8"/>
  <c r="C95" i="8"/>
  <c r="J90" i="8"/>
  <c r="J91" i="8"/>
  <c r="E90" i="8"/>
  <c r="G90" i="8" s="1"/>
  <c r="E91" i="8"/>
  <c r="G91" i="8" s="1"/>
  <c r="J93" i="8"/>
  <c r="E93" i="8"/>
  <c r="G93" i="8" s="1"/>
  <c r="J92" i="8"/>
  <c r="E92" i="8"/>
  <c r="G92" i="8" s="1"/>
  <c r="J89" i="8"/>
  <c r="E89" i="8"/>
  <c r="G89" i="8" s="1"/>
  <c r="J88" i="8"/>
  <c r="E88" i="8"/>
  <c r="O87" i="8"/>
  <c r="N87" i="8"/>
  <c r="L87" i="8"/>
  <c r="K87" i="8"/>
  <c r="H87" i="8"/>
  <c r="F87" i="8"/>
  <c r="D87" i="8"/>
  <c r="C87" i="8"/>
  <c r="J85" i="8"/>
  <c r="E85" i="8"/>
  <c r="G85" i="8" s="1"/>
  <c r="J84" i="8"/>
  <c r="E84" i="8"/>
  <c r="G84" i="8" s="1"/>
  <c r="J83" i="8"/>
  <c r="E83" i="8"/>
  <c r="G83" i="8" s="1"/>
  <c r="J82" i="8"/>
  <c r="E82" i="8"/>
  <c r="G82" i="8" s="1"/>
  <c r="O81" i="8"/>
  <c r="N81" i="8"/>
  <c r="L81" i="8"/>
  <c r="K81" i="8"/>
  <c r="H81" i="8"/>
  <c r="F81" i="8"/>
  <c r="D81" i="8"/>
  <c r="C81" i="8"/>
  <c r="J79" i="8"/>
  <c r="E79" i="8"/>
  <c r="G79" i="8" s="1"/>
  <c r="J78" i="8"/>
  <c r="E78" i="8"/>
  <c r="G78" i="8" s="1"/>
  <c r="J77" i="8"/>
  <c r="E77" i="8"/>
  <c r="G77" i="8" s="1"/>
  <c r="J76" i="8"/>
  <c r="E76" i="8"/>
  <c r="G76" i="8" s="1"/>
  <c r="J75" i="8"/>
  <c r="E75" i="8"/>
  <c r="G75" i="8" s="1"/>
  <c r="O74" i="8"/>
  <c r="N74" i="8"/>
  <c r="L74" i="8"/>
  <c r="K74" i="8"/>
  <c r="H74" i="8"/>
  <c r="F74" i="8"/>
  <c r="D74" i="8"/>
  <c r="C74" i="8"/>
  <c r="J72" i="8"/>
  <c r="E72" i="8"/>
  <c r="G72" i="8" s="1"/>
  <c r="J71" i="8"/>
  <c r="E71" i="8"/>
  <c r="G71" i="8" s="1"/>
  <c r="J70" i="8"/>
  <c r="E70" i="8"/>
  <c r="J69" i="8"/>
  <c r="E69" i="8"/>
  <c r="G69" i="8" s="1"/>
  <c r="J68" i="8"/>
  <c r="E68" i="8"/>
  <c r="G68" i="8" s="1"/>
  <c r="O67" i="8"/>
  <c r="N67" i="8"/>
  <c r="L67" i="8"/>
  <c r="K67" i="8"/>
  <c r="H67" i="8"/>
  <c r="F67" i="8"/>
  <c r="D67" i="8"/>
  <c r="C67" i="8"/>
  <c r="J63" i="8"/>
  <c r="E63" i="8"/>
  <c r="G63" i="8" s="1"/>
  <c r="J61" i="8"/>
  <c r="E61" i="8"/>
  <c r="G61" i="8" s="1"/>
  <c r="J65" i="8"/>
  <c r="E65" i="8"/>
  <c r="G65" i="8" s="1"/>
  <c r="J64" i="8"/>
  <c r="E64" i="8"/>
  <c r="G64" i="8" s="1"/>
  <c r="J62" i="8"/>
  <c r="E62" i="8"/>
  <c r="G62" i="8" s="1"/>
  <c r="J60" i="8"/>
  <c r="E60" i="8"/>
  <c r="G60" i="8" s="1"/>
  <c r="J59" i="8"/>
  <c r="E59" i="8"/>
  <c r="G59" i="8" s="1"/>
  <c r="J58" i="8"/>
  <c r="E58" i="8"/>
  <c r="J57" i="8"/>
  <c r="E57" i="8"/>
  <c r="G57" i="8" s="1"/>
  <c r="O56" i="8"/>
  <c r="N56" i="8"/>
  <c r="L56" i="8"/>
  <c r="K56" i="8"/>
  <c r="H56" i="8"/>
  <c r="F56" i="8"/>
  <c r="D56" i="8"/>
  <c r="C56" i="8"/>
  <c r="J49" i="8"/>
  <c r="E49" i="8"/>
  <c r="G49" i="8" s="1"/>
  <c r="J54" i="8"/>
  <c r="E54" i="8"/>
  <c r="G54" i="8" s="1"/>
  <c r="J53" i="8"/>
  <c r="E53" i="8"/>
  <c r="G53" i="8" s="1"/>
  <c r="J52" i="8"/>
  <c r="E52" i="8"/>
  <c r="G52" i="8" s="1"/>
  <c r="J51" i="8"/>
  <c r="E51" i="8"/>
  <c r="G51" i="8" s="1"/>
  <c r="J50" i="8"/>
  <c r="E50" i="8"/>
  <c r="G50" i="8" s="1"/>
  <c r="J48" i="8"/>
  <c r="E48" i="8"/>
  <c r="O47" i="8"/>
  <c r="N47" i="8"/>
  <c r="L47" i="8"/>
  <c r="K47" i="8"/>
  <c r="H47" i="8"/>
  <c r="F47" i="8"/>
  <c r="D47" i="8"/>
  <c r="C47" i="8"/>
  <c r="J31" i="8"/>
  <c r="J23" i="8"/>
  <c r="J43" i="8"/>
  <c r="E43" i="8"/>
  <c r="G43" i="8" s="1"/>
  <c r="J45" i="8"/>
  <c r="E45" i="8"/>
  <c r="G45" i="8" s="1"/>
  <c r="J44" i="8"/>
  <c r="E44" i="8"/>
  <c r="G44" i="8" s="1"/>
  <c r="J42" i="8"/>
  <c r="E42" i="8"/>
  <c r="G42" i="8" s="1"/>
  <c r="J41" i="8"/>
  <c r="E41" i="8"/>
  <c r="G41" i="8" s="1"/>
  <c r="J40" i="8"/>
  <c r="E40" i="8"/>
  <c r="G40" i="8" s="1"/>
  <c r="O39" i="8"/>
  <c r="N39" i="8"/>
  <c r="L39" i="8"/>
  <c r="K39" i="8"/>
  <c r="H39" i="8"/>
  <c r="F39" i="8"/>
  <c r="D39" i="8"/>
  <c r="C39" i="8"/>
  <c r="E37" i="8"/>
  <c r="G37" i="8" s="1"/>
  <c r="E36" i="8"/>
  <c r="G36" i="8" s="1"/>
  <c r="J35" i="8"/>
  <c r="E35" i="8"/>
  <c r="O34" i="8"/>
  <c r="N34" i="8"/>
  <c r="L34" i="8"/>
  <c r="K34" i="8"/>
  <c r="H34" i="8"/>
  <c r="F34" i="8"/>
  <c r="D34" i="8"/>
  <c r="C34" i="8"/>
  <c r="D26" i="8"/>
  <c r="C26" i="8"/>
  <c r="E32" i="8"/>
  <c r="G32" i="8" s="1"/>
  <c r="E31" i="8"/>
  <c r="G31" i="8" s="1"/>
  <c r="J32" i="8"/>
  <c r="J30" i="8"/>
  <c r="E30" i="8"/>
  <c r="G30" i="8" s="1"/>
  <c r="J29" i="8"/>
  <c r="E29" i="8"/>
  <c r="G29" i="8" s="1"/>
  <c r="J28" i="8"/>
  <c r="E28" i="8"/>
  <c r="G28" i="8" s="1"/>
  <c r="J27" i="8"/>
  <c r="E27" i="8"/>
  <c r="O26" i="8"/>
  <c r="N26" i="8"/>
  <c r="L26" i="8"/>
  <c r="K26" i="8"/>
  <c r="H26" i="8"/>
  <c r="F26" i="8"/>
  <c r="J19" i="8"/>
  <c r="J20" i="8"/>
  <c r="J21" i="8"/>
  <c r="J22" i="8"/>
  <c r="E20" i="8"/>
  <c r="G20" i="8" s="1"/>
  <c r="E19" i="8"/>
  <c r="G19" i="8" s="1"/>
  <c r="E22" i="8"/>
  <c r="G22" i="8" s="1"/>
  <c r="E21" i="8"/>
  <c r="G21" i="8" s="1"/>
  <c r="H192" i="8"/>
  <c r="C192" i="8"/>
  <c r="J174" i="8" l="1"/>
  <c r="J145" i="8"/>
  <c r="J188" i="8"/>
  <c r="E188" i="8"/>
  <c r="G189" i="8"/>
  <c r="G188" i="8" s="1"/>
  <c r="J178" i="8"/>
  <c r="E178" i="8"/>
  <c r="G178" i="8"/>
  <c r="E174" i="8"/>
  <c r="G174" i="8"/>
  <c r="E166" i="8"/>
  <c r="G168" i="8"/>
  <c r="G166" i="8" s="1"/>
  <c r="J159" i="8"/>
  <c r="E159" i="8"/>
  <c r="G162" i="8"/>
  <c r="G159" i="8" s="1"/>
  <c r="J140" i="8"/>
  <c r="E150" i="8"/>
  <c r="G151" i="8"/>
  <c r="G150" i="8" s="1"/>
  <c r="J136" i="8"/>
  <c r="E136" i="8"/>
  <c r="E145" i="8"/>
  <c r="G145" i="8"/>
  <c r="E140" i="8"/>
  <c r="G141" i="8"/>
  <c r="G140" i="8" s="1"/>
  <c r="G136" i="8"/>
  <c r="J126" i="8"/>
  <c r="J130" i="8"/>
  <c r="E130" i="8"/>
  <c r="G130" i="8"/>
  <c r="E126" i="8"/>
  <c r="G126" i="8"/>
  <c r="J118" i="8"/>
  <c r="E118" i="8"/>
  <c r="G122" i="8"/>
  <c r="G118" i="8" s="1"/>
  <c r="J111" i="8"/>
  <c r="E111" i="8"/>
  <c r="G111" i="8"/>
  <c r="E103" i="8"/>
  <c r="E87" i="8"/>
  <c r="J103" i="8"/>
  <c r="G103" i="8"/>
  <c r="J95" i="8"/>
  <c r="E95" i="8"/>
  <c r="G95" i="8"/>
  <c r="J81" i="8"/>
  <c r="J87" i="8"/>
  <c r="G88" i="8"/>
  <c r="G87" i="8" s="1"/>
  <c r="G81" i="8"/>
  <c r="E81" i="8"/>
  <c r="J74" i="8"/>
  <c r="E74" i="8"/>
  <c r="G74" i="8"/>
  <c r="J67" i="8"/>
  <c r="E67" i="8"/>
  <c r="G70" i="8"/>
  <c r="G67" i="8" s="1"/>
  <c r="J56" i="8"/>
  <c r="E56" i="8"/>
  <c r="G58" i="8"/>
  <c r="G56" i="8" s="1"/>
  <c r="J47" i="8"/>
  <c r="E47" i="8"/>
  <c r="G48" i="8"/>
  <c r="G47" i="8" s="1"/>
  <c r="J39" i="8"/>
  <c r="E39" i="8"/>
  <c r="G39" i="8"/>
  <c r="J34" i="8"/>
  <c r="E34" i="8"/>
  <c r="G35" i="8"/>
  <c r="G34" i="8" s="1"/>
  <c r="J26" i="8"/>
  <c r="E26" i="8"/>
  <c r="G27" i="8"/>
  <c r="G26" i="8" s="1"/>
  <c r="N196" i="8"/>
  <c r="N192" i="8"/>
  <c r="N17" i="8"/>
  <c r="N14" i="8" s="1"/>
  <c r="J197" i="8"/>
  <c r="J196" i="8" s="1"/>
  <c r="J195" i="8"/>
  <c r="J194" i="8"/>
  <c r="J193" i="8"/>
  <c r="J18" i="8"/>
  <c r="J24" i="8"/>
  <c r="E197" i="8"/>
  <c r="G197" i="8" s="1"/>
  <c r="E193" i="8"/>
  <c r="G193" i="8" s="1"/>
  <c r="E194" i="8"/>
  <c r="G194" i="8" s="1"/>
  <c r="E195" i="8"/>
  <c r="G195" i="8" s="1"/>
  <c r="E24" i="8"/>
  <c r="G24" i="8" s="1"/>
  <c r="E18" i="8"/>
  <c r="G18" i="8" s="1"/>
  <c r="E23" i="8"/>
  <c r="G23" i="8" s="1"/>
  <c r="D196" i="8"/>
  <c r="F196" i="8"/>
  <c r="H196" i="8"/>
  <c r="K196" i="8"/>
  <c r="L196" i="8"/>
  <c r="O196" i="8"/>
  <c r="C196" i="8"/>
  <c r="D192" i="8"/>
  <c r="F192" i="8"/>
  <c r="K192" i="8"/>
  <c r="L192" i="8"/>
  <c r="O192" i="8"/>
  <c r="K17" i="8"/>
  <c r="K14" i="8" s="1"/>
  <c r="L17" i="8"/>
  <c r="L14" i="8" s="1"/>
  <c r="O17" i="8"/>
  <c r="O14" i="8" s="1"/>
  <c r="D17" i="8"/>
  <c r="D14" i="8" s="1"/>
  <c r="F17" i="8"/>
  <c r="F14" i="8" s="1"/>
  <c r="H17" i="8"/>
  <c r="H14" i="8" s="1"/>
  <c r="C17" i="8"/>
  <c r="C14" i="8" s="1"/>
  <c r="G192" i="8" l="1"/>
  <c r="E192" i="8"/>
  <c r="E196" i="8"/>
  <c r="J192" i="8"/>
  <c r="J17" i="8"/>
  <c r="J14" i="8" s="1"/>
  <c r="G196" i="8"/>
  <c r="G17" i="8"/>
  <c r="G14" i="8" s="1"/>
  <c r="E17" i="8"/>
  <c r="E14" i="8" s="1"/>
</calcChain>
</file>

<file path=xl/sharedStrings.xml><?xml version="1.0" encoding="utf-8"?>
<sst xmlns="http://schemas.openxmlformats.org/spreadsheetml/2006/main" count="1051" uniqueCount="238">
  <si>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</si>
  <si>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</si>
  <si>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</si>
  <si>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</si>
  <si>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</si>
  <si>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</si>
  <si>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</si>
  <si>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</si>
  <si>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</si>
  <si>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FINANTSEERIMISTEHINGUD</t>
  </si>
  <si>
    <t>(5)=(3)-(4)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</si>
  <si>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</si>
  <si>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</si>
  <si>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</si>
  <si>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</si>
  <si>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</si>
  <si>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</si>
  <si>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</si>
  <si>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</si>
  <si>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Tegevuspõhise eelarve korral</t>
  </si>
  <si>
    <t>(8)</t>
  </si>
  <si>
    <t>(6)</t>
  </si>
  <si>
    <r>
      <t>(6) veerg</t>
    </r>
    <r>
      <rPr>
        <sz val="9"/>
        <color theme="1"/>
        <rFont val="Times New Roman"/>
        <family val="1"/>
        <charset val="186"/>
      </rPr>
      <t xml:space="preserve"> leitakse veerust (5) järgmiste tingimustega (kõik summad absoluutväärtuses):</t>
    </r>
  </si>
  <si>
    <t>(9)</t>
  </si>
  <si>
    <t>Erakorralise käskkirjaga reservi tagastatud (käskkirja nr xx alusel)</t>
  </si>
  <si>
    <t>sh erakorraliselt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</si>
  <si>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</si>
  <si>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</si>
  <si>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</si>
  <si>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</si>
  <si>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eelarvejääkide ülekandmiste kohta.</t>
    </r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</si>
  <si>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</si>
  <si>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</si>
  <si>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</si>
  <si>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</si>
  <si>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r>
      <t>KULUD</t>
    </r>
    <r>
      <rPr>
        <sz val="9"/>
        <rFont val="Times New Roman"/>
        <family val="1"/>
        <charset val="186"/>
      </rPr>
      <t xml:space="preserve"> (muud)</t>
    </r>
  </si>
  <si>
    <r>
      <t>INVESTEERINGUD</t>
    </r>
    <r>
      <rPr>
        <sz val="9"/>
        <rFont val="Times New Roman"/>
        <family val="1"/>
        <charset val="186"/>
      </rPr>
      <t xml:space="preserve"> (muud)</t>
    </r>
  </si>
  <si>
    <r>
      <t>FINANTSEERIMISTEHINGUD</t>
    </r>
    <r>
      <rPr>
        <sz val="9"/>
        <rFont val="Times New Roman"/>
        <family val="1"/>
        <charset val="186"/>
      </rPr>
      <t xml:space="preserve"> (muud)</t>
    </r>
  </si>
  <si>
    <r>
      <t>SE000028</t>
    </r>
    <r>
      <rPr>
        <sz val="9"/>
        <rFont val="Times New Roman"/>
        <family val="1"/>
        <charset val="186"/>
      </rPr>
      <t xml:space="preserve"> - Vahendid Riigi Kinnisvara Aktsiaseltsile</t>
    </r>
  </si>
  <si>
    <t>Tulemusvaldkond: Põllumajandus ja kalandus</t>
  </si>
  <si>
    <t>Programmi tegevus:Ekspordivõimekus ja Eesti toidu kuvand</t>
  </si>
  <si>
    <t>Üle toodud 2023. aastast (üle-eelmisest eelarveaastast)</t>
  </si>
  <si>
    <t>Täitmine 2024 (eelmine eelarveaasta)</t>
  </si>
  <si>
    <t>2025. aastasse (käesolevasse eelarveaastasse) üle kantud (koond)</t>
  </si>
  <si>
    <t>Programmi tegevus: Maa- ja rannapiirkonna arendamine</t>
  </si>
  <si>
    <t>Programmi tegevus: Maakasutus</t>
  </si>
  <si>
    <t>Programmi tegevus: Maaparandus</t>
  </si>
  <si>
    <t>Programmi tegevus:Mahepõllumajandus</t>
  </si>
  <si>
    <t>Programmi tegevus:Põllumajanduskeskkonna hea seisundi tagamine</t>
  </si>
  <si>
    <t>Programmi tegevus:Põllumajandusloomade aretus</t>
  </si>
  <si>
    <t>Programmi tegevus:Põllumajandustootjate ja toiduainetööstuste konkurentsivõime</t>
  </si>
  <si>
    <t>Programmi tegevus:Põlvkondade vahetus</t>
  </si>
  <si>
    <t>Programmi tegevus:Riskijuhtimine ja põllumajandusturgude tasakaal</t>
  </si>
  <si>
    <t>Jagu Regional- ja Põllumajandusministeerium</t>
  </si>
  <si>
    <t xml:space="preserve">Jagu x Regional- ja Põllumajandusministeeriumi valitsemisala </t>
  </si>
  <si>
    <t>2024. aasta riigieelarve jäägid</t>
  </si>
  <si>
    <t xml:space="preserve">Eelarvejääkide 2025. aastasse üle kandmine </t>
  </si>
  <si>
    <t>Programmi tegevus:Sordiaretus ja taimne paljundusmaterjal</t>
  </si>
  <si>
    <t>Programmi tegevus:Taimetervise, loomade tervise ja heaolu tagamine</t>
  </si>
  <si>
    <t>Programmi tegevus:Toiduohutuse tagamine</t>
  </si>
  <si>
    <t>Programmi tegevus:Ühistegevus ja koostöö</t>
  </si>
  <si>
    <t>Programmi tegevus:EMKFi keskkonnakaitsemeetmete rakendamine</t>
  </si>
  <si>
    <t>Programmi tegevus:Kutseline kalapüük</t>
  </si>
  <si>
    <t>Programmi tegevus:Kalavarude haldamine ja kaitse</t>
  </si>
  <si>
    <t>Programmi tegevus:Vee-elusressursside töötlemine</t>
  </si>
  <si>
    <t>Programmi tegevus:Vesiviljelus</t>
  </si>
  <si>
    <t>Tulemusvaldkond:Ühistransport</t>
  </si>
  <si>
    <t>Programmi tegevus:Ühistransporditeenuse arendamine ja soodustamine</t>
  </si>
  <si>
    <t>Tulemusvaldkond:Tõhus riik</t>
  </si>
  <si>
    <t>Programmi tegevus:Kohalike omavalitsuste poliitika ja finantseerimine</t>
  </si>
  <si>
    <t>Programmi tegevus:Regionaalpoliitika, piirkondade ja piiriülese koostöö areng</t>
  </si>
  <si>
    <t>Programmi tegevus:Ruumilise planeerimise poliitika kujundamine ja korraldamine</t>
  </si>
  <si>
    <t>Programmi tegevus:Maatoimingute korraldamine</t>
  </si>
  <si>
    <t>Programmi tegevus:Ruumiandmete hõive, analüüsid ja kättesaadavaks tegemine</t>
  </si>
  <si>
    <t>ok</t>
  </si>
  <si>
    <t>IN080027 - C.R.J.Talumuuseumi elamu-peahoone</t>
  </si>
  <si>
    <t>IN005000- Muud investeeringud</t>
  </si>
  <si>
    <t>IN003000 - Transpordivahendid</t>
  </si>
  <si>
    <t>SR080029 - Riigimaade maamaksu ning hooldamise kulu</t>
  </si>
  <si>
    <t>SR080033 - UA sõjapõgenike rahvastikutoimingud</t>
  </si>
  <si>
    <t>SR080109 - KT küberturvalisuse kulud 2024</t>
  </si>
  <si>
    <t>SR080123 - Mitteabikõlblikud kulud</t>
  </si>
  <si>
    <t>SR080135 - Toimepidevuse direktiiv</t>
  </si>
  <si>
    <t>SR080170- Kliimaeesmärkide leping ülikoolidega</t>
  </si>
  <si>
    <t>SR08A062 - KOV pikaajalise hoolduse kulud</t>
  </si>
  <si>
    <t>VR080171 - Ühistranspordi tegevuse tagamiseks</t>
  </si>
  <si>
    <t>VR080243 - Ühistranspordi toimimise tagamine</t>
  </si>
  <si>
    <t>SR080062 - PRIA IT vajaku kompenseerimine</t>
  </si>
  <si>
    <t>SR080102 - EAGF ja EAFRD fondide lisakohustus</t>
  </si>
  <si>
    <t>SR080130 - PTA Energia tõhustustööd</t>
  </si>
  <si>
    <t>SR080199 - Energiatõhusustööde kulud</t>
  </si>
  <si>
    <t>VR080077 - SAK likvideerimise kulude katteks</t>
  </si>
  <si>
    <t>SR08A080 - Väetamise ABC</t>
  </si>
  <si>
    <t>SR080110 - Maa-ameti ümberkorraldamise kulud</t>
  </si>
  <si>
    <t>OR080065 - Maareformi kulutuste katteks</t>
  </si>
  <si>
    <t>OR080016 - Hoonestusõiguse seadmine</t>
  </si>
  <si>
    <t>OR080135 - Õigusvastaselt võõrandatud maa tagastami</t>
  </si>
  <si>
    <t>OR080165 - Maareformi kulutuste katteks</t>
  </si>
  <si>
    <t>OR080455 - Maareform ja ettevõtluse arendamine</t>
  </si>
  <si>
    <r>
      <t xml:space="preserve">2024. aasta riigieelarve piirmääraga vahendite (liik 20) kasutamata eelarve ülekandmine ja reservi tagastamine </t>
    </r>
    <r>
      <rPr>
        <sz val="14"/>
        <rFont val="Times New Roman"/>
        <family val="1"/>
        <charset val="186"/>
      </rPr>
      <t>(eurodes)</t>
    </r>
  </si>
  <si>
    <t>2025. aastasse (käesolevasse eelarveaastasse) võimalik üle kanda</t>
  </si>
  <si>
    <r>
      <t>SE000028</t>
    </r>
    <r>
      <rPr>
        <sz val="9"/>
        <color rgb="FFFF0000"/>
        <rFont val="Times New Roman"/>
        <family val="1"/>
        <charset val="186"/>
      </rPr>
      <t xml:space="preserve"> - Vahendid Riigi Kinnisvara Aktsiaseltsile</t>
    </r>
  </si>
  <si>
    <t>Lisa 1</t>
  </si>
  <si>
    <t>…....................ministri käskkirja</t>
  </si>
  <si>
    <r>
      <t xml:space="preserve">202X. aasta riigieelarve piirmääraga vahendite (liik 20) kasutamata eelarve ülekandmine ja reservi tagastamine </t>
    </r>
    <r>
      <rPr>
        <sz val="12"/>
        <rFont val="Times New Roman"/>
        <family val="1"/>
        <charset val="186"/>
      </rPr>
      <t>(eurodes)</t>
    </r>
  </si>
  <si>
    <t>Jääkide 2025. aastasse üle viimine</t>
  </si>
  <si>
    <t>Aktiga teisele valitsemisalale üle antud vahendid</t>
  </si>
  <si>
    <t>Märkused (mille alusel; kellele vms)</t>
  </si>
  <si>
    <t>Valitsemisala</t>
  </si>
  <si>
    <t>Asutus</t>
  </si>
  <si>
    <t>Tulemusvaldkond -nimi</t>
  </si>
  <si>
    <t>Programm - nimi</t>
  </si>
  <si>
    <t>Programmi tegevuse kood</t>
  </si>
  <si>
    <t>Programmi tegevuse nimi</t>
  </si>
  <si>
    <t>Majanduslik sisu</t>
  </si>
  <si>
    <r>
      <t xml:space="preserve">Konto nimi </t>
    </r>
    <r>
      <rPr>
        <sz val="11"/>
        <rFont val="Times New Roman"/>
        <family val="1"/>
        <charset val="186"/>
      </rPr>
      <t>(minimaalselt eelarveklassifikaatori määruse lisas toodud detailsuses)</t>
    </r>
  </si>
  <si>
    <t>Eelarve liik</t>
  </si>
  <si>
    <t>Eelarve objekti kood</t>
  </si>
  <si>
    <t>Objekti nimi</t>
  </si>
  <si>
    <t>Sh üle toodud eelnevast aastast</t>
  </si>
  <si>
    <t xml:space="preserve">Täitmine </t>
  </si>
  <si>
    <t>Võimalik üle viia järgnevasse aastasse</t>
  </si>
  <si>
    <t>Korraline ülekandmine</t>
  </si>
  <si>
    <t>Erakorraline ülekandmine</t>
  </si>
  <si>
    <t>Ülekandmine kokku</t>
  </si>
  <si>
    <t>(3)</t>
  </si>
  <si>
    <t>(4)=(1)-(3)</t>
  </si>
  <si>
    <t>(5)</t>
  </si>
  <si>
    <t>(7)</t>
  </si>
  <si>
    <t>(8)=(6)+(7)</t>
  </si>
  <si>
    <t xml:space="preserve">Regional- ja Põllumajandusministeeriumi valitsemisala </t>
  </si>
  <si>
    <t>Põllumajandus ja kalandus</t>
  </si>
  <si>
    <t>Põllumajandus, toit ja maaelu</t>
  </si>
  <si>
    <t>PK010505</t>
  </si>
  <si>
    <t>Ekspordivõimekus ja Eesti toidu kuvand</t>
  </si>
  <si>
    <t>P10</t>
  </si>
  <si>
    <t>Kulud</t>
  </si>
  <si>
    <t>Tegevuskulud</t>
  </si>
  <si>
    <t>SE000028</t>
  </si>
  <si>
    <t>SR080109</t>
  </si>
  <si>
    <t>P20</t>
  </si>
  <si>
    <t>SR080062</t>
  </si>
  <si>
    <t>SR080102</t>
  </si>
  <si>
    <t>P50</t>
  </si>
  <si>
    <t>SR080199</t>
  </si>
  <si>
    <t>SR080130</t>
  </si>
  <si>
    <t>PK010705</t>
  </si>
  <si>
    <t>Maa- ja rannapiirkonna arendamine</t>
  </si>
  <si>
    <t>IN080027</t>
  </si>
  <si>
    <t>PA1</t>
  </si>
  <si>
    <t>PK010401</t>
  </si>
  <si>
    <t>Maakasutus</t>
  </si>
  <si>
    <t>PK010402</t>
  </si>
  <si>
    <t>Maaparandus</t>
  </si>
  <si>
    <t>PK010506</t>
  </si>
  <si>
    <t>Mahepõllumajandus</t>
  </si>
  <si>
    <t>PK010701</t>
  </si>
  <si>
    <t>Põllumajanduskeskkonna hea seisundi tagamine</t>
  </si>
  <si>
    <t>SR080170</t>
  </si>
  <si>
    <t>SR08A080</t>
  </si>
  <si>
    <t>PK010404</t>
  </si>
  <si>
    <t>Põllumajandusloomade aretus</t>
  </si>
  <si>
    <t>PK010501</t>
  </si>
  <si>
    <t>Põllumajandustootjate ja toiduainetööstuste konkurentsivõime</t>
  </si>
  <si>
    <t>PK010502</t>
  </si>
  <si>
    <t>Põlvkondade vahetus</t>
  </si>
  <si>
    <t>PK010503</t>
  </si>
  <si>
    <t>Riskijuhtimine ja põllumajandusturgude tasakaal</t>
  </si>
  <si>
    <t>P80</t>
  </si>
  <si>
    <t>PK010403</t>
  </si>
  <si>
    <t>Sordiaretus ja taimne paljundusmaterjal</t>
  </si>
  <si>
    <t>PK010702</t>
  </si>
  <si>
    <t>Taimetervise, loomade tervise ja heaolu tagamine</t>
  </si>
  <si>
    <t>VR080077</t>
  </si>
  <si>
    <t>PK010301</t>
  </si>
  <si>
    <t>Toiduohutuse tagamine</t>
  </si>
  <si>
    <t>PK010504</t>
  </si>
  <si>
    <t>Ühistegevus ja koostöö</t>
  </si>
  <si>
    <t>Kalandus</t>
  </si>
  <si>
    <t>PK020104</t>
  </si>
  <si>
    <t>EMKFi keskkonnakaitsemeetmete rakendamine</t>
  </si>
  <si>
    <t>PK020101</t>
  </si>
  <si>
    <t>Kutseline kalapüük</t>
  </si>
  <si>
    <t>PK020107</t>
  </si>
  <si>
    <t>Kalavarude haldamine ja kaitse</t>
  </si>
  <si>
    <t>PK020102</t>
  </si>
  <si>
    <t>Vee-elusressursside töötlemine</t>
  </si>
  <si>
    <t>PK020103</t>
  </si>
  <si>
    <t>Vesiviljelus</t>
  </si>
  <si>
    <t>Transport</t>
  </si>
  <si>
    <t>Ühistransport</t>
  </si>
  <si>
    <t>TR020101</t>
  </si>
  <si>
    <t>Ühistransporditeenuse arendamine ja soodustamine</t>
  </si>
  <si>
    <t>IN003000</t>
  </si>
  <si>
    <t>VR080171</t>
  </si>
  <si>
    <t>VR080243</t>
  </si>
  <si>
    <t>Tõhus riik</t>
  </si>
  <si>
    <t>Regionaalpoliitika</t>
  </si>
  <si>
    <t>RV040203</t>
  </si>
  <si>
    <t>Kohalike omavalitsuste poliitika ja finantseerimine</t>
  </si>
  <si>
    <t>SR080029</t>
  </si>
  <si>
    <t>SR080033</t>
  </si>
  <si>
    <t>SR08A062</t>
  </si>
  <si>
    <t>RV040103</t>
  </si>
  <si>
    <t>Regionaalpoliitika, piirkondade ja piiriülese koostöö areng</t>
  </si>
  <si>
    <t>IN005000</t>
  </si>
  <si>
    <t>SR080123</t>
  </si>
  <si>
    <t>SR080135</t>
  </si>
  <si>
    <t>RV040301</t>
  </si>
  <si>
    <t>Ruumilise planeerimise poliitika kujundamine ja korraldamine</t>
  </si>
  <si>
    <t>Akt 3.2-12/79</t>
  </si>
  <si>
    <t>RV040401</t>
  </si>
  <si>
    <t>Maatoimingute korraldamine</t>
  </si>
  <si>
    <t>PB0</t>
  </si>
  <si>
    <t>OR080016</t>
  </si>
  <si>
    <t>AKT 3.2-12/77</t>
  </si>
  <si>
    <t>OR080065</t>
  </si>
  <si>
    <t>OR080135</t>
  </si>
  <si>
    <t>OR080165</t>
  </si>
  <si>
    <t>OR080455</t>
  </si>
  <si>
    <t>SR080110</t>
  </si>
  <si>
    <t>RV040501</t>
  </si>
  <si>
    <t>Ruumiandmete hõive, analüüsid ja kättesaadavaks tegemine</t>
  </si>
  <si>
    <t>Investeeringud</t>
  </si>
  <si>
    <t>IN002000</t>
  </si>
  <si>
    <t>IN004000</t>
  </si>
  <si>
    <r>
      <t>(5) veerg</t>
    </r>
    <r>
      <rPr>
        <sz val="9"/>
        <color theme="1"/>
        <rFont val="Times New Roman"/>
        <family val="1"/>
        <charset val="186"/>
      </rPr>
      <t xml:space="preserve"> leitakse veerust (4) järgmiste tingimustega (kõik summad absoluutväärtuses):</t>
    </r>
  </si>
  <si>
    <t>a) veeru (5) lahtris summa ei tohi olla suurem kui veerus (1) lahtris summast tingimusel, et veeru (1) lahtris ei ole null;</t>
  </si>
  <si>
    <t>b) kui veeru (5) lahtri summa on suurem kui veeru (1) lahtris summa, siis veeru (5) lahtris summa võrdub veeru (1) lahtris oleva summaga;</t>
  </si>
  <si>
    <t>c) kui veeru (1) lahtris on null, siis veeru (5) lahtris peab olema samuti null;</t>
  </si>
  <si>
    <t>d) OR objekti puhul veeru (5) lahtri summa võrdub veeru (4) lahtri summaga, kui valitsuse korralduses ei ole seatud eelarve kasutamisele tähtaega. Viimasel juhul lähtutakse tähtajast.</t>
  </si>
  <si>
    <t>f) kui veerg (3) on suurem kui veerg (2), siis võimalikuks ülekandmise summaks on veerg (4);</t>
  </si>
  <si>
    <t xml:space="preserve">g) kui veerg (2) on suurem kui veerg (3) ja veerg (4) on suurem kui veerg (1), siis veerg (5) võrdub veerg (1). 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</si>
  <si>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erakorraliste eelarvejääkide ülekandmiste kohta.</t>
    </r>
  </si>
  <si>
    <r>
      <rPr>
        <b/>
        <sz val="9"/>
        <rFont val="Times New Roman"/>
        <family val="1"/>
        <charset val="186"/>
      </rPr>
      <t>(8)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</si>
  <si>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(9)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</si>
  <si>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Regionaal- ja põllumajandusministri (kuupäev digiallkirjas) käskkiri nr 90</t>
  </si>
  <si>
    <t>"2024. aasta riigieelarve piirmääraga vahendite kasutamata eelarve ülekandmine"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</si>
</sst>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1"/>
      <color indexed="8"/>
      <name val="Calibri"/>
      <family val="2"/>
      <scheme val="minor"/>
    </font>
    <font>
      <b/>
      <sz val="8"/>
      <color rgb="FFFF0000"/>
      <name val="Calibri"/>
      <family val="2"/>
      <charset val="186"/>
      <scheme val="minor"/>
    </font>
    <font>
      <i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8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name val="Times New Roman"/>
      <family val="1"/>
    </font>
    <font>
      <sz val="1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096C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9" fillId="0" borderId="0"/>
  </cellStyleXfs>
  <cellXfs count="329">
    <xf numFmtId="0" fontId="0" fillId="0" borderId="0" xfId="0"/>
    <xf numFmtId="3" fontId="4" fillId="6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3" fontId="4" fillId="6" borderId="6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 indent="2"/>
    </xf>
    <xf numFmtId="3" fontId="4" fillId="6" borderId="3" xfId="0" applyNumberFormat="1" applyFont="1" applyFill="1" applyBorder="1" applyAlignment="1">
      <alignment horizontal="right" vertical="top"/>
    </xf>
    <xf numFmtId="3" fontId="5" fillId="9" borderId="0" xfId="0" applyNumberFormat="1" applyFont="1" applyFill="1"/>
    <xf numFmtId="0" fontId="5" fillId="9" borderId="0" xfId="0" applyFont="1" applyFill="1"/>
    <xf numFmtId="3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quotePrefix="1" applyFont="1" applyFill="1" applyBorder="1" applyAlignment="1">
      <alignment horizontal="center" vertical="center"/>
    </xf>
    <xf numFmtId="0" fontId="2" fillId="9" borderId="3" xfId="0" quotePrefix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top"/>
    </xf>
    <xf numFmtId="3" fontId="4" fillId="12" borderId="2" xfId="0" applyNumberFormat="1" applyFont="1" applyFill="1" applyBorder="1" applyAlignment="1">
      <alignment vertical="top"/>
    </xf>
    <xf numFmtId="3" fontId="4" fillId="12" borderId="1" xfId="0" applyNumberFormat="1" applyFont="1" applyFill="1" applyBorder="1" applyAlignment="1">
      <alignment vertical="top"/>
    </xf>
    <xf numFmtId="3" fontId="4" fillId="12" borderId="3" xfId="0" applyNumberFormat="1" applyFont="1" applyFill="1" applyBorder="1" applyAlignment="1">
      <alignment vertical="top"/>
    </xf>
    <xf numFmtId="3" fontId="2" fillId="0" borderId="1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2" borderId="8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25" xfId="0" applyFont="1" applyFill="1" applyBorder="1" applyAlignment="1">
      <alignment vertical="top"/>
    </xf>
    <xf numFmtId="3" fontId="6" fillId="3" borderId="3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 indent="2"/>
    </xf>
    <xf numFmtId="0" fontId="4" fillId="0" borderId="2" xfId="0" applyFont="1" applyBorder="1" applyAlignment="1">
      <alignment horizontal="left" indent="2"/>
    </xf>
    <xf numFmtId="3" fontId="6" fillId="3" borderId="1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4" fontId="6" fillId="3" borderId="12" xfId="0" applyNumberFormat="1" applyFont="1" applyFill="1" applyBorder="1" applyAlignment="1">
      <alignment horizontal="right"/>
    </xf>
    <xf numFmtId="3" fontId="4" fillId="6" borderId="2" xfId="0" applyNumberFormat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3" fontId="2" fillId="3" borderId="2" xfId="0" applyNumberFormat="1" applyFont="1" applyFill="1" applyBorder="1" applyAlignment="1">
      <alignment horizontal="right"/>
    </xf>
    <xf numFmtId="0" fontId="10" fillId="0" borderId="0" xfId="0" applyFont="1" applyAlignment="1">
      <alignment vertical="top"/>
    </xf>
    <xf numFmtId="0" fontId="6" fillId="10" borderId="22" xfId="0" applyFont="1" applyFill="1" applyBorder="1" applyAlignment="1">
      <alignment vertical="top"/>
    </xf>
    <xf numFmtId="0" fontId="6" fillId="10" borderId="23" xfId="0" applyFont="1" applyFill="1" applyBorder="1" applyAlignment="1">
      <alignment vertical="top"/>
    </xf>
    <xf numFmtId="3" fontId="4" fillId="6" borderId="16" xfId="0" applyNumberFormat="1" applyFont="1" applyFill="1" applyBorder="1" applyAlignment="1">
      <alignment horizontal="right" vertical="top"/>
    </xf>
    <xf numFmtId="3" fontId="4" fillId="6" borderId="24" xfId="0" applyNumberFormat="1" applyFont="1" applyFill="1" applyBorder="1" applyAlignment="1">
      <alignment horizontal="right" vertical="top"/>
    </xf>
    <xf numFmtId="0" fontId="6" fillId="8" borderId="13" xfId="0" applyFont="1" applyFill="1" applyBorder="1" applyAlignment="1">
      <alignment vertical="top"/>
    </xf>
    <xf numFmtId="0" fontId="4" fillId="8" borderId="17" xfId="0" applyFont="1" applyFill="1" applyBorder="1"/>
    <xf numFmtId="3" fontId="4" fillId="11" borderId="13" xfId="0" applyNumberFormat="1" applyFont="1" applyFill="1" applyBorder="1"/>
    <xf numFmtId="0" fontId="4" fillId="10" borderId="26" xfId="0" applyFont="1" applyFill="1" applyBorder="1"/>
    <xf numFmtId="0" fontId="4" fillId="10" borderId="18" xfId="0" applyFont="1" applyFill="1" applyBorder="1"/>
    <xf numFmtId="0" fontId="4" fillId="7" borderId="8" xfId="0" applyFont="1" applyFill="1" applyBorder="1"/>
    <xf numFmtId="0" fontId="4" fillId="7" borderId="25" xfId="0" applyFont="1" applyFill="1" applyBorder="1"/>
    <xf numFmtId="3" fontId="6" fillId="3" borderId="19" xfId="0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/>
    </xf>
    <xf numFmtId="4" fontId="6" fillId="3" borderId="2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5" fillId="9" borderId="0" xfId="0" applyFont="1" applyFill="1" applyAlignment="1">
      <alignment vertical="center"/>
    </xf>
    <xf numFmtId="0" fontId="2" fillId="9" borderId="2" xfId="0" applyFont="1" applyFill="1" applyBorder="1" applyAlignment="1">
      <alignment vertical="center"/>
    </xf>
    <xf numFmtId="49" fontId="2" fillId="9" borderId="2" xfId="0" applyNumberFormat="1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3" fontId="6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6" fillId="8" borderId="8" xfId="0" applyFont="1" applyFill="1" applyBorder="1" applyAlignment="1">
      <alignment horizontal="left" vertical="top"/>
    </xf>
    <xf numFmtId="0" fontId="6" fillId="8" borderId="25" xfId="0" applyFont="1" applyFill="1" applyBorder="1" applyAlignment="1">
      <alignment vertical="top"/>
    </xf>
    <xf numFmtId="0" fontId="4" fillId="8" borderId="26" xfId="0" applyFont="1" applyFill="1" applyBorder="1"/>
    <xf numFmtId="0" fontId="4" fillId="8" borderId="18" xfId="0" applyFont="1" applyFill="1" applyBorder="1"/>
    <xf numFmtId="3" fontId="4" fillId="11" borderId="8" xfId="0" applyNumberFormat="1" applyFont="1" applyFill="1" applyBorder="1"/>
    <xf numFmtId="3" fontId="4" fillId="11" borderId="25" xfId="0" applyNumberFormat="1" applyFont="1" applyFill="1" applyBorder="1"/>
    <xf numFmtId="49" fontId="2" fillId="9" borderId="26" xfId="0" quotePrefix="1" applyNumberFormat="1" applyFont="1" applyFill="1" applyBorder="1" applyAlignment="1">
      <alignment horizontal="center" vertical="center"/>
    </xf>
    <xf numFmtId="49" fontId="2" fillId="9" borderId="18" xfId="0" quotePrefix="1" applyNumberFormat="1" applyFont="1" applyFill="1" applyBorder="1" applyAlignment="1">
      <alignment horizontal="center" vertical="center"/>
    </xf>
    <xf numFmtId="49" fontId="2" fillId="9" borderId="1" xfId="0" quotePrefix="1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3" borderId="19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top"/>
    </xf>
    <xf numFmtId="0" fontId="6" fillId="0" borderId="21" xfId="0" applyFont="1" applyBorder="1" applyAlignment="1">
      <alignment horizontal="left" indent="2"/>
    </xf>
    <xf numFmtId="3" fontId="6" fillId="12" borderId="2" xfId="0" applyNumberFormat="1" applyFont="1" applyFill="1" applyBorder="1" applyAlignment="1">
      <alignment horizontal="left" vertical="top" indent="1"/>
    </xf>
    <xf numFmtId="0" fontId="6" fillId="0" borderId="4" xfId="0" applyFont="1" applyBorder="1" applyAlignment="1">
      <alignment horizontal="left" indent="2"/>
    </xf>
    <xf numFmtId="3" fontId="6" fillId="6" borderId="3" xfId="0" applyNumberFormat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3" fontId="15" fillId="9" borderId="0" xfId="0" applyNumberFormat="1" applyFont="1" applyFill="1"/>
    <xf numFmtId="0" fontId="15" fillId="9" borderId="0" xfId="0" applyFont="1" applyFill="1"/>
    <xf numFmtId="0" fontId="16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3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0" xfId="0" applyFont="1" applyFill="1" applyAlignment="1">
      <alignment vertical="center"/>
    </xf>
    <xf numFmtId="3" fontId="6" fillId="10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10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top"/>
    </xf>
    <xf numFmtId="3" fontId="6" fillId="11" borderId="8" xfId="0" applyNumberFormat="1" applyFont="1" applyFill="1" applyBorder="1"/>
    <xf numFmtId="3" fontId="6" fillId="11" borderId="13" xfId="0" applyNumberFormat="1" applyFont="1" applyFill="1" applyBorder="1"/>
    <xf numFmtId="3" fontId="6" fillId="11" borderId="25" xfId="0" applyNumberFormat="1" applyFont="1" applyFill="1" applyBorder="1"/>
    <xf numFmtId="0" fontId="6" fillId="7" borderId="8" xfId="0" applyFont="1" applyFill="1" applyBorder="1"/>
    <xf numFmtId="0" fontId="6" fillId="7" borderId="25" xfId="0" applyFont="1" applyFill="1" applyBorder="1"/>
    <xf numFmtId="0" fontId="6" fillId="8" borderId="26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6" fillId="10" borderId="26" xfId="0" applyFont="1" applyFill="1" applyBorder="1"/>
    <xf numFmtId="0" fontId="6" fillId="10" borderId="18" xfId="0" applyFont="1" applyFill="1" applyBorder="1"/>
    <xf numFmtId="3" fontId="4" fillId="12" borderId="28" xfId="0" applyNumberFormat="1" applyFont="1" applyFill="1" applyBorder="1" applyAlignment="1">
      <alignment vertical="top"/>
    </xf>
    <xf numFmtId="4" fontId="6" fillId="3" borderId="29" xfId="0" applyNumberFormat="1" applyFont="1" applyFill="1" applyBorder="1" applyAlignment="1">
      <alignment horizontal="right"/>
    </xf>
    <xf numFmtId="3" fontId="18" fillId="12" borderId="1" xfId="0" applyNumberFormat="1" applyFont="1" applyFill="1" applyBorder="1" applyAlignment="1">
      <alignment vertical="top"/>
    </xf>
    <xf numFmtId="3" fontId="19" fillId="0" borderId="1" xfId="0" applyNumberFormat="1" applyFont="1" applyBorder="1"/>
    <xf numFmtId="3" fontId="20" fillId="0" borderId="19" xfId="0" applyNumberFormat="1" applyFont="1" applyBorder="1" applyAlignment="1">
      <alignment horizontal="right"/>
    </xf>
    <xf numFmtId="3" fontId="19" fillId="0" borderId="19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2"/>
    </xf>
    <xf numFmtId="3" fontId="6" fillId="0" borderId="3" xfId="0" applyNumberFormat="1" applyFont="1" applyBorder="1" applyAlignment="1">
      <alignment horizontal="right"/>
    </xf>
    <xf numFmtId="3" fontId="5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 vertical="top" indent="2"/>
    </xf>
    <xf numFmtId="3" fontId="8" fillId="0" borderId="3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right"/>
    </xf>
    <xf numFmtId="4" fontId="6" fillId="0" borderId="20" xfId="0" applyNumberFormat="1" applyFont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right"/>
    </xf>
    <xf numFmtId="0" fontId="6" fillId="0" borderId="21" xfId="0" applyFont="1" applyBorder="1" applyAlignment="1">
      <alignment horizontal="left" vertical="top" indent="2"/>
    </xf>
    <xf numFmtId="3" fontId="17" fillId="0" borderId="1" xfId="0" applyNumberFormat="1" applyFont="1" applyBorder="1" applyAlignment="1">
      <alignment horizontal="right"/>
    </xf>
    <xf numFmtId="3" fontId="17" fillId="0" borderId="20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0" fontId="6" fillId="0" borderId="27" xfId="0" applyFont="1" applyBorder="1" applyAlignment="1">
      <alignment horizontal="left" indent="2"/>
    </xf>
    <xf numFmtId="3" fontId="6" fillId="0" borderId="28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9" fillId="0" borderId="20" xfId="0" applyNumberFormat="1" applyFont="1" applyBorder="1" applyAlignment="1">
      <alignment horizontal="right"/>
    </xf>
    <xf numFmtId="0" fontId="21" fillId="0" borderId="2" xfId="0" applyFont="1" applyBorder="1" applyAlignment="1">
      <alignment horizontal="left" vertical="top" indent="2"/>
    </xf>
    <xf numFmtId="3" fontId="21" fillId="0" borderId="1" xfId="0" applyNumberFormat="1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15" fillId="0" borderId="0" xfId="0" applyNumberFormat="1" applyFont="1"/>
    <xf numFmtId="3" fontId="8" fillId="0" borderId="2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17" fillId="0" borderId="19" xfId="0" applyNumberFormat="1" applyFont="1" applyBorder="1" applyAlignment="1">
      <alignment horizontal="right"/>
    </xf>
    <xf numFmtId="3" fontId="17" fillId="0" borderId="1" xfId="0" applyNumberFormat="1" applyFont="1" applyBorder="1"/>
    <xf numFmtId="3" fontId="23" fillId="0" borderId="19" xfId="0" applyNumberFormat="1" applyFont="1" applyBorder="1" applyAlignment="1">
      <alignment horizontal="right"/>
    </xf>
    <xf numFmtId="3" fontId="6" fillId="12" borderId="1" xfId="0" applyNumberFormat="1" applyFont="1" applyFill="1" applyBorder="1" applyAlignment="1">
      <alignment vertical="top"/>
    </xf>
    <xf numFmtId="3" fontId="6" fillId="12" borderId="3" xfId="0" applyNumberFormat="1" applyFont="1" applyFill="1" applyBorder="1" applyAlignment="1">
      <alignment vertical="top"/>
    </xf>
    <xf numFmtId="3" fontId="6" fillId="12" borderId="2" xfId="0" applyNumberFormat="1" applyFont="1" applyFill="1" applyBorder="1" applyAlignment="1">
      <alignment vertical="top"/>
    </xf>
    <xf numFmtId="3" fontId="8" fillId="3" borderId="2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0" fontId="24" fillId="0" borderId="0" xfId="0" applyFont="1"/>
    <xf numFmtId="3" fontId="24" fillId="0" borderId="0" xfId="0" applyNumberFormat="1" applyFont="1"/>
    <xf numFmtId="3" fontId="12" fillId="0" borderId="0" xfId="3" applyNumberFormat="1" applyFont="1" applyAlignment="1">
      <alignment horizontal="right"/>
    </xf>
    <xf numFmtId="0" fontId="12" fillId="0" borderId="0" xfId="3" applyFont="1" applyAlignment="1">
      <alignment horizontal="right"/>
    </xf>
    <xf numFmtId="3" fontId="25" fillId="0" borderId="0" xfId="3" applyNumberFormat="1" applyFont="1" applyAlignment="1">
      <alignment horizontal="right"/>
    </xf>
    <xf numFmtId="0" fontId="25" fillId="0" borderId="0" xfId="3" applyFont="1" applyAlignment="1">
      <alignment horizontal="right"/>
    </xf>
    <xf numFmtId="3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3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3" fontId="0" fillId="0" borderId="0" xfId="0" applyNumberFormat="1"/>
    <xf numFmtId="0" fontId="26" fillId="0" borderId="0" xfId="3" applyFont="1"/>
    <xf numFmtId="0" fontId="27" fillId="13" borderId="36" xfId="0" applyFont="1" applyFill="1" applyBorder="1" applyAlignment="1">
      <alignment vertical="center" wrapText="1"/>
    </xf>
    <xf numFmtId="0" fontId="27" fillId="13" borderId="33" xfId="0" applyFont="1" applyFill="1" applyBorder="1" applyAlignment="1">
      <alignment vertical="center" wrapText="1"/>
    </xf>
    <xf numFmtId="0" fontId="27" fillId="13" borderId="35" xfId="0" applyFont="1" applyFill="1" applyBorder="1" applyAlignment="1">
      <alignment vertical="center" wrapText="1"/>
    </xf>
    <xf numFmtId="0" fontId="27" fillId="17" borderId="37" xfId="0" applyFont="1" applyFill="1" applyBorder="1" applyAlignment="1">
      <alignment vertical="center" wrapText="1"/>
    </xf>
    <xf numFmtId="0" fontId="27" fillId="17" borderId="38" xfId="0" applyFont="1" applyFill="1" applyBorder="1" applyAlignment="1">
      <alignment vertical="center" wrapText="1"/>
    </xf>
    <xf numFmtId="0" fontId="27" fillId="13" borderId="39" xfId="0" applyFont="1" applyFill="1" applyBorder="1" applyAlignment="1">
      <alignment vertical="center" wrapText="1"/>
    </xf>
    <xf numFmtId="0" fontId="27" fillId="13" borderId="37" xfId="0" applyFont="1" applyFill="1" applyBorder="1" applyAlignment="1">
      <alignment vertical="center" wrapText="1"/>
    </xf>
    <xf numFmtId="0" fontId="27" fillId="13" borderId="38" xfId="0" applyFont="1" applyFill="1" applyBorder="1" applyAlignment="1">
      <alignment vertical="center" wrapText="1"/>
    </xf>
    <xf numFmtId="3" fontId="27" fillId="2" borderId="36" xfId="1" applyNumberFormat="1" applyFont="1" applyFill="1" applyBorder="1" applyAlignment="1" applyProtection="1">
      <alignment horizontal="center" vertical="center" wrapText="1"/>
      <protection locked="0"/>
    </xf>
    <xf numFmtId="3" fontId="27" fillId="2" borderId="38" xfId="1" applyNumberFormat="1" applyFont="1" applyFill="1" applyBorder="1" applyAlignment="1" applyProtection="1">
      <alignment horizontal="center" vertical="center" wrapText="1"/>
      <protection locked="0"/>
    </xf>
    <xf numFmtId="3" fontId="27" fillId="2" borderId="40" xfId="1" applyNumberFormat="1" applyFont="1" applyFill="1" applyBorder="1" applyAlignment="1" applyProtection="1">
      <alignment horizontal="center" vertical="center" wrapText="1"/>
      <protection locked="0"/>
    </xf>
    <xf numFmtId="3" fontId="27" fillId="14" borderId="35" xfId="3" applyNumberFormat="1" applyFont="1" applyFill="1" applyBorder="1" applyAlignment="1">
      <alignment horizontal="center" vertical="center" wrapText="1"/>
    </xf>
    <xf numFmtId="3" fontId="27" fillId="14" borderId="40" xfId="3" applyNumberFormat="1" applyFont="1" applyFill="1" applyBorder="1" applyAlignment="1">
      <alignment horizontal="center" vertical="center" wrapText="1"/>
    </xf>
    <xf numFmtId="3" fontId="6" fillId="10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10" borderId="4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3" fontId="24" fillId="0" borderId="19" xfId="0" applyNumberFormat="1" applyFont="1" applyBorder="1" applyAlignment="1">
      <alignment horizontal="center"/>
    </xf>
    <xf numFmtId="3" fontId="24" fillId="0" borderId="19" xfId="0" quotePrefix="1" applyNumberFormat="1" applyFont="1" applyBorder="1" applyAlignment="1">
      <alignment horizontal="center"/>
    </xf>
    <xf numFmtId="3" fontId="24" fillId="0" borderId="19" xfId="0" applyNumberFormat="1" applyFont="1" applyBorder="1"/>
    <xf numFmtId="3" fontId="0" fillId="0" borderId="19" xfId="0" applyNumberFormat="1" applyBorder="1"/>
    <xf numFmtId="0" fontId="29" fillId="18" borderId="42" xfId="0" applyFont="1" applyFill="1" applyBorder="1"/>
    <xf numFmtId="0" fontId="0" fillId="18" borderId="43" xfId="0" applyFill="1" applyBorder="1"/>
    <xf numFmtId="0" fontId="0" fillId="18" borderId="31" xfId="0" applyFill="1" applyBorder="1"/>
    <xf numFmtId="3" fontId="30" fillId="18" borderId="43" xfId="0" applyNumberFormat="1" applyFont="1" applyFill="1" applyBorder="1" applyAlignment="1">
      <alignment horizontal="center"/>
    </xf>
    <xf numFmtId="0" fontId="0" fillId="18" borderId="44" xfId="0" applyFill="1" applyBorder="1"/>
    <xf numFmtId="0" fontId="0" fillId="19" borderId="0" xfId="0" applyFill="1"/>
    <xf numFmtId="0" fontId="29" fillId="19" borderId="43" xfId="0" applyFont="1" applyFill="1" applyBorder="1"/>
    <xf numFmtId="0" fontId="0" fillId="19" borderId="31" xfId="0" applyFill="1" applyBorder="1"/>
    <xf numFmtId="3" fontId="30" fillId="19" borderId="43" xfId="0" applyNumberFormat="1" applyFont="1" applyFill="1" applyBorder="1" applyAlignment="1">
      <alignment horizontal="center"/>
    </xf>
    <xf numFmtId="0" fontId="29" fillId="19" borderId="44" xfId="0" applyFont="1" applyFill="1" applyBorder="1"/>
    <xf numFmtId="0" fontId="29" fillId="20" borderId="42" xfId="0" applyFont="1" applyFill="1" applyBorder="1"/>
    <xf numFmtId="0" fontId="29" fillId="20" borderId="43" xfId="0" applyFont="1" applyFill="1" applyBorder="1"/>
    <xf numFmtId="3" fontId="30" fillId="20" borderId="43" xfId="0" applyNumberFormat="1" applyFont="1" applyFill="1" applyBorder="1" applyAlignment="1">
      <alignment horizontal="center"/>
    </xf>
    <xf numFmtId="0" fontId="29" fillId="20" borderId="44" xfId="0" applyFont="1" applyFill="1" applyBorder="1"/>
    <xf numFmtId="0" fontId="29" fillId="21" borderId="42" xfId="0" applyFont="1" applyFill="1" applyBorder="1"/>
    <xf numFmtId="0" fontId="29" fillId="21" borderId="43" xfId="0" applyFont="1" applyFill="1" applyBorder="1"/>
    <xf numFmtId="3" fontId="30" fillId="21" borderId="43" xfId="0" applyNumberFormat="1" applyFont="1" applyFill="1" applyBorder="1" applyAlignment="1">
      <alignment horizontal="center"/>
    </xf>
    <xf numFmtId="3" fontId="30" fillId="21" borderId="43" xfId="0" applyNumberFormat="1" applyFont="1" applyFill="1" applyBorder="1" applyAlignment="1">
      <alignment horizontal="right"/>
    </xf>
    <xf numFmtId="0" fontId="29" fillId="21" borderId="44" xfId="0" applyFont="1" applyFill="1" applyBorder="1"/>
    <xf numFmtId="0" fontId="30" fillId="0" borderId="42" xfId="0" applyFont="1" applyBorder="1"/>
    <xf numFmtId="0" fontId="30" fillId="0" borderId="43" xfId="0" applyFont="1" applyBorder="1"/>
    <xf numFmtId="3" fontId="30" fillId="0" borderId="43" xfId="0" applyNumberFormat="1" applyFont="1" applyBorder="1"/>
    <xf numFmtId="0" fontId="30" fillId="0" borderId="44" xfId="0" applyFont="1" applyBorder="1"/>
    <xf numFmtId="0" fontId="30" fillId="0" borderId="0" xfId="0" applyFont="1"/>
    <xf numFmtId="0" fontId="31" fillId="0" borderId="9" xfId="0" applyFont="1" applyBorder="1"/>
    <xf numFmtId="0" fontId="31" fillId="0" borderId="10" xfId="0" applyFont="1" applyBorder="1"/>
    <xf numFmtId="3" fontId="31" fillId="0" borderId="10" xfId="0" applyNumberFormat="1" applyFont="1" applyBorder="1"/>
    <xf numFmtId="0" fontId="31" fillId="0" borderId="11" xfId="0" applyFont="1" applyBorder="1"/>
    <xf numFmtId="0" fontId="31" fillId="0" borderId="0" xfId="0" applyFont="1"/>
    <xf numFmtId="0" fontId="31" fillId="0" borderId="2" xfId="0" applyFont="1" applyBorder="1"/>
    <xf numFmtId="0" fontId="31" fillId="0" borderId="1" xfId="0" applyFont="1" applyBorder="1"/>
    <xf numFmtId="3" fontId="31" fillId="0" borderId="1" xfId="0" applyNumberFormat="1" applyFont="1" applyBorder="1"/>
    <xf numFmtId="0" fontId="31" fillId="0" borderId="3" xfId="0" applyFont="1" applyBorder="1"/>
    <xf numFmtId="0" fontId="31" fillId="0" borderId="21" xfId="0" applyFont="1" applyBorder="1"/>
    <xf numFmtId="0" fontId="31" fillId="0" borderId="19" xfId="0" applyFont="1" applyBorder="1"/>
    <xf numFmtId="3" fontId="31" fillId="0" borderId="19" xfId="0" applyNumberFormat="1" applyFont="1" applyBorder="1"/>
    <xf numFmtId="0" fontId="31" fillId="0" borderId="20" xfId="0" applyFont="1" applyBorder="1"/>
    <xf numFmtId="0" fontId="31" fillId="0" borderId="16" xfId="0" applyFont="1" applyBorder="1"/>
    <xf numFmtId="0" fontId="31" fillId="0" borderId="6" xfId="0" applyFont="1" applyBorder="1"/>
    <xf numFmtId="3" fontId="31" fillId="0" borderId="6" xfId="0" applyNumberFormat="1" applyFont="1" applyBorder="1"/>
    <xf numFmtId="0" fontId="31" fillId="0" borderId="24" xfId="0" applyFont="1" applyBorder="1"/>
    <xf numFmtId="3" fontId="29" fillId="21" borderId="43" xfId="0" applyNumberFormat="1" applyFont="1" applyFill="1" applyBorder="1"/>
    <xf numFmtId="0" fontId="29" fillId="0" borderId="36" xfId="0" applyFont="1" applyBorder="1"/>
    <xf numFmtId="0" fontId="29" fillId="0" borderId="38" xfId="0" applyFont="1" applyBorder="1"/>
    <xf numFmtId="3" fontId="29" fillId="0" borderId="38" xfId="0" applyNumberFormat="1" applyFont="1" applyBorder="1"/>
    <xf numFmtId="0" fontId="29" fillId="0" borderId="40" xfId="0" applyFont="1" applyBorder="1"/>
    <xf numFmtId="0" fontId="29" fillId="0" borderId="0" xfId="0" applyFont="1"/>
    <xf numFmtId="0" fontId="31" fillId="0" borderId="4" xfId="0" applyFont="1" applyBorder="1"/>
    <xf numFmtId="0" fontId="31" fillId="0" borderId="5" xfId="0" applyFont="1" applyBorder="1"/>
    <xf numFmtId="3" fontId="31" fillId="0" borderId="5" xfId="0" applyNumberFormat="1" applyFont="1" applyBorder="1"/>
    <xf numFmtId="0" fontId="31" fillId="0" borderId="12" xfId="0" applyFont="1" applyBorder="1"/>
    <xf numFmtId="0" fontId="30" fillId="0" borderId="45" xfId="0" applyFont="1" applyBorder="1"/>
    <xf numFmtId="0" fontId="30" fillId="0" borderId="46" xfId="0" applyFont="1" applyBorder="1"/>
    <xf numFmtId="3" fontId="30" fillId="0" borderId="46" xfId="0" applyNumberFormat="1" applyFont="1" applyBorder="1"/>
    <xf numFmtId="0" fontId="30" fillId="0" borderId="47" xfId="0" applyFont="1" applyBorder="1"/>
    <xf numFmtId="3" fontId="31" fillId="0" borderId="0" xfId="0" applyNumberFormat="1" applyFont="1"/>
    <xf numFmtId="0" fontId="29" fillId="0" borderId="42" xfId="0" applyFont="1" applyBorder="1"/>
    <xf numFmtId="0" fontId="29" fillId="0" borderId="43" xfId="0" applyFont="1" applyBorder="1"/>
    <xf numFmtId="3" fontId="29" fillId="0" borderId="43" xfId="0" applyNumberFormat="1" applyFont="1" applyBorder="1"/>
    <xf numFmtId="0" fontId="29" fillId="0" borderId="44" xfId="0" applyFont="1" applyBorder="1"/>
    <xf numFmtId="0" fontId="31" fillId="0" borderId="48" xfId="0" applyFont="1" applyBorder="1"/>
    <xf numFmtId="0" fontId="31" fillId="0" borderId="49" xfId="0" applyFont="1" applyBorder="1"/>
    <xf numFmtId="3" fontId="31" fillId="0" borderId="49" xfId="0" applyNumberFormat="1" applyFont="1" applyBorder="1"/>
    <xf numFmtId="0" fontId="31" fillId="0" borderId="50" xfId="0" applyFont="1" applyBorder="1"/>
    <xf numFmtId="0" fontId="31" fillId="0" borderId="36" xfId="0" applyFont="1" applyBorder="1"/>
    <xf numFmtId="0" fontId="31" fillId="0" borderId="38" xfId="0" applyFont="1" applyBorder="1"/>
    <xf numFmtId="3" fontId="31" fillId="0" borderId="38" xfId="0" applyNumberFormat="1" applyFont="1" applyBorder="1"/>
    <xf numFmtId="0" fontId="31" fillId="0" borderId="40" xfId="0" applyFont="1" applyBorder="1"/>
    <xf numFmtId="0" fontId="31" fillId="0" borderId="45" xfId="0" applyFont="1" applyBorder="1"/>
    <xf numFmtId="0" fontId="31" fillId="0" borderId="46" xfId="0" applyFont="1" applyBorder="1"/>
    <xf numFmtId="3" fontId="31" fillId="0" borderId="46" xfId="0" applyNumberFormat="1" applyFont="1" applyBorder="1"/>
    <xf numFmtId="0" fontId="31" fillId="0" borderId="47" xfId="0" applyFont="1" applyBorder="1"/>
    <xf numFmtId="0" fontId="30" fillId="21" borderId="43" xfId="0" applyFont="1" applyFill="1" applyBorder="1"/>
    <xf numFmtId="3" fontId="30" fillId="21" borderId="43" xfId="0" applyNumberFormat="1" applyFont="1" applyFill="1" applyBorder="1"/>
    <xf numFmtId="0" fontId="30" fillId="21" borderId="44" xfId="0" applyFont="1" applyFill="1" applyBorder="1"/>
    <xf numFmtId="0" fontId="24" fillId="0" borderId="9" xfId="0" applyFont="1" applyBorder="1"/>
    <xf numFmtId="0" fontId="24" fillId="0" borderId="10" xfId="0" applyFont="1" applyBorder="1"/>
    <xf numFmtId="3" fontId="24" fillId="0" borderId="10" xfId="0" applyNumberFormat="1" applyFont="1" applyBorder="1"/>
    <xf numFmtId="0" fontId="24" fillId="0" borderId="11" xfId="0" applyFont="1" applyBorder="1"/>
    <xf numFmtId="0" fontId="24" fillId="0" borderId="4" xfId="0" applyFont="1" applyBorder="1"/>
    <xf numFmtId="0" fontId="24" fillId="0" borderId="5" xfId="0" applyFont="1" applyBorder="1"/>
    <xf numFmtId="3" fontId="24" fillId="0" borderId="5" xfId="0" applyNumberFormat="1" applyFont="1" applyBorder="1"/>
    <xf numFmtId="3" fontId="24" fillId="0" borderId="46" xfId="0" applyNumberFormat="1" applyFont="1" applyBorder="1"/>
    <xf numFmtId="0" fontId="24" fillId="0" borderId="12" xfId="0" applyFont="1" applyBorder="1"/>
    <xf numFmtId="0" fontId="0" fillId="19" borderId="30" xfId="0" applyFill="1" applyBorder="1"/>
    <xf numFmtId="0" fontId="24" fillId="0" borderId="16" xfId="0" applyFont="1" applyBorder="1"/>
    <xf numFmtId="0" fontId="24" fillId="0" borderId="6" xfId="0" applyFont="1" applyBorder="1"/>
    <xf numFmtId="3" fontId="24" fillId="0" borderId="6" xfId="0" applyNumberFormat="1" applyFont="1" applyBorder="1"/>
    <xf numFmtId="0" fontId="24" fillId="0" borderId="24" xfId="0" applyFont="1" applyBorder="1"/>
    <xf numFmtId="0" fontId="24" fillId="0" borderId="2" xfId="0" applyFont="1" applyBorder="1"/>
    <xf numFmtId="0" fontId="24" fillId="0" borderId="1" xfId="0" applyFont="1" applyBorder="1"/>
    <xf numFmtId="3" fontId="24" fillId="0" borderId="1" xfId="0" applyNumberFormat="1" applyFont="1" applyBorder="1"/>
    <xf numFmtId="0" fontId="24" fillId="0" borderId="3" xfId="0" applyFont="1" applyBorder="1"/>
    <xf numFmtId="0" fontId="30" fillId="21" borderId="42" xfId="0" applyFont="1" applyFill="1" applyBorder="1"/>
    <xf numFmtId="0" fontId="29" fillId="22" borderId="42" xfId="0" applyFont="1" applyFill="1" applyBorder="1"/>
    <xf numFmtId="0" fontId="29" fillId="22" borderId="43" xfId="0" applyFont="1" applyFill="1" applyBorder="1"/>
    <xf numFmtId="3" fontId="29" fillId="22" borderId="43" xfId="0" applyNumberFormat="1" applyFont="1" applyFill="1" applyBorder="1"/>
    <xf numFmtId="0" fontId="29" fillId="22" borderId="44" xfId="0" applyFont="1" applyFill="1" applyBorder="1"/>
    <xf numFmtId="0" fontId="0" fillId="0" borderId="9" xfId="0" applyBorder="1"/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0" fontId="0" fillId="0" borderId="2" xfId="0" applyBorder="1"/>
    <xf numFmtId="0" fontId="0" fillId="0" borderId="1" xfId="0" applyBorder="1"/>
    <xf numFmtId="3" fontId="0" fillId="0" borderId="1" xfId="0" applyNumberFormat="1" applyBorder="1"/>
    <xf numFmtId="3" fontId="0" fillId="0" borderId="6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3" fontId="0" fillId="0" borderId="46" xfId="0" applyNumberFormat="1" applyBorder="1"/>
    <xf numFmtId="0" fontId="0" fillId="0" borderId="12" xfId="0" applyBorder="1"/>
    <xf numFmtId="3" fontId="4" fillId="4" borderId="8" xfId="0" applyNumberFormat="1" applyFont="1" applyFill="1" applyBorder="1" applyAlignment="1">
      <alignment horizontal="left"/>
    </xf>
    <xf numFmtId="3" fontId="4" fillId="4" borderId="13" xfId="0" applyNumberFormat="1" applyFont="1" applyFill="1" applyBorder="1" applyAlignment="1">
      <alignment horizontal="left"/>
    </xf>
    <xf numFmtId="3" fontId="4" fillId="4" borderId="25" xfId="0" applyNumberFormat="1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3" fontId="6" fillId="8" borderId="7" xfId="0" applyNumberFormat="1" applyFont="1" applyFill="1" applyBorder="1" applyAlignment="1">
      <alignment horizontal="center" wrapText="1"/>
    </xf>
    <xf numFmtId="3" fontId="6" fillId="8" borderId="14" xfId="0" applyNumberFormat="1" applyFont="1" applyFill="1" applyBorder="1" applyAlignment="1">
      <alignment horizontal="center" wrapText="1"/>
    </xf>
    <xf numFmtId="3" fontId="6" fillId="8" borderId="15" xfId="0" applyNumberFormat="1" applyFont="1" applyFill="1" applyBorder="1" applyAlignment="1">
      <alignment horizontal="center" wrapText="1"/>
    </xf>
    <xf numFmtId="3" fontId="6" fillId="10" borderId="7" xfId="0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0" fontId="4" fillId="5" borderId="16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3" fontId="4" fillId="4" borderId="21" xfId="0" applyNumberFormat="1" applyFont="1" applyFill="1" applyBorder="1" applyAlignment="1">
      <alignment horizontal="left"/>
    </xf>
    <xf numFmtId="3" fontId="4" fillId="4" borderId="19" xfId="0" applyNumberFormat="1" applyFont="1" applyFill="1" applyBorder="1" applyAlignment="1">
      <alignment horizontal="left"/>
    </xf>
    <xf numFmtId="3" fontId="4" fillId="4" borderId="20" xfId="0" applyNumberFormat="1" applyFont="1" applyFill="1" applyBorder="1" applyAlignment="1">
      <alignment horizontal="left"/>
    </xf>
    <xf numFmtId="3" fontId="6" fillId="4" borderId="8" xfId="0" applyNumberFormat="1" applyFont="1" applyFill="1" applyBorder="1" applyAlignment="1">
      <alignment horizontal="left"/>
    </xf>
    <xf numFmtId="3" fontId="6" fillId="4" borderId="13" xfId="0" applyNumberFormat="1" applyFont="1" applyFill="1" applyBorder="1" applyAlignment="1">
      <alignment horizontal="left"/>
    </xf>
    <xf numFmtId="3" fontId="6" fillId="4" borderId="25" xfId="0" applyNumberFormat="1" applyFont="1" applyFill="1" applyBorder="1" applyAlignment="1">
      <alignment horizontal="left"/>
    </xf>
    <xf numFmtId="3" fontId="6" fillId="4" borderId="21" xfId="0" applyNumberFormat="1" applyFont="1" applyFill="1" applyBorder="1" applyAlignment="1">
      <alignment horizontal="left"/>
    </xf>
    <xf numFmtId="3" fontId="6" fillId="4" borderId="19" xfId="0" applyNumberFormat="1" applyFont="1" applyFill="1" applyBorder="1" applyAlignment="1">
      <alignment horizontal="left"/>
    </xf>
    <xf numFmtId="3" fontId="6" fillId="4" borderId="20" xfId="0" applyNumberFormat="1" applyFont="1" applyFill="1" applyBorder="1" applyAlignment="1">
      <alignment horizontal="left"/>
    </xf>
    <xf numFmtId="0" fontId="6" fillId="5" borderId="1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24" xfId="0" applyFont="1" applyFill="1" applyBorder="1" applyAlignment="1">
      <alignment horizontal="left"/>
    </xf>
    <xf numFmtId="3" fontId="27" fillId="2" borderId="30" xfId="3" applyNumberFormat="1" applyFont="1" applyFill="1" applyBorder="1" applyAlignment="1">
      <alignment horizontal="center"/>
    </xf>
    <xf numFmtId="3" fontId="27" fillId="2" borderId="31" xfId="3" applyNumberFormat="1" applyFont="1" applyFill="1" applyBorder="1" applyAlignment="1">
      <alignment horizontal="center"/>
    </xf>
    <xf numFmtId="3" fontId="27" fillId="2" borderId="32" xfId="3" applyNumberFormat="1" applyFont="1" applyFill="1" applyBorder="1" applyAlignment="1">
      <alignment horizontal="center"/>
    </xf>
    <xf numFmtId="3" fontId="27" fillId="14" borderId="30" xfId="3" applyNumberFormat="1" applyFont="1" applyFill="1" applyBorder="1" applyAlignment="1">
      <alignment horizontal="center" wrapText="1"/>
    </xf>
    <xf numFmtId="3" fontId="27" fillId="14" borderId="31" xfId="3" applyNumberFormat="1" applyFont="1" applyFill="1" applyBorder="1" applyAlignment="1">
      <alignment horizontal="center" wrapText="1"/>
    </xf>
    <xf numFmtId="3" fontId="27" fillId="14" borderId="32" xfId="3" applyNumberFormat="1" applyFont="1" applyFill="1" applyBorder="1" applyAlignment="1">
      <alignment horizontal="center" wrapText="1"/>
    </xf>
    <xf numFmtId="3" fontId="6" fillId="10" borderId="33" xfId="0" applyNumberFormat="1" applyFont="1" applyFill="1" applyBorder="1" applyAlignment="1">
      <alignment horizontal="center"/>
    </xf>
    <xf numFmtId="3" fontId="6" fillId="10" borderId="34" xfId="0" applyNumberFormat="1" applyFont="1" applyFill="1" applyBorder="1" applyAlignment="1">
      <alignment horizontal="center"/>
    </xf>
    <xf numFmtId="3" fontId="6" fillId="15" borderId="35" xfId="0" applyNumberFormat="1" applyFont="1" applyFill="1" applyBorder="1" applyAlignment="1">
      <alignment horizontal="center" vertical="center" wrapText="1"/>
    </xf>
    <xf numFmtId="3" fontId="6" fillId="15" borderId="41" xfId="0" applyNumberFormat="1" applyFont="1" applyFill="1" applyBorder="1" applyAlignment="1">
      <alignment horizontal="center" vertical="center" wrapText="1"/>
    </xf>
    <xf numFmtId="3" fontId="6" fillId="16" borderId="35" xfId="0" applyNumberFormat="1" applyFont="1" applyFill="1" applyBorder="1" applyAlignment="1">
      <alignment horizontal="center" vertical="center" wrapText="1"/>
    </xf>
    <xf numFmtId="3" fontId="6" fillId="16" borderId="4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</cellXfs>
  <cellStyles count="4">
    <cellStyle name="Normaallaad 2" xfId="3" xr:uid="{2D5747CA-EFA3-40C3-8C44-B1DFE25174A1}"/>
    <cellStyle name="Normal" xfId="0" builtinId="0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D096C8"/>
      <color rgb="FFCC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DF12-8824-4C8A-B722-2C9C7E53518D}">
  <dimension ref="A2:P209"/>
  <sheetViews>
    <sheetView tabSelected="1" zoomScaleNormal="100" workbookViewId="0">
      <pane ySplit="11" topLeftCell="A12" activePane="bottomLeft" state="frozen"/>
      <selection pane="bottomLeft" activeCell="H7" sqref="H7"/>
    </sheetView>
  </sheetViews>
  <sheetFormatPr defaultColWidth="8.85546875" defaultRowHeight="11.25" x14ac:dyDescent="0.25"/>
  <cols>
    <col min="1" max="1" width="3.5703125" style="4" customWidth="1"/>
    <col min="2" max="2" width="39.7109375" style="4" customWidth="1"/>
    <col min="3" max="3" width="10.85546875" style="4" customWidth="1"/>
    <col min="4" max="4" width="11.85546875" style="4" customWidth="1"/>
    <col min="5" max="7" width="10.85546875" style="4" customWidth="1"/>
    <col min="8" max="8" width="12.5703125" style="4" customWidth="1"/>
    <col min="9" max="9" width="2.140625" style="4" customWidth="1"/>
    <col min="10" max="10" width="20.42578125" style="4" customWidth="1"/>
    <col min="11" max="11" width="20.28515625" style="4" customWidth="1"/>
    <col min="12" max="12" width="20.5703125" style="4" customWidth="1"/>
    <col min="13" max="13" width="1.5703125" style="4" customWidth="1"/>
    <col min="14" max="15" width="12" style="4" customWidth="1"/>
    <col min="16" max="16384" width="8.85546875" style="4"/>
  </cols>
  <sheetData>
    <row r="2" spans="1:16" ht="12" x14ac:dyDescent="0.25">
      <c r="O2" s="328" t="s">
        <v>236</v>
      </c>
    </row>
    <row r="3" spans="1:16" ht="12" x14ac:dyDescent="0.25">
      <c r="O3" s="328" t="s">
        <v>237</v>
      </c>
    </row>
    <row r="4" spans="1:16" ht="12" x14ac:dyDescent="0.25">
      <c r="O4" s="328"/>
    </row>
    <row r="5" spans="1:16" ht="12" x14ac:dyDescent="0.25">
      <c r="O5" s="328" t="s">
        <v>102</v>
      </c>
    </row>
    <row r="6" spans="1:16" ht="18.75" x14ac:dyDescent="0.25">
      <c r="A6" s="77" t="s">
        <v>99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34"/>
    </row>
    <row r="7" spans="1:16" ht="15.75" x14ac:dyDescent="0.25">
      <c r="A7" s="79" t="s">
        <v>19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6" ht="12" customHeight="1" x14ac:dyDescent="0.25">
      <c r="A8" s="55" t="s">
        <v>29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6" s="5" customFormat="1" ht="12" customHeight="1" thickBo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6" s="5" customFormat="1" ht="24.6" customHeight="1" x14ac:dyDescent="0.2">
      <c r="A10" s="80"/>
      <c r="B10" s="293" t="s">
        <v>55</v>
      </c>
      <c r="C10" s="294"/>
      <c r="D10" s="294"/>
      <c r="E10" s="294"/>
      <c r="F10" s="294"/>
      <c r="G10" s="294"/>
      <c r="H10" s="295"/>
      <c r="I10" s="81"/>
      <c r="J10" s="296" t="s">
        <v>56</v>
      </c>
      <c r="K10" s="297"/>
      <c r="L10" s="298"/>
      <c r="M10" s="82"/>
      <c r="N10" s="299" t="s">
        <v>15</v>
      </c>
      <c r="O10" s="300"/>
    </row>
    <row r="11" spans="1:16" s="50" customFormat="1" ht="72" x14ac:dyDescent="0.2">
      <c r="A11" s="83"/>
      <c r="B11" s="84"/>
      <c r="C11" s="11" t="s">
        <v>0</v>
      </c>
      <c r="D11" s="11" t="s">
        <v>41</v>
      </c>
      <c r="E11" s="11" t="s">
        <v>1</v>
      </c>
      <c r="F11" s="11" t="s">
        <v>42</v>
      </c>
      <c r="G11" s="11" t="s">
        <v>2</v>
      </c>
      <c r="H11" s="85" t="s">
        <v>100</v>
      </c>
      <c r="I11" s="81"/>
      <c r="J11" s="86" t="s">
        <v>43</v>
      </c>
      <c r="K11" s="87" t="s">
        <v>25</v>
      </c>
      <c r="L11" s="88" t="s">
        <v>26</v>
      </c>
      <c r="M11" s="89"/>
      <c r="N11" s="90" t="s">
        <v>24</v>
      </c>
      <c r="O11" s="91" t="s">
        <v>16</v>
      </c>
    </row>
    <row r="12" spans="1:16" s="50" customFormat="1" ht="12.6" customHeight="1" x14ac:dyDescent="0.2">
      <c r="B12" s="52"/>
      <c r="C12" s="12" t="s">
        <v>3</v>
      </c>
      <c r="D12" s="12" t="s">
        <v>4</v>
      </c>
      <c r="E12" s="12" t="s">
        <v>5</v>
      </c>
      <c r="F12" s="12" t="s">
        <v>6</v>
      </c>
      <c r="G12" s="12" t="s">
        <v>10</v>
      </c>
      <c r="H12" s="13" t="s">
        <v>21</v>
      </c>
      <c r="I12" s="9"/>
      <c r="J12" s="65" t="s">
        <v>14</v>
      </c>
      <c r="K12" s="67" t="s">
        <v>20</v>
      </c>
      <c r="L12" s="66" t="s">
        <v>23</v>
      </c>
      <c r="M12" s="51"/>
      <c r="N12" s="53" t="s">
        <v>17</v>
      </c>
      <c r="O12" s="54" t="s">
        <v>18</v>
      </c>
    </row>
    <row r="13" spans="1:16" ht="12.6" customHeight="1" x14ac:dyDescent="0.2">
      <c r="B13" s="22" t="s">
        <v>53</v>
      </c>
      <c r="C13" s="23"/>
      <c r="D13" s="23"/>
      <c r="E13" s="23"/>
      <c r="F13" s="23"/>
      <c r="G13" s="23"/>
      <c r="H13" s="24"/>
      <c r="I13" s="9"/>
      <c r="J13" s="59" t="s">
        <v>54</v>
      </c>
      <c r="K13" s="39"/>
      <c r="L13" s="60"/>
      <c r="M13" s="10"/>
      <c r="N13" s="35"/>
      <c r="O13" s="36"/>
    </row>
    <row r="14" spans="1:16" ht="12.6" customHeight="1" x14ac:dyDescent="0.2">
      <c r="B14" s="14" t="s">
        <v>7</v>
      </c>
      <c r="C14" s="1">
        <f>C17+C26+C34+C39+C47+C56+C67+C74+C81+C87+C95+C103+C111+C118+C126+C130+C136+C140+C145+C150+C159+C166+C174+C178+C188</f>
        <v>-248789052.95606458</v>
      </c>
      <c r="D14" s="1">
        <f t="shared" ref="D14:O14" si="0">D17+D26+D34+D39+D47+D56+D67+D74+D81+D87+D95+D103+D111+D118+D126+D130+D136+D140+D145+D150+D159+D166+D174+D178+D188</f>
        <v>-29619323.549347185</v>
      </c>
      <c r="E14" s="1">
        <f t="shared" si="0"/>
        <v>-278408376.5054118</v>
      </c>
      <c r="F14" s="1">
        <f t="shared" si="0"/>
        <v>-258473595.37530434</v>
      </c>
      <c r="G14" s="1">
        <f t="shared" si="0"/>
        <v>-19934781.130107425</v>
      </c>
      <c r="H14" s="1">
        <f>H17+H26+H34+H39+H47+H56+H67+H74+H81+H87+H95+H103+H111+H118+H126+H130+H136+H140+H145+H150+H159+H166+H174+H178+H188</f>
        <v>-18942940.158381592</v>
      </c>
      <c r="I14" s="9"/>
      <c r="J14" s="1">
        <f t="shared" si="0"/>
        <v>-19015606.796223693</v>
      </c>
      <c r="K14" s="1">
        <f t="shared" si="0"/>
        <v>-639127.38020000001</v>
      </c>
      <c r="L14" s="1">
        <f t="shared" si="0"/>
        <v>-18376479.41602369</v>
      </c>
      <c r="M14" s="10"/>
      <c r="N14" s="1">
        <f t="shared" si="0"/>
        <v>0</v>
      </c>
      <c r="O14" s="1">
        <f t="shared" si="0"/>
        <v>-72727</v>
      </c>
    </row>
    <row r="15" spans="1:16" ht="12.6" customHeight="1" x14ac:dyDescent="0.2">
      <c r="B15" s="301" t="s">
        <v>39</v>
      </c>
      <c r="C15" s="302"/>
      <c r="D15" s="302"/>
      <c r="E15" s="302"/>
      <c r="F15" s="302"/>
      <c r="G15" s="302"/>
      <c r="H15" s="303"/>
      <c r="I15" s="9"/>
      <c r="J15" s="61" t="s">
        <v>39</v>
      </c>
      <c r="K15" s="40"/>
      <c r="L15" s="62"/>
      <c r="M15" s="9"/>
      <c r="N15" s="42"/>
      <c r="O15" s="43"/>
    </row>
    <row r="16" spans="1:16" ht="12.6" customHeight="1" x14ac:dyDescent="0.2">
      <c r="B16" s="304" t="s">
        <v>40</v>
      </c>
      <c r="C16" s="305"/>
      <c r="D16" s="305"/>
      <c r="E16" s="305"/>
      <c r="F16" s="305"/>
      <c r="G16" s="305"/>
      <c r="H16" s="306"/>
      <c r="I16" s="9"/>
      <c r="J16" s="63" t="s">
        <v>40</v>
      </c>
      <c r="K16" s="41"/>
      <c r="L16" s="64"/>
      <c r="M16" s="9"/>
      <c r="N16" s="44"/>
      <c r="O16" s="45"/>
    </row>
    <row r="17" spans="1:15" ht="12.6" customHeight="1" x14ac:dyDescent="0.2">
      <c r="A17" s="4" t="s">
        <v>74</v>
      </c>
      <c r="B17" s="74" t="s">
        <v>7</v>
      </c>
      <c r="C17" s="16">
        <f t="shared" ref="C17:H17" si="1">SUM(C18:C24)</f>
        <v>-1057289.5919003498</v>
      </c>
      <c r="D17" s="16">
        <f t="shared" si="1"/>
        <v>-224906.87989261647</v>
      </c>
      <c r="E17" s="16">
        <f t="shared" si="1"/>
        <v>-1282196.4717929664</v>
      </c>
      <c r="F17" s="16">
        <f t="shared" si="1"/>
        <v>-1111375.6929552262</v>
      </c>
      <c r="G17" s="16">
        <f t="shared" si="1"/>
        <v>-170820.77883774016</v>
      </c>
      <c r="H17" s="17">
        <f t="shared" si="1"/>
        <v>-169281.16011785573</v>
      </c>
      <c r="I17" s="9"/>
      <c r="J17" s="15">
        <f>SUM(J18:J24)</f>
        <v>-169280.67795995515</v>
      </c>
      <c r="K17" s="16">
        <f>SUM(K18:K24)</f>
        <v>0</v>
      </c>
      <c r="L17" s="17">
        <f>SUM(L18:L24)</f>
        <v>-169280.67795995515</v>
      </c>
      <c r="M17" s="9"/>
      <c r="N17" s="15">
        <f>SUM(N18:N24)</f>
        <v>0</v>
      </c>
      <c r="O17" s="17">
        <f>SUM(O18:O24)</f>
        <v>0</v>
      </c>
    </row>
    <row r="18" spans="1:15" s="78" customFormat="1" ht="12.6" customHeight="1" x14ac:dyDescent="0.2">
      <c r="B18" s="109" t="s">
        <v>87</v>
      </c>
      <c r="C18" s="21"/>
      <c r="D18" s="21">
        <v>-3357.1600000000012</v>
      </c>
      <c r="E18" s="20">
        <f t="shared" ref="E18:E23" si="2">C18+D18</f>
        <v>-3357.1600000000012</v>
      </c>
      <c r="F18" s="21">
        <v>-3357.1599999999989</v>
      </c>
      <c r="G18" s="20">
        <f t="shared" ref="G18:G23" si="3">E18-F18</f>
        <v>0</v>
      </c>
      <c r="H18" s="110"/>
      <c r="I18" s="134"/>
      <c r="J18" s="135">
        <f t="shared" ref="J18:J24" si="4">K18+L18</f>
        <v>0</v>
      </c>
      <c r="K18" s="21"/>
      <c r="L18" s="110"/>
      <c r="M18" s="134"/>
      <c r="N18" s="113"/>
      <c r="O18" s="110"/>
    </row>
    <row r="19" spans="1:15" s="78" customFormat="1" ht="12.6" customHeight="1" x14ac:dyDescent="0.2">
      <c r="B19" s="109" t="s">
        <v>88</v>
      </c>
      <c r="C19" s="21">
        <v>-8045.1899999999987</v>
      </c>
      <c r="D19" s="21"/>
      <c r="E19" s="20">
        <f t="shared" si="2"/>
        <v>-8045.1899999999987</v>
      </c>
      <c r="F19" s="21">
        <v>-8045.1908910086286</v>
      </c>
      <c r="G19" s="20">
        <f t="shared" si="3"/>
        <v>8.9100862987834262E-4</v>
      </c>
      <c r="H19" s="110"/>
      <c r="I19" s="134"/>
      <c r="J19" s="135">
        <f t="shared" si="4"/>
        <v>0</v>
      </c>
      <c r="K19" s="21"/>
      <c r="L19" s="110"/>
      <c r="M19" s="134"/>
      <c r="N19" s="113"/>
      <c r="O19" s="110"/>
    </row>
    <row r="20" spans="1:15" s="78" customFormat="1" ht="12.6" customHeight="1" x14ac:dyDescent="0.2">
      <c r="B20" s="109" t="s">
        <v>80</v>
      </c>
      <c r="C20" s="21">
        <v>-842.1052631578948</v>
      </c>
      <c r="D20" s="21"/>
      <c r="E20" s="20">
        <f t="shared" si="2"/>
        <v>-842.1052631578948</v>
      </c>
      <c r="F20" s="21">
        <v>-374.26420000000002</v>
      </c>
      <c r="G20" s="20">
        <f t="shared" si="3"/>
        <v>-467.84106315789478</v>
      </c>
      <c r="H20" s="110">
        <v>-467.84106315789478</v>
      </c>
      <c r="I20" s="134"/>
      <c r="J20" s="135">
        <f t="shared" si="4"/>
        <v>-467.84106315789478</v>
      </c>
      <c r="K20" s="21"/>
      <c r="L20" s="110">
        <v>-467.84106315789478</v>
      </c>
      <c r="M20" s="134"/>
      <c r="N20" s="113"/>
      <c r="O20" s="110"/>
    </row>
    <row r="21" spans="1:15" s="78" customFormat="1" ht="12.6" customHeight="1" x14ac:dyDescent="0.2">
      <c r="B21" s="26" t="s">
        <v>89</v>
      </c>
      <c r="C21" s="21">
        <v>-443.46383144229213</v>
      </c>
      <c r="D21" s="21"/>
      <c r="E21" s="20">
        <f t="shared" si="2"/>
        <v>-443.46383144229213</v>
      </c>
      <c r="F21" s="21">
        <v>-418.88332233954083</v>
      </c>
      <c r="G21" s="20">
        <f t="shared" si="3"/>
        <v>-24.580509102751307</v>
      </c>
      <c r="H21" s="110">
        <v>-24.580509102751307</v>
      </c>
      <c r="I21" s="134"/>
      <c r="J21" s="135">
        <f t="shared" si="4"/>
        <v>-24.580509102751307</v>
      </c>
      <c r="K21" s="21"/>
      <c r="L21" s="110">
        <v>-24.580509102751307</v>
      </c>
      <c r="M21" s="134"/>
      <c r="N21" s="113"/>
      <c r="O21" s="110"/>
    </row>
    <row r="22" spans="1:15" s="78" customFormat="1" ht="12.6" customHeight="1" x14ac:dyDescent="0.2">
      <c r="B22" s="26" t="s">
        <v>90</v>
      </c>
      <c r="C22" s="21"/>
      <c r="D22" s="21">
        <v>-10.74013240880701</v>
      </c>
      <c r="E22" s="20">
        <f t="shared" si="2"/>
        <v>-10.74013240880701</v>
      </c>
      <c r="F22" s="21">
        <v>-10.740183239662862</v>
      </c>
      <c r="G22" s="20">
        <f t="shared" si="3"/>
        <v>5.0830855851557999E-5</v>
      </c>
      <c r="H22" s="110"/>
      <c r="I22" s="134"/>
      <c r="J22" s="135">
        <f t="shared" si="4"/>
        <v>0</v>
      </c>
      <c r="K22" s="21"/>
      <c r="L22" s="110"/>
      <c r="M22" s="134"/>
      <c r="N22" s="113"/>
      <c r="O22" s="110"/>
    </row>
    <row r="23" spans="1:15" s="78" customFormat="1" ht="12.6" customHeight="1" x14ac:dyDescent="0.2">
      <c r="B23" s="114" t="s">
        <v>38</v>
      </c>
      <c r="C23" s="21">
        <v>-6408.9175516642554</v>
      </c>
      <c r="D23" s="21"/>
      <c r="E23" s="20">
        <f t="shared" si="2"/>
        <v>-6408.9175516642554</v>
      </c>
      <c r="F23" s="21">
        <v>-4868.8157320397586</v>
      </c>
      <c r="G23" s="20">
        <f t="shared" si="3"/>
        <v>-1540.1018196244968</v>
      </c>
      <c r="H23" s="115">
        <v>0</v>
      </c>
      <c r="I23" s="134"/>
      <c r="J23" s="135">
        <f t="shared" si="4"/>
        <v>0</v>
      </c>
      <c r="K23" s="21"/>
      <c r="L23" s="110"/>
      <c r="M23" s="134"/>
      <c r="N23" s="113"/>
      <c r="O23" s="110"/>
    </row>
    <row r="24" spans="1:15" s="78" customFormat="1" ht="12.6" customHeight="1" x14ac:dyDescent="0.2">
      <c r="B24" s="73" t="s">
        <v>35</v>
      </c>
      <c r="C24" s="116">
        <v>-1041549.9152540853</v>
      </c>
      <c r="D24" s="116">
        <v>-221538.97976020767</v>
      </c>
      <c r="E24" s="117">
        <f>C24+D24</f>
        <v>-1263088.895014293</v>
      </c>
      <c r="F24" s="116">
        <v>-1094300.6386265985</v>
      </c>
      <c r="G24" s="117">
        <f>E24-F24</f>
        <v>-168788.25638769451</v>
      </c>
      <c r="H24" s="118">
        <v>-168788.73854559509</v>
      </c>
      <c r="I24" s="134"/>
      <c r="J24" s="136">
        <f t="shared" si="4"/>
        <v>-168788.25638769451</v>
      </c>
      <c r="K24" s="120"/>
      <c r="L24" s="118">
        <v>-168788.25638769451</v>
      </c>
      <c r="M24" s="134"/>
      <c r="N24" s="121"/>
      <c r="O24" s="118"/>
    </row>
    <row r="25" spans="1:15" ht="12.6" customHeight="1" x14ac:dyDescent="0.2">
      <c r="A25" s="4" t="s">
        <v>74</v>
      </c>
      <c r="B25" s="290" t="s">
        <v>44</v>
      </c>
      <c r="C25" s="291"/>
      <c r="D25" s="291"/>
      <c r="E25" s="291"/>
      <c r="F25" s="291"/>
      <c r="G25" s="291"/>
      <c r="H25" s="292"/>
      <c r="I25" s="9"/>
      <c r="J25" s="63" t="s">
        <v>44</v>
      </c>
      <c r="K25" s="41"/>
      <c r="L25" s="64"/>
      <c r="M25" s="9"/>
      <c r="N25" s="63"/>
      <c r="O25" s="64"/>
    </row>
    <row r="26" spans="1:15" ht="12.6" customHeight="1" x14ac:dyDescent="0.2">
      <c r="B26" s="74" t="s">
        <v>7</v>
      </c>
      <c r="C26" s="16">
        <f t="shared" ref="C26:H26" si="5">SUM(C27:C32)</f>
        <v>-4416909.5016703568</v>
      </c>
      <c r="D26" s="16">
        <f t="shared" si="5"/>
        <v>-1051925.0315124735</v>
      </c>
      <c r="E26" s="16">
        <f t="shared" si="5"/>
        <v>-5468834.5331828305</v>
      </c>
      <c r="F26" s="16">
        <f t="shared" si="5"/>
        <v>-4465469.0785992332</v>
      </c>
      <c r="G26" s="16">
        <f t="shared" si="5"/>
        <v>-1003365.4545835974</v>
      </c>
      <c r="H26" s="17">
        <f t="shared" si="5"/>
        <v>-947091.97574533406</v>
      </c>
      <c r="I26" s="9"/>
      <c r="J26" s="15">
        <f>SUM(J27:J32)</f>
        <v>-947091.97574533406</v>
      </c>
      <c r="K26" s="16">
        <f>SUM(K27:K32)</f>
        <v>0</v>
      </c>
      <c r="L26" s="17">
        <f>SUM(L27:L32)</f>
        <v>-947091.97574533406</v>
      </c>
      <c r="M26" s="9"/>
      <c r="N26" s="15">
        <f>SUM(N27:N32)</f>
        <v>0</v>
      </c>
      <c r="O26" s="17">
        <f>SUM(O27:O32)</f>
        <v>0</v>
      </c>
    </row>
    <row r="27" spans="1:15" s="78" customFormat="1" ht="12.6" customHeight="1" x14ac:dyDescent="0.2">
      <c r="B27" s="109" t="s">
        <v>87</v>
      </c>
      <c r="C27" s="123"/>
      <c r="D27" s="123">
        <v>-8897.8000000000011</v>
      </c>
      <c r="E27" s="137">
        <f t="shared" ref="E27:E31" si="6">C27+D27</f>
        <v>-8897.8000000000011</v>
      </c>
      <c r="F27" s="123">
        <v>-8897.7999999999993</v>
      </c>
      <c r="G27" s="137">
        <f t="shared" ref="G27:G31" si="7">E27-F27</f>
        <v>0</v>
      </c>
      <c r="H27" s="110"/>
      <c r="I27" s="134"/>
      <c r="J27" s="135">
        <f t="shared" ref="J27:J32" si="8">K27+L27</f>
        <v>0</v>
      </c>
      <c r="K27" s="21"/>
      <c r="L27" s="110"/>
      <c r="M27" s="134"/>
      <c r="N27" s="113"/>
      <c r="O27" s="110"/>
    </row>
    <row r="28" spans="1:15" s="78" customFormat="1" ht="12.6" customHeight="1" x14ac:dyDescent="0.2">
      <c r="B28" s="109" t="s">
        <v>88</v>
      </c>
      <c r="C28" s="123">
        <v>-30563.019999999997</v>
      </c>
      <c r="D28" s="123"/>
      <c r="E28" s="137">
        <f t="shared" si="6"/>
        <v>-30563.019999999997</v>
      </c>
      <c r="F28" s="123">
        <v>-30563.01</v>
      </c>
      <c r="G28" s="137">
        <f t="shared" si="7"/>
        <v>-9.9999999983992893E-3</v>
      </c>
      <c r="H28" s="110"/>
      <c r="I28" s="134"/>
      <c r="J28" s="135">
        <f t="shared" si="8"/>
        <v>0</v>
      </c>
      <c r="K28" s="21"/>
      <c r="L28" s="110"/>
      <c r="M28" s="134"/>
      <c r="N28" s="113"/>
      <c r="O28" s="110"/>
    </row>
    <row r="29" spans="1:15" s="78" customFormat="1" ht="12.6" customHeight="1" x14ac:dyDescent="0.2">
      <c r="B29" s="109" t="s">
        <v>80</v>
      </c>
      <c r="C29" s="123">
        <v>-842.1052631578948</v>
      </c>
      <c r="D29" s="123"/>
      <c r="E29" s="137">
        <f t="shared" si="6"/>
        <v>-842.1052631578948</v>
      </c>
      <c r="F29" s="123">
        <v>-374.26707000000022</v>
      </c>
      <c r="G29" s="137">
        <f t="shared" si="7"/>
        <v>-467.83819315789458</v>
      </c>
      <c r="H29" s="110">
        <v>-467.83819315789458</v>
      </c>
      <c r="I29" s="134"/>
      <c r="J29" s="135">
        <f t="shared" si="8"/>
        <v>-467.83819315789458</v>
      </c>
      <c r="K29" s="21"/>
      <c r="L29" s="110">
        <v>-467.83819315789458</v>
      </c>
      <c r="M29" s="134"/>
      <c r="N29" s="113"/>
      <c r="O29" s="110"/>
    </row>
    <row r="30" spans="1:15" s="78" customFormat="1" ht="12.6" customHeight="1" x14ac:dyDescent="0.2">
      <c r="B30" s="114" t="s">
        <v>38</v>
      </c>
      <c r="C30" s="123">
        <v>-1027192.3545477655</v>
      </c>
      <c r="D30" s="123"/>
      <c r="E30" s="137">
        <f t="shared" si="6"/>
        <v>-1027192.3545477655</v>
      </c>
      <c r="F30" s="123">
        <v>-970918.88570950215</v>
      </c>
      <c r="G30" s="137">
        <f t="shared" si="7"/>
        <v>-56273.468838263303</v>
      </c>
      <c r="H30" s="115">
        <v>0</v>
      </c>
      <c r="I30" s="134"/>
      <c r="J30" s="135">
        <f t="shared" si="8"/>
        <v>0</v>
      </c>
      <c r="K30" s="21"/>
      <c r="L30" s="110"/>
      <c r="M30" s="134"/>
      <c r="N30" s="113"/>
      <c r="O30" s="110"/>
    </row>
    <row r="31" spans="1:15" s="78" customFormat="1" ht="12.6" customHeight="1" x14ac:dyDescent="0.2">
      <c r="B31" s="122" t="s">
        <v>75</v>
      </c>
      <c r="C31" s="123">
        <v>-50000</v>
      </c>
      <c r="D31" s="123">
        <v>-132450</v>
      </c>
      <c r="E31" s="137">
        <f t="shared" si="6"/>
        <v>-182450</v>
      </c>
      <c r="F31" s="138">
        <v>-169601</v>
      </c>
      <c r="G31" s="137">
        <f t="shared" si="7"/>
        <v>-12849</v>
      </c>
      <c r="H31" s="124">
        <v>-12849</v>
      </c>
      <c r="I31" s="134"/>
      <c r="J31" s="135">
        <f t="shared" si="8"/>
        <v>-12849</v>
      </c>
      <c r="K31" s="116"/>
      <c r="L31" s="125">
        <v>-12849</v>
      </c>
      <c r="M31" s="134"/>
      <c r="N31" s="126"/>
      <c r="O31" s="125"/>
    </row>
    <row r="32" spans="1:15" s="78" customFormat="1" ht="12.6" customHeight="1" x14ac:dyDescent="0.2">
      <c r="B32" s="73" t="s">
        <v>35</v>
      </c>
      <c r="C32" s="139">
        <v>-3308312.021859434</v>
      </c>
      <c r="D32" s="139">
        <v>-910577.23151247343</v>
      </c>
      <c r="E32" s="140">
        <f>C32+D32</f>
        <v>-4218889.2533719074</v>
      </c>
      <c r="F32" s="138">
        <v>-3285114.1158197313</v>
      </c>
      <c r="G32" s="140">
        <f>E32-F32</f>
        <v>-933775.13755217614</v>
      </c>
      <c r="H32" s="118">
        <v>-933775.13755217614</v>
      </c>
      <c r="I32" s="134"/>
      <c r="J32" s="136">
        <f t="shared" si="8"/>
        <v>-933775.13755217614</v>
      </c>
      <c r="K32" s="120"/>
      <c r="L32" s="118">
        <v>-933775.13755217614</v>
      </c>
      <c r="M32" s="134"/>
      <c r="N32" s="121"/>
      <c r="O32" s="118"/>
    </row>
    <row r="33" spans="1:15" s="78" customFormat="1" ht="12.6" customHeight="1" x14ac:dyDescent="0.2">
      <c r="B33" s="307" t="s">
        <v>45</v>
      </c>
      <c r="C33" s="308"/>
      <c r="D33" s="308"/>
      <c r="E33" s="308"/>
      <c r="F33" s="308"/>
      <c r="G33" s="308"/>
      <c r="H33" s="309"/>
      <c r="I33" s="81"/>
      <c r="J33" s="93" t="s">
        <v>45</v>
      </c>
      <c r="K33" s="94"/>
      <c r="L33" s="95"/>
      <c r="M33" s="81"/>
      <c r="N33" s="93"/>
      <c r="O33" s="95"/>
    </row>
    <row r="34" spans="1:15" ht="12.6" customHeight="1" x14ac:dyDescent="0.2">
      <c r="B34" s="74" t="s">
        <v>7</v>
      </c>
      <c r="C34" s="16">
        <f t="shared" ref="C34:H34" si="9">SUM(C35:C37)</f>
        <v>-2095059.6953480046</v>
      </c>
      <c r="D34" s="16">
        <f t="shared" si="9"/>
        <v>-367510.65517318796</v>
      </c>
      <c r="E34" s="16">
        <f t="shared" si="9"/>
        <v>-2462570.3505211924</v>
      </c>
      <c r="F34" s="16">
        <f t="shared" si="9"/>
        <v>-2062491.7143021878</v>
      </c>
      <c r="G34" s="16">
        <f t="shared" si="9"/>
        <v>-400078.63621900469</v>
      </c>
      <c r="H34" s="17">
        <f t="shared" si="9"/>
        <v>-321382.8738865084</v>
      </c>
      <c r="I34" s="9"/>
      <c r="J34" s="15">
        <f>SUM(J35:J37)</f>
        <v>-321382.8738865084</v>
      </c>
      <c r="K34" s="16">
        <f>SUM(K35:K37)</f>
        <v>0</v>
      </c>
      <c r="L34" s="17">
        <f>SUM(L35:L37)</f>
        <v>-321382.8738865084</v>
      </c>
      <c r="M34" s="9"/>
      <c r="N34" s="15">
        <f>SUM(N35:N37)</f>
        <v>0</v>
      </c>
      <c r="O34" s="17">
        <f>SUM(O35:O37)</f>
        <v>0</v>
      </c>
    </row>
    <row r="35" spans="1:15" s="78" customFormat="1" ht="12.6" customHeight="1" x14ac:dyDescent="0.2">
      <c r="B35" s="109" t="s">
        <v>80</v>
      </c>
      <c r="C35" s="123">
        <v>-842.1052631578948</v>
      </c>
      <c r="D35" s="123"/>
      <c r="E35" s="137">
        <f t="shared" ref="E35:E36" si="10">C35+D35</f>
        <v>-842.1052631578948</v>
      </c>
      <c r="F35" s="123">
        <v>-374.2622100000001</v>
      </c>
      <c r="G35" s="137">
        <f t="shared" ref="G35:G36" si="11">E35-F35</f>
        <v>-467.8430531578947</v>
      </c>
      <c r="H35" s="110">
        <v>-467.8430531578947</v>
      </c>
      <c r="I35" s="134"/>
      <c r="J35" s="135">
        <f t="shared" ref="J35:J37" si="12">K35+L35</f>
        <v>-467.8430531578947</v>
      </c>
      <c r="K35" s="21"/>
      <c r="L35" s="110">
        <v>-467.8430531578947</v>
      </c>
      <c r="M35" s="134"/>
      <c r="N35" s="113"/>
      <c r="O35" s="110"/>
    </row>
    <row r="36" spans="1:15" s="78" customFormat="1" ht="12.6" customHeight="1" x14ac:dyDescent="0.2">
      <c r="B36" s="114" t="s">
        <v>38</v>
      </c>
      <c r="C36" s="123">
        <v>-220400.67020735645</v>
      </c>
      <c r="D36" s="123"/>
      <c r="E36" s="137">
        <f t="shared" si="10"/>
        <v>-220400.67020735645</v>
      </c>
      <c r="F36" s="123">
        <v>-141704.90787486013</v>
      </c>
      <c r="G36" s="137">
        <f t="shared" si="11"/>
        <v>-78695.762332496321</v>
      </c>
      <c r="H36" s="115">
        <v>0</v>
      </c>
      <c r="I36" s="134"/>
      <c r="J36" s="135">
        <f t="shared" si="12"/>
        <v>0</v>
      </c>
      <c r="K36" s="21"/>
      <c r="L36" s="110">
        <v>0</v>
      </c>
      <c r="M36" s="134"/>
      <c r="N36" s="113"/>
      <c r="O36" s="110"/>
    </row>
    <row r="37" spans="1:15" s="78" customFormat="1" ht="12.6" customHeight="1" x14ac:dyDescent="0.2">
      <c r="B37" s="73" t="s">
        <v>35</v>
      </c>
      <c r="C37" s="139">
        <v>-1873816.9198774903</v>
      </c>
      <c r="D37" s="139">
        <v>-367510.65517318796</v>
      </c>
      <c r="E37" s="140">
        <f>C37+D37</f>
        <v>-2241327.5750506781</v>
      </c>
      <c r="F37" s="138">
        <v>-1920412.5442173276</v>
      </c>
      <c r="G37" s="140">
        <f>E37-F37</f>
        <v>-320915.03083335049</v>
      </c>
      <c r="H37" s="125">
        <v>-320915.03083335049</v>
      </c>
      <c r="I37" s="134"/>
      <c r="J37" s="135">
        <f t="shared" si="12"/>
        <v>-320915.03083335049</v>
      </c>
      <c r="K37" s="120"/>
      <c r="L37" s="118">
        <v>-320915.03083335049</v>
      </c>
      <c r="M37" s="134"/>
      <c r="N37" s="121"/>
      <c r="O37" s="118"/>
    </row>
    <row r="38" spans="1:15" s="78" customFormat="1" ht="12.6" customHeight="1" x14ac:dyDescent="0.2">
      <c r="A38" s="78" t="s">
        <v>74</v>
      </c>
      <c r="B38" s="307" t="s">
        <v>46</v>
      </c>
      <c r="C38" s="308"/>
      <c r="D38" s="308"/>
      <c r="E38" s="308"/>
      <c r="F38" s="308"/>
      <c r="G38" s="308"/>
      <c r="H38" s="309"/>
      <c r="I38" s="81"/>
      <c r="J38" s="93" t="s">
        <v>46</v>
      </c>
      <c r="K38" s="94"/>
      <c r="L38" s="95"/>
      <c r="M38" s="81"/>
      <c r="N38" s="93"/>
      <c r="O38" s="95"/>
    </row>
    <row r="39" spans="1:15" s="78" customFormat="1" ht="12.6" customHeight="1" x14ac:dyDescent="0.2">
      <c r="B39" s="74" t="s">
        <v>7</v>
      </c>
      <c r="C39" s="141">
        <f t="shared" ref="C39:H39" si="13">SUM(C40:C45)</f>
        <v>-3169688.6033529108</v>
      </c>
      <c r="D39" s="141">
        <f t="shared" si="13"/>
        <v>-161319.38796054758</v>
      </c>
      <c r="E39" s="141">
        <f t="shared" si="13"/>
        <v>-3331007.9913134584</v>
      </c>
      <c r="F39" s="141">
        <f t="shared" si="13"/>
        <v>-3199152.0074747954</v>
      </c>
      <c r="G39" s="141">
        <f t="shared" si="13"/>
        <v>-131855.98383866312</v>
      </c>
      <c r="H39" s="142">
        <f t="shared" si="13"/>
        <v>-131855.9830823018</v>
      </c>
      <c r="I39" s="81"/>
      <c r="J39" s="143">
        <f>SUM(J40:J45)</f>
        <v>-131855.9830823018</v>
      </c>
      <c r="K39" s="141">
        <f>SUM(K40:K45)</f>
        <v>0</v>
      </c>
      <c r="L39" s="142">
        <f>SUM(L40:L45)</f>
        <v>-131855.9830823018</v>
      </c>
      <c r="M39" s="81"/>
      <c r="N39" s="143">
        <f>SUM(N40:N45)</f>
        <v>0</v>
      </c>
      <c r="O39" s="142">
        <f>SUM(O40:O45)</f>
        <v>0</v>
      </c>
    </row>
    <row r="40" spans="1:15" s="78" customFormat="1" ht="12.6" customHeight="1" x14ac:dyDescent="0.2">
      <c r="B40" s="109" t="s">
        <v>87</v>
      </c>
      <c r="C40" s="123"/>
      <c r="D40" s="123">
        <v>-619.30000000000007</v>
      </c>
      <c r="E40" s="137">
        <f t="shared" ref="E40:E44" si="14">C40+D40</f>
        <v>-619.30000000000007</v>
      </c>
      <c r="F40" s="123">
        <v>-619.30399885068368</v>
      </c>
      <c r="G40" s="137">
        <f t="shared" ref="G40:G44" si="15">E40-F40</f>
        <v>3.9988506836152737E-3</v>
      </c>
      <c r="H40" s="110"/>
      <c r="I40" s="134"/>
      <c r="J40" s="135">
        <f t="shared" ref="J40:J44" si="16">K40+L40</f>
        <v>0</v>
      </c>
      <c r="K40" s="21"/>
      <c r="L40" s="110"/>
      <c r="M40" s="134"/>
      <c r="N40" s="113"/>
      <c r="O40" s="110"/>
    </row>
    <row r="41" spans="1:15" s="78" customFormat="1" ht="12.6" customHeight="1" x14ac:dyDescent="0.2">
      <c r="B41" s="109" t="s">
        <v>89</v>
      </c>
      <c r="C41" s="123">
        <v>-423.39558639276379</v>
      </c>
      <c r="D41" s="123"/>
      <c r="E41" s="137">
        <f t="shared" si="14"/>
        <v>-423.39558639276379</v>
      </c>
      <c r="F41" s="123">
        <v>-400.46384588646197</v>
      </c>
      <c r="G41" s="137">
        <f t="shared" si="15"/>
        <v>-22.931740506301821</v>
      </c>
      <c r="H41" s="110">
        <v>-22.931740506301821</v>
      </c>
      <c r="I41" s="134"/>
      <c r="J41" s="135">
        <f t="shared" si="16"/>
        <v>-22.931740506301821</v>
      </c>
      <c r="K41" s="21"/>
      <c r="L41" s="110">
        <v>-22.931740506301821</v>
      </c>
      <c r="M41" s="134"/>
      <c r="N41" s="113"/>
      <c r="O41" s="110"/>
    </row>
    <row r="42" spans="1:15" s="78" customFormat="1" ht="12.6" customHeight="1" x14ac:dyDescent="0.2">
      <c r="B42" s="109" t="s">
        <v>80</v>
      </c>
      <c r="C42" s="123">
        <v>-842.1052631578948</v>
      </c>
      <c r="D42" s="123"/>
      <c r="E42" s="137">
        <f t="shared" si="14"/>
        <v>-842.1052631578948</v>
      </c>
      <c r="F42" s="123">
        <v>-374.26070036460618</v>
      </c>
      <c r="G42" s="137">
        <f t="shared" si="15"/>
        <v>-467.84456279328862</v>
      </c>
      <c r="H42" s="110">
        <v>-467.84456279328862</v>
      </c>
      <c r="I42" s="134"/>
      <c r="J42" s="135">
        <f t="shared" si="16"/>
        <v>-467.84456279328862</v>
      </c>
      <c r="K42" s="21"/>
      <c r="L42" s="110">
        <v>-467.84456279328862</v>
      </c>
      <c r="M42" s="134"/>
      <c r="N42" s="113"/>
      <c r="O42" s="110"/>
    </row>
    <row r="43" spans="1:15" s="78" customFormat="1" ht="12.6" customHeight="1" x14ac:dyDescent="0.2">
      <c r="B43" s="127" t="s">
        <v>90</v>
      </c>
      <c r="C43" s="123"/>
      <c r="D43" s="123">
        <v>-20.460252242475917</v>
      </c>
      <c r="E43" s="137">
        <f t="shared" si="14"/>
        <v>-20.460252242475917</v>
      </c>
      <c r="F43" s="123">
        <v>-20.460282578620003</v>
      </c>
      <c r="G43" s="137">
        <f t="shared" si="15"/>
        <v>3.0336144085651995E-5</v>
      </c>
      <c r="H43" s="110">
        <v>0</v>
      </c>
      <c r="I43" s="134"/>
      <c r="J43" s="135">
        <f t="shared" si="16"/>
        <v>0</v>
      </c>
      <c r="K43" s="21"/>
      <c r="L43" s="110">
        <v>0</v>
      </c>
      <c r="M43" s="134"/>
      <c r="N43" s="113"/>
      <c r="O43" s="110"/>
    </row>
    <row r="44" spans="1:15" s="78" customFormat="1" ht="12.6" customHeight="1" x14ac:dyDescent="0.2">
      <c r="B44" s="114" t="s">
        <v>38</v>
      </c>
      <c r="C44" s="123">
        <v>-186042.1807844509</v>
      </c>
      <c r="D44" s="123"/>
      <c r="E44" s="137">
        <f t="shared" si="14"/>
        <v>-186042.1807844509</v>
      </c>
      <c r="F44" s="123">
        <v>-186042.17599890276</v>
      </c>
      <c r="G44" s="137">
        <f t="shared" si="15"/>
        <v>-4.785548138897866E-3</v>
      </c>
      <c r="H44" s="115">
        <v>0</v>
      </c>
      <c r="I44" s="134"/>
      <c r="J44" s="135">
        <f t="shared" si="16"/>
        <v>0</v>
      </c>
      <c r="K44" s="21"/>
      <c r="L44" s="110">
        <v>0</v>
      </c>
      <c r="M44" s="134"/>
      <c r="N44" s="113"/>
      <c r="O44" s="110"/>
    </row>
    <row r="45" spans="1:15" s="78" customFormat="1" ht="12.6" customHeight="1" x14ac:dyDescent="0.2">
      <c r="B45" s="73" t="s">
        <v>35</v>
      </c>
      <c r="C45" s="139">
        <v>-2982380.9217189094</v>
      </c>
      <c r="D45" s="139">
        <v>-160679.62770830511</v>
      </c>
      <c r="E45" s="140">
        <f>C45+D45</f>
        <v>-3143060.5494272145</v>
      </c>
      <c r="F45" s="138">
        <v>-3011695.3426482123</v>
      </c>
      <c r="G45" s="140">
        <f>E45-F45</f>
        <v>-131365.20677900221</v>
      </c>
      <c r="H45" s="125">
        <v>-131365.20677900221</v>
      </c>
      <c r="I45" s="134"/>
      <c r="J45" s="136">
        <f t="shared" ref="J45" si="17">K45+L45</f>
        <v>-131365.20677900221</v>
      </c>
      <c r="K45" s="120"/>
      <c r="L45" s="118">
        <v>-131365.20677900221</v>
      </c>
      <c r="M45" s="134"/>
      <c r="N45" s="121"/>
      <c r="O45" s="118"/>
    </row>
    <row r="46" spans="1:15" s="78" customFormat="1" ht="12.6" customHeight="1" x14ac:dyDescent="0.2">
      <c r="B46" s="307" t="s">
        <v>47</v>
      </c>
      <c r="C46" s="308"/>
      <c r="D46" s="308"/>
      <c r="E46" s="308"/>
      <c r="F46" s="308"/>
      <c r="G46" s="308"/>
      <c r="H46" s="309"/>
      <c r="I46" s="81"/>
      <c r="J46" s="93" t="s">
        <v>47</v>
      </c>
      <c r="K46" s="94"/>
      <c r="L46" s="95"/>
      <c r="M46" s="81"/>
      <c r="N46" s="93"/>
      <c r="O46" s="95"/>
    </row>
    <row r="47" spans="1:15" s="78" customFormat="1" ht="12.6" customHeight="1" x14ac:dyDescent="0.2">
      <c r="B47" s="74" t="s">
        <v>7</v>
      </c>
      <c r="C47" s="141">
        <f t="shared" ref="C47:H47" si="18">SUM(C48:C54)</f>
        <v>-5331253.7627599295</v>
      </c>
      <c r="D47" s="141">
        <f t="shared" si="18"/>
        <v>-1764943.0187803449</v>
      </c>
      <c r="E47" s="141">
        <f t="shared" si="18"/>
        <v>-7096196.7815402746</v>
      </c>
      <c r="F47" s="141">
        <f t="shared" si="18"/>
        <v>-5562950.9656637991</v>
      </c>
      <c r="G47" s="141">
        <f t="shared" si="18"/>
        <v>-1533245.8158764748</v>
      </c>
      <c r="H47" s="142">
        <f t="shared" si="18"/>
        <v>-1516717.5003071032</v>
      </c>
      <c r="I47" s="81"/>
      <c r="J47" s="143">
        <f>SUM(J48:J54)</f>
        <v>-1516717.5003071032</v>
      </c>
      <c r="K47" s="141">
        <f>SUM(K48:K54)</f>
        <v>0</v>
      </c>
      <c r="L47" s="142">
        <f>SUM(L48:L54)</f>
        <v>-1516717.5003071032</v>
      </c>
      <c r="M47" s="81"/>
      <c r="N47" s="143">
        <f>SUM(N48:N54)</f>
        <v>0</v>
      </c>
      <c r="O47" s="142">
        <f>SUM(O48:O54)</f>
        <v>0</v>
      </c>
    </row>
    <row r="48" spans="1:15" s="78" customFormat="1" ht="12.6" customHeight="1" x14ac:dyDescent="0.2">
      <c r="B48" s="109" t="s">
        <v>87</v>
      </c>
      <c r="C48" s="123"/>
      <c r="D48" s="123">
        <v>-699.81</v>
      </c>
      <c r="E48" s="137">
        <f t="shared" ref="E48:E53" si="19">C48+D48</f>
        <v>-699.81</v>
      </c>
      <c r="F48" s="123">
        <v>-699.80753675369397</v>
      </c>
      <c r="G48" s="137">
        <f t="shared" ref="G48:G53" si="20">E48-F48</f>
        <v>-2.4632463059788279E-3</v>
      </c>
      <c r="H48" s="110"/>
      <c r="I48" s="134"/>
      <c r="J48" s="135">
        <f t="shared" ref="J48:J54" si="21">K48+L48</f>
        <v>0</v>
      </c>
      <c r="K48" s="21"/>
      <c r="L48" s="110"/>
      <c r="M48" s="134"/>
      <c r="N48" s="113"/>
      <c r="O48" s="110"/>
    </row>
    <row r="49" spans="1:15" s="78" customFormat="1" ht="12.6" customHeight="1" x14ac:dyDescent="0.2">
      <c r="B49" s="109" t="s">
        <v>88</v>
      </c>
      <c r="C49" s="123">
        <v>-6385.4599999999991</v>
      </c>
      <c r="D49" s="123"/>
      <c r="E49" s="137">
        <f t="shared" si="19"/>
        <v>-6385.4599999999991</v>
      </c>
      <c r="F49" s="123">
        <v>-6385.4640291829419</v>
      </c>
      <c r="G49" s="137">
        <f t="shared" si="20"/>
        <v>4.02918294275878E-3</v>
      </c>
      <c r="H49" s="110"/>
      <c r="I49" s="134"/>
      <c r="J49" s="135">
        <f t="shared" si="21"/>
        <v>0</v>
      </c>
      <c r="K49" s="21"/>
      <c r="L49" s="110"/>
      <c r="M49" s="134"/>
      <c r="N49" s="113"/>
      <c r="O49" s="110"/>
    </row>
    <row r="50" spans="1:15" s="78" customFormat="1" ht="12.6" customHeight="1" x14ac:dyDescent="0.2">
      <c r="B50" s="109" t="s">
        <v>89</v>
      </c>
      <c r="C50" s="123">
        <v>-407.59877826432682</v>
      </c>
      <c r="D50" s="123"/>
      <c r="E50" s="137">
        <f t="shared" si="19"/>
        <v>-407.59877826432682</v>
      </c>
      <c r="F50" s="123">
        <v>-385.26369335121012</v>
      </c>
      <c r="G50" s="137">
        <f t="shared" si="20"/>
        <v>-22.335084913116702</v>
      </c>
      <c r="H50" s="110">
        <v>-22.335084913116702</v>
      </c>
      <c r="I50" s="134"/>
      <c r="J50" s="135">
        <f t="shared" si="21"/>
        <v>-22.335084913116702</v>
      </c>
      <c r="K50" s="21"/>
      <c r="L50" s="110">
        <v>-22.335084913116702</v>
      </c>
      <c r="M50" s="134"/>
      <c r="N50" s="113"/>
      <c r="O50" s="110"/>
    </row>
    <row r="51" spans="1:15" s="78" customFormat="1" ht="12.6" customHeight="1" x14ac:dyDescent="0.2">
      <c r="B51" s="109" t="s">
        <v>80</v>
      </c>
      <c r="C51" s="123">
        <v>-842.1052631578948</v>
      </c>
      <c r="D51" s="123"/>
      <c r="E51" s="137">
        <f t="shared" si="19"/>
        <v>-842.1052631578948</v>
      </c>
      <c r="F51" s="123">
        <v>-374.263670641342</v>
      </c>
      <c r="G51" s="137">
        <f t="shared" si="20"/>
        <v>-467.84159251655279</v>
      </c>
      <c r="H51" s="110">
        <v>-467.84159251655279</v>
      </c>
      <c r="I51" s="134"/>
      <c r="J51" s="135">
        <f t="shared" si="21"/>
        <v>-467.84159251655279</v>
      </c>
      <c r="K51" s="21"/>
      <c r="L51" s="110">
        <v>-467.84159251655279</v>
      </c>
      <c r="M51" s="134"/>
      <c r="N51" s="113"/>
      <c r="O51" s="110"/>
    </row>
    <row r="52" spans="1:15" s="78" customFormat="1" ht="12.6" customHeight="1" x14ac:dyDescent="0.2">
      <c r="B52" s="127" t="s">
        <v>90</v>
      </c>
      <c r="C52" s="123"/>
      <c r="D52" s="123">
        <v>-35.920442842118042</v>
      </c>
      <c r="E52" s="137">
        <f t="shared" si="19"/>
        <v>-35.920442842118042</v>
      </c>
      <c r="F52" s="123">
        <v>-35.920442842307935</v>
      </c>
      <c r="G52" s="137">
        <f t="shared" si="20"/>
        <v>1.8989254613188677E-10</v>
      </c>
      <c r="H52" s="110">
        <v>0</v>
      </c>
      <c r="I52" s="134"/>
      <c r="J52" s="135">
        <f t="shared" si="21"/>
        <v>0</v>
      </c>
      <c r="K52" s="21"/>
      <c r="L52" s="110">
        <v>0</v>
      </c>
      <c r="M52" s="134"/>
      <c r="N52" s="113"/>
      <c r="O52" s="110"/>
    </row>
    <row r="53" spans="1:15" s="78" customFormat="1" ht="12.6" customHeight="1" x14ac:dyDescent="0.2">
      <c r="B53" s="114" t="s">
        <v>38</v>
      </c>
      <c r="C53" s="123">
        <v>-135151.12036727002</v>
      </c>
      <c r="D53" s="123"/>
      <c r="E53" s="137">
        <f t="shared" si="19"/>
        <v>-135151.12036727002</v>
      </c>
      <c r="F53" s="123">
        <v>-118622.80323196165</v>
      </c>
      <c r="G53" s="137">
        <f t="shared" si="20"/>
        <v>-16528.317135308374</v>
      </c>
      <c r="H53" s="115">
        <v>0</v>
      </c>
      <c r="I53" s="134"/>
      <c r="J53" s="135">
        <f t="shared" si="21"/>
        <v>0</v>
      </c>
      <c r="K53" s="21"/>
      <c r="L53" s="110">
        <v>0</v>
      </c>
      <c r="M53" s="134"/>
      <c r="N53" s="113"/>
      <c r="O53" s="110"/>
    </row>
    <row r="54" spans="1:15" s="78" customFormat="1" ht="12.6" customHeight="1" x14ac:dyDescent="0.2">
      <c r="B54" s="73" t="s">
        <v>35</v>
      </c>
      <c r="C54" s="139">
        <v>-5188467.4783512373</v>
      </c>
      <c r="D54" s="139">
        <v>-1764207.2883375029</v>
      </c>
      <c r="E54" s="140">
        <f>C54+D54</f>
        <v>-6952674.7666887399</v>
      </c>
      <c r="F54" s="138">
        <v>-5436447.4430590663</v>
      </c>
      <c r="G54" s="140">
        <f>E54-F54</f>
        <v>-1516227.3236296736</v>
      </c>
      <c r="H54" s="125">
        <v>-1516227.3236296736</v>
      </c>
      <c r="I54" s="134"/>
      <c r="J54" s="136">
        <f t="shared" si="21"/>
        <v>-1516227.3236296736</v>
      </c>
      <c r="K54" s="120"/>
      <c r="L54" s="118">
        <v>-1516227.3236296736</v>
      </c>
      <c r="M54" s="134"/>
      <c r="N54" s="121"/>
      <c r="O54" s="118"/>
    </row>
    <row r="55" spans="1:15" s="78" customFormat="1" ht="12.6" customHeight="1" x14ac:dyDescent="0.2">
      <c r="A55" s="78" t="s">
        <v>74</v>
      </c>
      <c r="B55" s="307" t="s">
        <v>48</v>
      </c>
      <c r="C55" s="308"/>
      <c r="D55" s="308"/>
      <c r="E55" s="308"/>
      <c r="F55" s="308"/>
      <c r="G55" s="308"/>
      <c r="H55" s="309"/>
      <c r="I55" s="81"/>
      <c r="J55" s="93" t="s">
        <v>48</v>
      </c>
      <c r="K55" s="94"/>
      <c r="L55" s="95"/>
      <c r="M55" s="81"/>
      <c r="N55" s="93"/>
      <c r="O55" s="95"/>
    </row>
    <row r="56" spans="1:15" s="78" customFormat="1" ht="12.6" customHeight="1" x14ac:dyDescent="0.2">
      <c r="B56" s="74" t="s">
        <v>7</v>
      </c>
      <c r="C56" s="141">
        <f t="shared" ref="C56:H56" si="22">SUM(C57:C65)</f>
        <v>-4479142.0548527194</v>
      </c>
      <c r="D56" s="141">
        <f t="shared" si="22"/>
        <v>-1023407.0847455235</v>
      </c>
      <c r="E56" s="141">
        <f t="shared" si="22"/>
        <v>-5502549.1395982429</v>
      </c>
      <c r="F56" s="141">
        <f t="shared" si="22"/>
        <v>-4481313.3142447276</v>
      </c>
      <c r="G56" s="141">
        <f t="shared" si="22"/>
        <v>-1021235.825353515</v>
      </c>
      <c r="H56" s="142">
        <f t="shared" si="22"/>
        <v>-937920.97967258038</v>
      </c>
      <c r="I56" s="81"/>
      <c r="J56" s="143">
        <f>SUM(J57:J65)</f>
        <v>-937920.97967258038</v>
      </c>
      <c r="K56" s="141">
        <f>SUM(K57:K65)</f>
        <v>0</v>
      </c>
      <c r="L56" s="142">
        <f>SUM(L57:L65)</f>
        <v>-937920.97967258038</v>
      </c>
      <c r="M56" s="81"/>
      <c r="N56" s="143">
        <f>SUM(N57:N65)</f>
        <v>0</v>
      </c>
      <c r="O56" s="142">
        <f>SUM(O57:O65)</f>
        <v>-72727</v>
      </c>
    </row>
    <row r="57" spans="1:15" s="78" customFormat="1" ht="12.6" customHeight="1" x14ac:dyDescent="0.2">
      <c r="B57" s="109" t="s">
        <v>87</v>
      </c>
      <c r="C57" s="123"/>
      <c r="D57" s="123">
        <v>-623.45000000000016</v>
      </c>
      <c r="E57" s="137">
        <f t="shared" ref="E57:E64" si="23">C57+D57</f>
        <v>-623.45000000000016</v>
      </c>
      <c r="F57" s="123">
        <v>-623.4519964708029</v>
      </c>
      <c r="G57" s="137">
        <f t="shared" ref="G57:G64" si="24">E57-F57</f>
        <v>1.996470802737349E-3</v>
      </c>
      <c r="H57" s="110"/>
      <c r="I57" s="134"/>
      <c r="J57" s="135">
        <f t="shared" ref="J57:J65" si="25">K57+L57</f>
        <v>0</v>
      </c>
      <c r="K57" s="21"/>
      <c r="L57" s="110"/>
      <c r="M57" s="134"/>
      <c r="N57" s="113"/>
      <c r="O57" s="110"/>
    </row>
    <row r="58" spans="1:15" s="78" customFormat="1" ht="12.6" customHeight="1" x14ac:dyDescent="0.2">
      <c r="B58" s="109" t="s">
        <v>88</v>
      </c>
      <c r="C58" s="123">
        <v>-18155.469999999998</v>
      </c>
      <c r="D58" s="123"/>
      <c r="E58" s="137">
        <f t="shared" si="23"/>
        <v>-18155.469999999998</v>
      </c>
      <c r="F58" s="123">
        <v>-18155.469543870251</v>
      </c>
      <c r="G58" s="137">
        <f t="shared" si="24"/>
        <v>-4.561297464533709E-4</v>
      </c>
      <c r="H58" s="110"/>
      <c r="I58" s="134"/>
      <c r="J58" s="135">
        <f t="shared" si="25"/>
        <v>0</v>
      </c>
      <c r="K58" s="21"/>
      <c r="L58" s="110"/>
      <c r="M58" s="134"/>
      <c r="N58" s="113"/>
      <c r="O58" s="110"/>
    </row>
    <row r="59" spans="1:15" s="78" customFormat="1" ht="12.6" customHeight="1" x14ac:dyDescent="0.2">
      <c r="B59" s="109" t="s">
        <v>89</v>
      </c>
      <c r="C59" s="123">
        <v>-61.673348903752292</v>
      </c>
      <c r="D59" s="123"/>
      <c r="E59" s="137">
        <f t="shared" si="23"/>
        <v>-61.673348903752292</v>
      </c>
      <c r="F59" s="123">
        <v>-58.458729760776933</v>
      </c>
      <c r="G59" s="137">
        <f t="shared" si="24"/>
        <v>-3.2146191429753586</v>
      </c>
      <c r="H59" s="110">
        <v>-3.2146191429753586</v>
      </c>
      <c r="I59" s="134"/>
      <c r="J59" s="135">
        <f t="shared" si="25"/>
        <v>-3.2146191429753586</v>
      </c>
      <c r="K59" s="21"/>
      <c r="L59" s="110">
        <v>-3.2146191429753586</v>
      </c>
      <c r="M59" s="134"/>
      <c r="N59" s="113"/>
      <c r="O59" s="110"/>
    </row>
    <row r="60" spans="1:15" s="78" customFormat="1" ht="12.6" customHeight="1" x14ac:dyDescent="0.2">
      <c r="B60" s="109" t="s">
        <v>80</v>
      </c>
      <c r="C60" s="123">
        <v>-2526.3157894736842</v>
      </c>
      <c r="D60" s="123"/>
      <c r="E60" s="137">
        <f t="shared" si="23"/>
        <v>-2526.3157894736842</v>
      </c>
      <c r="F60" s="123">
        <v>-1122.7863696316479</v>
      </c>
      <c r="G60" s="137">
        <f t="shared" si="24"/>
        <v>-1403.5294198420363</v>
      </c>
      <c r="H60" s="110">
        <v>-1403.5294198420363</v>
      </c>
      <c r="I60" s="134"/>
      <c r="J60" s="135">
        <f t="shared" si="25"/>
        <v>-1403.5294198420363</v>
      </c>
      <c r="K60" s="21"/>
      <c r="L60" s="110">
        <v>-1403.5294198420363</v>
      </c>
      <c r="M60" s="134"/>
      <c r="N60" s="113"/>
      <c r="O60" s="110"/>
    </row>
    <row r="61" spans="1:15" s="78" customFormat="1" ht="12.6" customHeight="1" x14ac:dyDescent="0.2">
      <c r="B61" s="127" t="s">
        <v>83</v>
      </c>
      <c r="C61" s="123"/>
      <c r="D61" s="123">
        <v>-72727</v>
      </c>
      <c r="E61" s="137">
        <f t="shared" si="23"/>
        <v>-72727</v>
      </c>
      <c r="F61" s="123"/>
      <c r="G61" s="137">
        <f t="shared" si="24"/>
        <v>-72727</v>
      </c>
      <c r="H61" s="110"/>
      <c r="I61" s="134"/>
      <c r="J61" s="135">
        <f t="shared" si="25"/>
        <v>0</v>
      </c>
      <c r="K61" s="21"/>
      <c r="L61" s="110"/>
      <c r="M61" s="134"/>
      <c r="N61" s="113"/>
      <c r="O61" s="110">
        <v>-72727</v>
      </c>
    </row>
    <row r="62" spans="1:15" s="78" customFormat="1" ht="12.6" customHeight="1" x14ac:dyDescent="0.2">
      <c r="B62" s="127" t="s">
        <v>90</v>
      </c>
      <c r="C62" s="123"/>
      <c r="D62" s="123">
        <v>-7.6200939436787172</v>
      </c>
      <c r="E62" s="137">
        <f t="shared" si="23"/>
        <v>-7.6200939436787172</v>
      </c>
      <c r="F62" s="123">
        <v>-7.6200939441341227</v>
      </c>
      <c r="G62" s="137">
        <f t="shared" si="24"/>
        <v>4.5540549109546191E-10</v>
      </c>
      <c r="H62" s="110">
        <v>0</v>
      </c>
      <c r="I62" s="134"/>
      <c r="J62" s="135">
        <f t="shared" si="25"/>
        <v>0</v>
      </c>
      <c r="K62" s="21"/>
      <c r="L62" s="110">
        <v>0</v>
      </c>
      <c r="M62" s="134"/>
      <c r="N62" s="113"/>
      <c r="O62" s="110"/>
    </row>
    <row r="63" spans="1:15" s="78" customFormat="1" ht="12.6" customHeight="1" x14ac:dyDescent="0.2">
      <c r="B63" s="127" t="s">
        <v>92</v>
      </c>
      <c r="C63" s="123"/>
      <c r="D63" s="123">
        <v>-259080.63</v>
      </c>
      <c r="E63" s="137">
        <f t="shared" si="23"/>
        <v>-259080.63</v>
      </c>
      <c r="F63" s="123">
        <v>-259080.6298</v>
      </c>
      <c r="G63" s="137">
        <f t="shared" si="24"/>
        <v>-2.0000000949949026E-4</v>
      </c>
      <c r="H63" s="110"/>
      <c r="I63" s="134"/>
      <c r="J63" s="135">
        <f t="shared" si="25"/>
        <v>0</v>
      </c>
      <c r="K63" s="21"/>
      <c r="L63" s="110"/>
      <c r="M63" s="134"/>
      <c r="N63" s="113"/>
      <c r="O63" s="110"/>
    </row>
    <row r="64" spans="1:15" s="78" customFormat="1" ht="12.6" customHeight="1" x14ac:dyDescent="0.2">
      <c r="B64" s="114" t="s">
        <v>38</v>
      </c>
      <c r="C64" s="123">
        <v>-258885.78133574201</v>
      </c>
      <c r="D64" s="123"/>
      <c r="E64" s="137">
        <f t="shared" si="23"/>
        <v>-258885.78133574201</v>
      </c>
      <c r="F64" s="123">
        <v>-248297.93431446591</v>
      </c>
      <c r="G64" s="137">
        <f t="shared" si="24"/>
        <v>-10587.847021276102</v>
      </c>
      <c r="H64" s="115">
        <v>0</v>
      </c>
      <c r="I64" s="134"/>
      <c r="J64" s="135">
        <f t="shared" si="25"/>
        <v>0</v>
      </c>
      <c r="K64" s="21"/>
      <c r="L64" s="110">
        <v>0</v>
      </c>
      <c r="M64" s="134"/>
      <c r="N64" s="113"/>
      <c r="O64" s="110"/>
    </row>
    <row r="65" spans="1:15" s="78" customFormat="1" ht="12.6" customHeight="1" x14ac:dyDescent="0.2">
      <c r="B65" s="73" t="s">
        <v>35</v>
      </c>
      <c r="C65" s="139">
        <v>-4199512.8143785996</v>
      </c>
      <c r="D65" s="139">
        <v>-690968.38465157978</v>
      </c>
      <c r="E65" s="140">
        <f>C65+D65</f>
        <v>-4890481.1990301795</v>
      </c>
      <c r="F65" s="138">
        <v>-3953966.9633965841</v>
      </c>
      <c r="G65" s="140">
        <f>E65-F65</f>
        <v>-936514.23563359538</v>
      </c>
      <c r="H65" s="125">
        <v>-936514.23563359538</v>
      </c>
      <c r="I65" s="134"/>
      <c r="J65" s="136">
        <f t="shared" si="25"/>
        <v>-936514.23563359538</v>
      </c>
      <c r="K65" s="120"/>
      <c r="L65" s="118">
        <v>-936514.23563359538</v>
      </c>
      <c r="M65" s="134"/>
      <c r="N65" s="121"/>
      <c r="O65" s="118"/>
    </row>
    <row r="66" spans="1:15" s="78" customFormat="1" ht="12.6" customHeight="1" x14ac:dyDescent="0.2">
      <c r="B66" s="307" t="s">
        <v>49</v>
      </c>
      <c r="C66" s="308"/>
      <c r="D66" s="308"/>
      <c r="E66" s="308"/>
      <c r="F66" s="308"/>
      <c r="G66" s="308"/>
      <c r="H66" s="309"/>
      <c r="I66" s="81"/>
      <c r="J66" s="93" t="s">
        <v>49</v>
      </c>
      <c r="K66" s="94"/>
      <c r="L66" s="95"/>
      <c r="M66" s="81"/>
      <c r="N66" s="93"/>
      <c r="O66" s="95"/>
    </row>
    <row r="67" spans="1:15" s="78" customFormat="1" ht="12.6" customHeight="1" x14ac:dyDescent="0.2">
      <c r="A67" s="78" t="s">
        <v>74</v>
      </c>
      <c r="B67" s="74" t="s">
        <v>7</v>
      </c>
      <c r="C67" s="141">
        <f t="shared" ref="C67:H67" si="26">SUM(C68:C72)</f>
        <v>-5028783.3393850755</v>
      </c>
      <c r="D67" s="141">
        <f t="shared" si="26"/>
        <v>-106039.40180373196</v>
      </c>
      <c r="E67" s="141">
        <f t="shared" si="26"/>
        <v>-5134822.7411888065</v>
      </c>
      <c r="F67" s="141">
        <f t="shared" si="26"/>
        <v>-5030702.9458130253</v>
      </c>
      <c r="G67" s="141">
        <f t="shared" si="26"/>
        <v>-104119.79537578153</v>
      </c>
      <c r="H67" s="142">
        <f t="shared" si="26"/>
        <v>-102711.15101092428</v>
      </c>
      <c r="I67" s="81"/>
      <c r="J67" s="143">
        <f>SUM(J68:J72)</f>
        <v>-102711.15101092428</v>
      </c>
      <c r="K67" s="141">
        <f>SUM(K68:K72)</f>
        <v>0</v>
      </c>
      <c r="L67" s="142">
        <f>SUM(L68:L72)</f>
        <v>-102711.15101092428</v>
      </c>
      <c r="M67" s="81"/>
      <c r="N67" s="143">
        <f>SUM(N68:N72)</f>
        <v>0</v>
      </c>
      <c r="O67" s="142">
        <f>SUM(O68:O72)</f>
        <v>0</v>
      </c>
    </row>
    <row r="68" spans="1:15" s="78" customFormat="1" ht="12.6" customHeight="1" x14ac:dyDescent="0.2">
      <c r="B68" s="109" t="s">
        <v>89</v>
      </c>
      <c r="C68" s="123">
        <v>-85.129192492860668</v>
      </c>
      <c r="D68" s="123"/>
      <c r="E68" s="137">
        <f t="shared" ref="E68:E71" si="27">C68+D68</f>
        <v>-85.129192492860668</v>
      </c>
      <c r="F68" s="123">
        <v>-80.442799037295529</v>
      </c>
      <c r="G68" s="137">
        <f t="shared" ref="G68:G71" si="28">E68-F68</f>
        <v>-4.6863934555651383</v>
      </c>
      <c r="H68" s="110">
        <v>-4.6863934555651383</v>
      </c>
      <c r="I68" s="134"/>
      <c r="J68" s="135">
        <f t="shared" ref="J68:J72" si="29">K68+L68</f>
        <v>-4.6863934555651383</v>
      </c>
      <c r="K68" s="21"/>
      <c r="L68" s="110">
        <v>-4.6863934555651383</v>
      </c>
      <c r="M68" s="134"/>
      <c r="N68" s="113"/>
      <c r="O68" s="110"/>
    </row>
    <row r="69" spans="1:15" s="78" customFormat="1" ht="12.6" customHeight="1" x14ac:dyDescent="0.2">
      <c r="B69" s="109" t="s">
        <v>80</v>
      </c>
      <c r="C69" s="123">
        <v>-842.1052631578948</v>
      </c>
      <c r="D69" s="123"/>
      <c r="E69" s="137">
        <f t="shared" si="27"/>
        <v>-842.1052631578948</v>
      </c>
      <c r="F69" s="123">
        <v>-374.26800000000009</v>
      </c>
      <c r="G69" s="137">
        <f t="shared" si="28"/>
        <v>-467.83726315789471</v>
      </c>
      <c r="H69" s="110">
        <v>-467.83726315789471</v>
      </c>
      <c r="I69" s="134"/>
      <c r="J69" s="135">
        <f t="shared" si="29"/>
        <v>-467.83726315789471</v>
      </c>
      <c r="K69" s="21"/>
      <c r="L69" s="110">
        <v>-467.83726315789471</v>
      </c>
      <c r="M69" s="134"/>
      <c r="N69" s="113"/>
      <c r="O69" s="110"/>
    </row>
    <row r="70" spans="1:15" s="78" customFormat="1" ht="12.6" customHeight="1" x14ac:dyDescent="0.2">
      <c r="B70" s="127" t="s">
        <v>90</v>
      </c>
      <c r="C70" s="123"/>
      <c r="D70" s="123">
        <v>-12.490153983798839</v>
      </c>
      <c r="E70" s="137">
        <f t="shared" si="27"/>
        <v>-12.490153983798839</v>
      </c>
      <c r="F70" s="123">
        <v>-12.490153983584438</v>
      </c>
      <c r="G70" s="137">
        <f t="shared" si="28"/>
        <v>-2.1440094144509203E-10</v>
      </c>
      <c r="H70" s="110">
        <v>0</v>
      </c>
      <c r="I70" s="134"/>
      <c r="J70" s="135">
        <f t="shared" si="29"/>
        <v>0</v>
      </c>
      <c r="K70" s="21"/>
      <c r="L70" s="110">
        <v>0</v>
      </c>
      <c r="M70" s="134"/>
      <c r="N70" s="113"/>
      <c r="O70" s="110"/>
    </row>
    <row r="71" spans="1:15" s="78" customFormat="1" ht="12.6" customHeight="1" x14ac:dyDescent="0.2">
      <c r="B71" s="114" t="s">
        <v>38</v>
      </c>
      <c r="C71" s="123">
        <v>-11193.901080956295</v>
      </c>
      <c r="D71" s="123"/>
      <c r="E71" s="137">
        <f t="shared" si="27"/>
        <v>-11193.901080956295</v>
      </c>
      <c r="F71" s="123">
        <v>-9785.256716099273</v>
      </c>
      <c r="G71" s="137">
        <f t="shared" si="28"/>
        <v>-1408.6443648570221</v>
      </c>
      <c r="H71" s="115">
        <v>0</v>
      </c>
      <c r="I71" s="134"/>
      <c r="J71" s="135">
        <f t="shared" si="29"/>
        <v>0</v>
      </c>
      <c r="K71" s="21"/>
      <c r="L71" s="110">
        <v>0</v>
      </c>
      <c r="M71" s="134"/>
      <c r="N71" s="113"/>
      <c r="O71" s="110"/>
    </row>
    <row r="72" spans="1:15" s="78" customFormat="1" ht="12.6" customHeight="1" x14ac:dyDescent="0.2">
      <c r="B72" s="73" t="s">
        <v>35</v>
      </c>
      <c r="C72" s="139">
        <v>-5016662.2038484681</v>
      </c>
      <c r="D72" s="139">
        <v>-106026.91164974816</v>
      </c>
      <c r="E72" s="140">
        <f>C72+D72</f>
        <v>-5122689.1154982159</v>
      </c>
      <c r="F72" s="138">
        <v>-5020450.4881439051</v>
      </c>
      <c r="G72" s="140">
        <f>E72-F72</f>
        <v>-102238.62735431083</v>
      </c>
      <c r="H72" s="125">
        <v>-102238.62735431083</v>
      </c>
      <c r="I72" s="134"/>
      <c r="J72" s="136">
        <f t="shared" si="29"/>
        <v>-102238.62735431083</v>
      </c>
      <c r="K72" s="120"/>
      <c r="L72" s="118">
        <v>-102238.62735431083</v>
      </c>
      <c r="M72" s="134"/>
      <c r="N72" s="121"/>
      <c r="O72" s="118"/>
    </row>
    <row r="73" spans="1:15" s="78" customFormat="1" ht="12.6" customHeight="1" x14ac:dyDescent="0.2">
      <c r="B73" s="307" t="s">
        <v>50</v>
      </c>
      <c r="C73" s="308"/>
      <c r="D73" s="308"/>
      <c r="E73" s="308"/>
      <c r="F73" s="308"/>
      <c r="G73" s="308"/>
      <c r="H73" s="309"/>
      <c r="I73" s="81"/>
      <c r="J73" s="93" t="s">
        <v>50</v>
      </c>
      <c r="K73" s="94"/>
      <c r="L73" s="95"/>
      <c r="M73" s="81"/>
      <c r="N73" s="93"/>
      <c r="O73" s="95"/>
    </row>
    <row r="74" spans="1:15" s="78" customFormat="1" ht="12.6" customHeight="1" x14ac:dyDescent="0.2">
      <c r="B74" s="74" t="s">
        <v>7</v>
      </c>
      <c r="C74" s="141">
        <f t="shared" ref="C74:H74" si="30">SUM(C75:C79)</f>
        <v>-7974011.3063124381</v>
      </c>
      <c r="D74" s="141">
        <f t="shared" si="30"/>
        <v>-256847.97374988889</v>
      </c>
      <c r="E74" s="141">
        <f t="shared" si="30"/>
        <v>-8230859.2800623262</v>
      </c>
      <c r="F74" s="141">
        <f t="shared" si="30"/>
        <v>-7725061.349812462</v>
      </c>
      <c r="G74" s="141">
        <f t="shared" si="30"/>
        <v>-505797.93024986406</v>
      </c>
      <c r="H74" s="142">
        <f t="shared" si="30"/>
        <v>-424104.39473170752</v>
      </c>
      <c r="I74" s="81"/>
      <c r="J74" s="143">
        <f>SUM(J75:J79)</f>
        <v>-424104.39473170752</v>
      </c>
      <c r="K74" s="141">
        <f>SUM(K75:K79)</f>
        <v>0</v>
      </c>
      <c r="L74" s="142">
        <f>SUM(L75:L79)</f>
        <v>-424104.39473170752</v>
      </c>
      <c r="M74" s="81"/>
      <c r="N74" s="143">
        <f>SUM(N75:N79)</f>
        <v>0</v>
      </c>
      <c r="O74" s="142">
        <f>SUM(O75:O79)</f>
        <v>0</v>
      </c>
    </row>
    <row r="75" spans="1:15" s="78" customFormat="1" ht="12.6" customHeight="1" x14ac:dyDescent="0.2">
      <c r="B75" s="109" t="s">
        <v>87</v>
      </c>
      <c r="C75" s="123"/>
      <c r="D75" s="123">
        <v>-771.68000000000006</v>
      </c>
      <c r="E75" s="137">
        <f t="shared" ref="E75:E78" si="31">C75+D75</f>
        <v>-771.68000000000006</v>
      </c>
      <c r="F75" s="123">
        <v>-771.67743443083737</v>
      </c>
      <c r="G75" s="137">
        <f t="shared" ref="G75:G78" si="32">E75-F75</f>
        <v>-2.5655691626980115E-3</v>
      </c>
      <c r="H75" s="110"/>
      <c r="I75" s="134"/>
      <c r="J75" s="135">
        <f t="shared" ref="J75:J79" si="33">K75+L75</f>
        <v>0</v>
      </c>
      <c r="K75" s="21"/>
      <c r="L75" s="110"/>
      <c r="M75" s="134"/>
      <c r="N75" s="113"/>
      <c r="O75" s="110"/>
    </row>
    <row r="76" spans="1:15" s="78" customFormat="1" ht="12.6" customHeight="1" x14ac:dyDescent="0.2">
      <c r="B76" s="109" t="s">
        <v>88</v>
      </c>
      <c r="C76" s="123">
        <v>-37461.669999999991</v>
      </c>
      <c r="D76" s="123"/>
      <c r="E76" s="137">
        <f t="shared" si="31"/>
        <v>-37461.669999999991</v>
      </c>
      <c r="F76" s="123">
        <v>-37461.670061768455</v>
      </c>
      <c r="G76" s="137">
        <f t="shared" si="32"/>
        <v>6.1768463638145477E-5</v>
      </c>
      <c r="H76" s="110"/>
      <c r="I76" s="134"/>
      <c r="J76" s="135">
        <f t="shared" si="33"/>
        <v>0</v>
      </c>
      <c r="K76" s="21"/>
      <c r="L76" s="110"/>
      <c r="M76" s="134"/>
      <c r="N76" s="113"/>
      <c r="O76" s="110"/>
    </row>
    <row r="77" spans="1:15" s="78" customFormat="1" ht="12.6" customHeight="1" x14ac:dyDescent="0.2">
      <c r="B77" s="109" t="s">
        <v>80</v>
      </c>
      <c r="C77" s="123">
        <v>-842.1052631578948</v>
      </c>
      <c r="D77" s="123"/>
      <c r="E77" s="137">
        <f t="shared" si="31"/>
        <v>-842.1052631578948</v>
      </c>
      <c r="F77" s="123">
        <v>-374.25850000000014</v>
      </c>
      <c r="G77" s="137">
        <f t="shared" si="32"/>
        <v>-467.84676315789466</v>
      </c>
      <c r="H77" s="110">
        <v>-467.84676315789466</v>
      </c>
      <c r="I77" s="134"/>
      <c r="J77" s="135">
        <f t="shared" si="33"/>
        <v>-467.84676315789466</v>
      </c>
      <c r="K77" s="21"/>
      <c r="L77" s="110">
        <v>-467.84676315789466</v>
      </c>
      <c r="M77" s="134"/>
      <c r="N77" s="113"/>
      <c r="O77" s="110"/>
    </row>
    <row r="78" spans="1:15" s="78" customFormat="1" ht="12.6" customHeight="1" x14ac:dyDescent="0.2">
      <c r="B78" s="114" t="s">
        <v>38</v>
      </c>
      <c r="C78" s="123">
        <v>-290154.27637734578</v>
      </c>
      <c r="D78" s="123"/>
      <c r="E78" s="137">
        <f t="shared" si="31"/>
        <v>-290154.27637734578</v>
      </c>
      <c r="F78" s="123">
        <v>-208460.74336298998</v>
      </c>
      <c r="G78" s="137">
        <f t="shared" si="32"/>
        <v>-81693.533014355809</v>
      </c>
      <c r="H78" s="115">
        <v>0</v>
      </c>
      <c r="I78" s="134"/>
      <c r="J78" s="135">
        <f t="shared" si="33"/>
        <v>0</v>
      </c>
      <c r="K78" s="21"/>
      <c r="L78" s="110">
        <v>0</v>
      </c>
      <c r="M78" s="134"/>
      <c r="N78" s="113"/>
      <c r="O78" s="110"/>
    </row>
    <row r="79" spans="1:15" s="78" customFormat="1" ht="12.6" customHeight="1" x14ac:dyDescent="0.2">
      <c r="B79" s="73" t="s">
        <v>35</v>
      </c>
      <c r="C79" s="139">
        <v>-7645553.2546719341</v>
      </c>
      <c r="D79" s="139">
        <v>-256076.29374988889</v>
      </c>
      <c r="E79" s="140">
        <f>C79+D79</f>
        <v>-7901629.5484218225</v>
      </c>
      <c r="F79" s="138">
        <v>-7477993.0004532728</v>
      </c>
      <c r="G79" s="140">
        <f>E79-F79</f>
        <v>-423636.54796854965</v>
      </c>
      <c r="H79" s="125">
        <v>-423636.54796854965</v>
      </c>
      <c r="I79" s="134"/>
      <c r="J79" s="136">
        <f t="shared" si="33"/>
        <v>-423636.54796854965</v>
      </c>
      <c r="K79" s="120"/>
      <c r="L79" s="118">
        <v>-423636.54796854965</v>
      </c>
      <c r="M79" s="134"/>
      <c r="N79" s="121"/>
      <c r="O79" s="118"/>
    </row>
    <row r="80" spans="1:15" s="78" customFormat="1" ht="12.6" customHeight="1" x14ac:dyDescent="0.2">
      <c r="A80" s="78" t="s">
        <v>74</v>
      </c>
      <c r="B80" s="307" t="s">
        <v>51</v>
      </c>
      <c r="C80" s="308"/>
      <c r="D80" s="308"/>
      <c r="E80" s="308"/>
      <c r="F80" s="308"/>
      <c r="G80" s="308"/>
      <c r="H80" s="309"/>
      <c r="I80" s="81"/>
      <c r="J80" s="93" t="s">
        <v>51</v>
      </c>
      <c r="K80" s="94"/>
      <c r="L80" s="95"/>
      <c r="M80" s="81"/>
      <c r="N80" s="93"/>
      <c r="O80" s="95"/>
    </row>
    <row r="81" spans="1:15" s="78" customFormat="1" ht="12.6" customHeight="1" x14ac:dyDescent="0.2">
      <c r="B81" s="74" t="s">
        <v>7</v>
      </c>
      <c r="C81" s="141">
        <f t="shared" ref="C81:H81" si="34">SUM(C82:C85)</f>
        <v>-472660.69484169164</v>
      </c>
      <c r="D81" s="141">
        <f t="shared" si="34"/>
        <v>-259380.14252409776</v>
      </c>
      <c r="E81" s="141">
        <f t="shared" si="34"/>
        <v>-732040.83736578946</v>
      </c>
      <c r="F81" s="141">
        <f t="shared" si="34"/>
        <v>-642331.14319856151</v>
      </c>
      <c r="G81" s="141">
        <f t="shared" si="34"/>
        <v>-89709.694167227935</v>
      </c>
      <c r="H81" s="142">
        <f t="shared" si="34"/>
        <v>-89561.939976117879</v>
      </c>
      <c r="I81" s="81"/>
      <c r="J81" s="143">
        <f>SUM(J82:J85)</f>
        <v>-89561.939976117879</v>
      </c>
      <c r="K81" s="141">
        <f>SUM(K82:K85)</f>
        <v>0</v>
      </c>
      <c r="L81" s="142">
        <f>SUM(L82:L85)</f>
        <v>-89561.939976117879</v>
      </c>
      <c r="M81" s="81"/>
      <c r="N81" s="143">
        <f>SUM(N82:N85)</f>
        <v>0</v>
      </c>
      <c r="O81" s="142">
        <f>SUM(O82:O85)</f>
        <v>0</v>
      </c>
    </row>
    <row r="82" spans="1:15" s="78" customFormat="1" ht="12.6" customHeight="1" x14ac:dyDescent="0.2">
      <c r="B82" s="109" t="s">
        <v>87</v>
      </c>
      <c r="C82" s="123"/>
      <c r="D82" s="123">
        <v>-23275.17</v>
      </c>
      <c r="E82" s="137">
        <f t="shared" ref="E82:E84" si="35">C82+D82</f>
        <v>-23275.17</v>
      </c>
      <c r="F82" s="123">
        <v>-23275.170000000013</v>
      </c>
      <c r="G82" s="137">
        <f t="shared" ref="G82:G84" si="36">E82-F82</f>
        <v>0</v>
      </c>
      <c r="H82" s="110"/>
      <c r="I82" s="134"/>
      <c r="J82" s="135">
        <f t="shared" ref="J82:J85" si="37">K82+L82</f>
        <v>0</v>
      </c>
      <c r="K82" s="21"/>
      <c r="L82" s="110"/>
      <c r="M82" s="134"/>
      <c r="N82" s="113"/>
      <c r="O82" s="110"/>
    </row>
    <row r="83" spans="1:15" s="78" customFormat="1" ht="12.6" customHeight="1" x14ac:dyDescent="0.2">
      <c r="B83" s="109" t="s">
        <v>80</v>
      </c>
      <c r="C83" s="123">
        <v>-842.1052631578948</v>
      </c>
      <c r="D83" s="123"/>
      <c r="E83" s="137">
        <f t="shared" si="35"/>
        <v>-842.1052631578948</v>
      </c>
      <c r="F83" s="123">
        <v>-374.26800000000003</v>
      </c>
      <c r="G83" s="137">
        <f t="shared" si="36"/>
        <v>-467.83726315789477</v>
      </c>
      <c r="H83" s="110">
        <v>-467.83726315789477</v>
      </c>
      <c r="I83" s="134"/>
      <c r="J83" s="135">
        <f t="shared" si="37"/>
        <v>-467.83726315789477</v>
      </c>
      <c r="K83" s="21"/>
      <c r="L83" s="110">
        <v>-467.83726315789477</v>
      </c>
      <c r="M83" s="134"/>
      <c r="N83" s="113"/>
      <c r="O83" s="110"/>
    </row>
    <row r="84" spans="1:15" s="78" customFormat="1" ht="12.6" customHeight="1" x14ac:dyDescent="0.2">
      <c r="B84" s="114" t="s">
        <v>38</v>
      </c>
      <c r="C84" s="123">
        <v>-9205.9401366914371</v>
      </c>
      <c r="D84" s="123"/>
      <c r="E84" s="137">
        <f t="shared" si="35"/>
        <v>-9205.9401366914371</v>
      </c>
      <c r="F84" s="123">
        <v>-9058.1859455813719</v>
      </c>
      <c r="G84" s="137">
        <f t="shared" si="36"/>
        <v>-147.75419111006522</v>
      </c>
      <c r="H84" s="115">
        <v>0</v>
      </c>
      <c r="I84" s="134"/>
      <c r="J84" s="135">
        <f t="shared" si="37"/>
        <v>0</v>
      </c>
      <c r="K84" s="21"/>
      <c r="L84" s="110">
        <v>0</v>
      </c>
      <c r="M84" s="134"/>
      <c r="N84" s="113"/>
      <c r="O84" s="110"/>
    </row>
    <row r="85" spans="1:15" s="78" customFormat="1" ht="12.6" customHeight="1" x14ac:dyDescent="0.2">
      <c r="B85" s="73" t="s">
        <v>35</v>
      </c>
      <c r="C85" s="139">
        <v>-462612.64944184234</v>
      </c>
      <c r="D85" s="139">
        <v>-236104.97252409777</v>
      </c>
      <c r="E85" s="140">
        <f>C85+D85</f>
        <v>-698717.62196594011</v>
      </c>
      <c r="F85" s="138">
        <v>-609623.51925298013</v>
      </c>
      <c r="G85" s="140">
        <f>E85-F85</f>
        <v>-89094.102712959982</v>
      </c>
      <c r="H85" s="125">
        <v>-89094.102712959982</v>
      </c>
      <c r="I85" s="134"/>
      <c r="J85" s="136">
        <f t="shared" si="37"/>
        <v>-89094.102712959982</v>
      </c>
      <c r="K85" s="120"/>
      <c r="L85" s="118">
        <v>-89094.102712959982</v>
      </c>
      <c r="M85" s="134"/>
      <c r="N85" s="121"/>
      <c r="O85" s="118"/>
    </row>
    <row r="86" spans="1:15" s="78" customFormat="1" ht="12.6" customHeight="1" x14ac:dyDescent="0.2">
      <c r="A86" s="78" t="s">
        <v>74</v>
      </c>
      <c r="B86" s="307" t="s">
        <v>52</v>
      </c>
      <c r="C86" s="308"/>
      <c r="D86" s="308"/>
      <c r="E86" s="308"/>
      <c r="F86" s="308"/>
      <c r="G86" s="308"/>
      <c r="H86" s="309"/>
      <c r="I86" s="81"/>
      <c r="J86" s="93" t="s">
        <v>52</v>
      </c>
      <c r="K86" s="94"/>
      <c r="L86" s="95"/>
      <c r="M86" s="81"/>
      <c r="N86" s="93"/>
      <c r="O86" s="95"/>
    </row>
    <row r="87" spans="1:15" s="78" customFormat="1" ht="12.6" customHeight="1" x14ac:dyDescent="0.2">
      <c r="B87" s="74" t="s">
        <v>7</v>
      </c>
      <c r="C87" s="141">
        <f t="shared" ref="C87:H87" si="38">SUM(C88:C93)</f>
        <v>-2755998.0042378064</v>
      </c>
      <c r="D87" s="141">
        <f t="shared" si="38"/>
        <v>-659363.07071583997</v>
      </c>
      <c r="E87" s="141">
        <f t="shared" si="38"/>
        <v>-3415361.0749536469</v>
      </c>
      <c r="F87" s="141">
        <f t="shared" si="38"/>
        <v>-2782384.4438092019</v>
      </c>
      <c r="G87" s="141">
        <f t="shared" si="38"/>
        <v>-632976.63114444457</v>
      </c>
      <c r="H87" s="142">
        <f t="shared" si="38"/>
        <v>-617843.78344188177</v>
      </c>
      <c r="I87" s="81"/>
      <c r="J87" s="143">
        <f>SUM(J88:J93)</f>
        <v>-617843.78344188177</v>
      </c>
      <c r="K87" s="141">
        <f>SUM(K88:K93)</f>
        <v>0</v>
      </c>
      <c r="L87" s="142">
        <f>SUM(L88:L93)</f>
        <v>-617843.78344188177</v>
      </c>
      <c r="M87" s="81"/>
      <c r="N87" s="143">
        <f>SUM(N88:N93)</f>
        <v>0</v>
      </c>
      <c r="O87" s="142">
        <f>SUM(O88:O93)</f>
        <v>0</v>
      </c>
    </row>
    <row r="88" spans="1:15" s="78" customFormat="1" ht="12.6" customHeight="1" x14ac:dyDescent="0.2">
      <c r="B88" s="109" t="s">
        <v>87</v>
      </c>
      <c r="C88" s="21"/>
      <c r="D88" s="21">
        <v>-7714.7400000000007</v>
      </c>
      <c r="E88" s="20">
        <f t="shared" ref="E88:E92" si="39">C88+D88</f>
        <v>-7714.7400000000007</v>
      </c>
      <c r="F88" s="21">
        <v>-7714.7400000000016</v>
      </c>
      <c r="G88" s="20">
        <f t="shared" ref="G88:G92" si="40">E88-F88</f>
        <v>0</v>
      </c>
      <c r="H88" s="110"/>
      <c r="I88" s="134"/>
      <c r="J88" s="135">
        <f t="shared" ref="J88:J93" si="41">K88+L88</f>
        <v>0</v>
      </c>
      <c r="K88" s="21"/>
      <c r="L88" s="110"/>
      <c r="M88" s="134"/>
      <c r="N88" s="113"/>
      <c r="O88" s="110"/>
    </row>
    <row r="89" spans="1:15" s="78" customFormat="1" ht="12.6" customHeight="1" x14ac:dyDescent="0.2">
      <c r="B89" s="109" t="s">
        <v>80</v>
      </c>
      <c r="C89" s="21">
        <v>-842.1052631578948</v>
      </c>
      <c r="D89" s="21"/>
      <c r="E89" s="20">
        <f t="shared" si="39"/>
        <v>-842.1052631578948</v>
      </c>
      <c r="F89" s="21">
        <v>-374.26641843324785</v>
      </c>
      <c r="G89" s="20">
        <f t="shared" si="40"/>
        <v>-467.83884472464695</v>
      </c>
      <c r="H89" s="110">
        <v>-467.83884472464695</v>
      </c>
      <c r="I89" s="134"/>
      <c r="J89" s="135">
        <f t="shared" si="41"/>
        <v>-467.83884472464695</v>
      </c>
      <c r="K89" s="21"/>
      <c r="L89" s="110">
        <v>-467.83884472464695</v>
      </c>
      <c r="M89" s="134"/>
      <c r="N89" s="113"/>
      <c r="O89" s="110"/>
    </row>
    <row r="90" spans="1:15" s="78" customFormat="1" ht="12.6" customHeight="1" x14ac:dyDescent="0.2">
      <c r="B90" s="127" t="s">
        <v>89</v>
      </c>
      <c r="C90" s="21">
        <v>-978.79180570158701</v>
      </c>
      <c r="D90" s="21"/>
      <c r="E90" s="20">
        <f t="shared" ref="E90:E91" si="42">C90+D90</f>
        <v>-978.79180570158701</v>
      </c>
      <c r="F90" s="21">
        <v>-924.58181458043191</v>
      </c>
      <c r="G90" s="20">
        <f t="shared" ref="G90:G91" si="43">E90-F90</f>
        <v>-54.209991121155099</v>
      </c>
      <c r="H90" s="110">
        <v>-54.209991121155099</v>
      </c>
      <c r="I90" s="134"/>
      <c r="J90" s="135">
        <f t="shared" si="41"/>
        <v>-54.209991121155099</v>
      </c>
      <c r="K90" s="21"/>
      <c r="L90" s="110">
        <v>-54.209991121155099</v>
      </c>
      <c r="M90" s="134"/>
      <c r="N90" s="113"/>
      <c r="O90" s="110"/>
    </row>
    <row r="91" spans="1:15" s="78" customFormat="1" ht="12.6" customHeight="1" x14ac:dyDescent="0.2">
      <c r="B91" s="127" t="s">
        <v>90</v>
      </c>
      <c r="C91" s="21"/>
      <c r="D91" s="21">
        <v>-84.491041640605602</v>
      </c>
      <c r="E91" s="20">
        <f t="shared" si="42"/>
        <v>-84.491041640605602</v>
      </c>
      <c r="F91" s="21">
        <v>-84.491041640523051</v>
      </c>
      <c r="G91" s="20">
        <f t="shared" si="43"/>
        <v>-8.255085504060844E-11</v>
      </c>
      <c r="H91" s="110"/>
      <c r="I91" s="134"/>
      <c r="J91" s="135">
        <f t="shared" si="41"/>
        <v>0</v>
      </c>
      <c r="K91" s="21"/>
      <c r="L91" s="110"/>
      <c r="M91" s="134"/>
      <c r="N91" s="113"/>
      <c r="O91" s="110"/>
    </row>
    <row r="92" spans="1:15" s="78" customFormat="1" ht="12.6" customHeight="1" x14ac:dyDescent="0.2">
      <c r="B92" s="114" t="s">
        <v>38</v>
      </c>
      <c r="C92" s="21">
        <v>-80186.508686332716</v>
      </c>
      <c r="D92" s="21"/>
      <c r="E92" s="20">
        <f t="shared" si="39"/>
        <v>-80186.508686332716</v>
      </c>
      <c r="F92" s="21">
        <v>-65053.660983770023</v>
      </c>
      <c r="G92" s="20">
        <f t="shared" si="40"/>
        <v>-15132.847702562693</v>
      </c>
      <c r="H92" s="115">
        <v>0</v>
      </c>
      <c r="I92" s="134"/>
      <c r="J92" s="135">
        <f t="shared" si="41"/>
        <v>0</v>
      </c>
      <c r="K92" s="21"/>
      <c r="L92" s="110">
        <v>0</v>
      </c>
      <c r="M92" s="134"/>
      <c r="N92" s="113"/>
      <c r="O92" s="110"/>
    </row>
    <row r="93" spans="1:15" ht="12.6" customHeight="1" x14ac:dyDescent="0.2">
      <c r="B93" s="73" t="s">
        <v>35</v>
      </c>
      <c r="C93" s="106">
        <v>-2673990.5984826144</v>
      </c>
      <c r="D93" s="106">
        <v>-651563.83967419935</v>
      </c>
      <c r="E93" s="107">
        <f>C93+D93</f>
        <v>-3325554.4381568138</v>
      </c>
      <c r="F93" s="108">
        <v>-2708232.7035507779</v>
      </c>
      <c r="G93" s="107">
        <f>E93-F93</f>
        <v>-617321.73460603599</v>
      </c>
      <c r="H93" s="130">
        <v>-617321.73460603599</v>
      </c>
      <c r="I93" s="111"/>
      <c r="J93" s="119">
        <f t="shared" si="41"/>
        <v>-617321.73460603599</v>
      </c>
      <c r="K93" s="120"/>
      <c r="L93" s="118">
        <v>-617321.73460603599</v>
      </c>
      <c r="M93" s="111"/>
      <c r="N93" s="121"/>
      <c r="O93" s="118"/>
    </row>
    <row r="94" spans="1:15" ht="12.6" customHeight="1" x14ac:dyDescent="0.2">
      <c r="A94" s="4" t="s">
        <v>74</v>
      </c>
      <c r="B94" s="290" t="s">
        <v>57</v>
      </c>
      <c r="C94" s="291"/>
      <c r="D94" s="291"/>
      <c r="E94" s="291"/>
      <c r="F94" s="291"/>
      <c r="G94" s="291"/>
      <c r="H94" s="292"/>
      <c r="I94" s="9"/>
      <c r="J94" s="63" t="s">
        <v>57</v>
      </c>
      <c r="K94" s="41"/>
      <c r="L94" s="64"/>
      <c r="M94" s="9"/>
      <c r="N94" s="63"/>
      <c r="O94" s="64"/>
    </row>
    <row r="95" spans="1:15" ht="12.6" customHeight="1" x14ac:dyDescent="0.2">
      <c r="B95" s="74" t="s">
        <v>7</v>
      </c>
      <c r="C95" s="16">
        <f t="shared" ref="C95:H95" si="44">SUM(C96:C101)</f>
        <v>-8080553.7811947465</v>
      </c>
      <c r="D95" s="16">
        <f t="shared" si="44"/>
        <v>-1046572.819514607</v>
      </c>
      <c r="E95" s="16">
        <f t="shared" si="44"/>
        <v>-9127126.6007093526</v>
      </c>
      <c r="F95" s="16">
        <f t="shared" si="44"/>
        <v>-7731043.1044724993</v>
      </c>
      <c r="G95" s="16">
        <f t="shared" si="44"/>
        <v>-1396083.4962368542</v>
      </c>
      <c r="H95" s="17">
        <f t="shared" si="44"/>
        <v>-1310295.7759340385</v>
      </c>
      <c r="I95" s="9"/>
      <c r="J95" s="15">
        <f>SUM(J96:J101)</f>
        <v>-1310295.7759340385</v>
      </c>
      <c r="K95" s="16">
        <f>SUM(K96:K101)</f>
        <v>0</v>
      </c>
      <c r="L95" s="17">
        <f>SUM(L96:L101)</f>
        <v>-1310295.7759340385</v>
      </c>
      <c r="M95" s="9"/>
      <c r="N95" s="15">
        <f>SUM(N96:N101)</f>
        <v>0</v>
      </c>
      <c r="O95" s="17">
        <f>SUM(O96:O101)</f>
        <v>0</v>
      </c>
    </row>
    <row r="96" spans="1:15" s="78" customFormat="1" ht="12.6" customHeight="1" x14ac:dyDescent="0.2">
      <c r="B96" s="109" t="s">
        <v>87</v>
      </c>
      <c r="C96" s="123"/>
      <c r="D96" s="123">
        <v>-225.41</v>
      </c>
      <c r="E96" s="137">
        <f t="shared" ref="E96:E100" si="45">C96+D96</f>
        <v>-225.41</v>
      </c>
      <c r="F96" s="123">
        <v>-225.40999999999963</v>
      </c>
      <c r="G96" s="137">
        <f t="shared" ref="G96:G100" si="46">E96-F96</f>
        <v>-3.694822225952521E-13</v>
      </c>
      <c r="H96" s="110"/>
      <c r="I96" s="134"/>
      <c r="J96" s="135">
        <f t="shared" ref="J96:J101" si="47">K96+L96</f>
        <v>0</v>
      </c>
      <c r="K96" s="21"/>
      <c r="L96" s="110"/>
      <c r="M96" s="134"/>
      <c r="N96" s="113"/>
      <c r="O96" s="110"/>
    </row>
    <row r="97" spans="1:15" s="78" customFormat="1" ht="12.6" customHeight="1" x14ac:dyDescent="0.2">
      <c r="B97" s="109" t="s">
        <v>80</v>
      </c>
      <c r="C97" s="123">
        <v>-842.1052631578948</v>
      </c>
      <c r="D97" s="123"/>
      <c r="E97" s="137">
        <f t="shared" si="45"/>
        <v>-842.1052631578948</v>
      </c>
      <c r="F97" s="123">
        <v>-374.2611591568226</v>
      </c>
      <c r="G97" s="137">
        <f t="shared" si="46"/>
        <v>-467.8441040010722</v>
      </c>
      <c r="H97" s="110">
        <v>-467.8441040010722</v>
      </c>
      <c r="I97" s="134"/>
      <c r="J97" s="135">
        <f t="shared" si="47"/>
        <v>-467.8441040010722</v>
      </c>
      <c r="K97" s="21"/>
      <c r="L97" s="110">
        <v>-467.8441040010722</v>
      </c>
      <c r="M97" s="134"/>
      <c r="N97" s="113"/>
      <c r="O97" s="110"/>
    </row>
    <row r="98" spans="1:15" s="78" customFormat="1" ht="12.6" customHeight="1" x14ac:dyDescent="0.2">
      <c r="B98" s="127" t="s">
        <v>89</v>
      </c>
      <c r="C98" s="123">
        <v>-32.029253021838208</v>
      </c>
      <c r="D98" s="123"/>
      <c r="E98" s="137">
        <f t="shared" si="45"/>
        <v>-32.029253021838208</v>
      </c>
      <c r="F98" s="123">
        <v>-26.702840589938297</v>
      </c>
      <c r="G98" s="137">
        <f t="shared" si="46"/>
        <v>-5.3264124318999109</v>
      </c>
      <c r="H98" s="110">
        <v>-5.3264124318999109</v>
      </c>
      <c r="I98" s="134"/>
      <c r="J98" s="135">
        <f t="shared" si="47"/>
        <v>-5.3264124318999109</v>
      </c>
      <c r="K98" s="21"/>
      <c r="L98" s="110">
        <v>-5.3264124318999109</v>
      </c>
      <c r="M98" s="134"/>
      <c r="N98" s="113"/>
      <c r="O98" s="110"/>
    </row>
    <row r="99" spans="1:15" s="78" customFormat="1" ht="12.6" customHeight="1" x14ac:dyDescent="0.2">
      <c r="B99" s="127" t="s">
        <v>90</v>
      </c>
      <c r="C99" s="123"/>
      <c r="D99" s="123">
        <v>-3.9600488211243725</v>
      </c>
      <c r="E99" s="137">
        <f t="shared" si="45"/>
        <v>-3.9600488211243725</v>
      </c>
      <c r="F99" s="123">
        <v>-3.9600488204099968</v>
      </c>
      <c r="G99" s="137">
        <f t="shared" si="46"/>
        <v>-7.1437566973031608E-10</v>
      </c>
      <c r="H99" s="110"/>
      <c r="I99" s="134"/>
      <c r="J99" s="135">
        <f t="shared" si="47"/>
        <v>0</v>
      </c>
      <c r="K99" s="21"/>
      <c r="L99" s="110"/>
      <c r="M99" s="134"/>
      <c r="N99" s="113"/>
      <c r="O99" s="110"/>
    </row>
    <row r="100" spans="1:15" s="78" customFormat="1" ht="12.6" customHeight="1" x14ac:dyDescent="0.2">
      <c r="B100" s="114" t="s">
        <v>38</v>
      </c>
      <c r="C100" s="123">
        <v>-3152180.8339197352</v>
      </c>
      <c r="D100" s="123"/>
      <c r="E100" s="137">
        <f t="shared" si="45"/>
        <v>-3152180.8339197352</v>
      </c>
      <c r="F100" s="123">
        <v>-3066393.1136169201</v>
      </c>
      <c r="G100" s="137">
        <f t="shared" si="46"/>
        <v>-85787.720302815083</v>
      </c>
      <c r="H100" s="115">
        <v>0</v>
      </c>
      <c r="I100" s="134"/>
      <c r="J100" s="135">
        <f t="shared" si="47"/>
        <v>0</v>
      </c>
      <c r="K100" s="21"/>
      <c r="L100" s="110">
        <v>0</v>
      </c>
      <c r="M100" s="134"/>
      <c r="N100" s="113"/>
      <c r="O100" s="110"/>
    </row>
    <row r="101" spans="1:15" s="78" customFormat="1" ht="12.6" customHeight="1" x14ac:dyDescent="0.2">
      <c r="B101" s="73" t="s">
        <v>35</v>
      </c>
      <c r="C101" s="139">
        <v>-4927498.8127588313</v>
      </c>
      <c r="D101" s="139">
        <v>-1046343.4494657859</v>
      </c>
      <c r="E101" s="140">
        <f>C101+D101</f>
        <v>-5973842.2622246174</v>
      </c>
      <c r="F101" s="138">
        <v>-4664019.6568070119</v>
      </c>
      <c r="G101" s="140">
        <f>E101-F101</f>
        <v>-1309822.6054176055</v>
      </c>
      <c r="H101" s="125">
        <v>-1309822.6054176055</v>
      </c>
      <c r="I101" s="134"/>
      <c r="J101" s="136">
        <f t="shared" si="47"/>
        <v>-1309822.6054176055</v>
      </c>
      <c r="K101" s="120"/>
      <c r="L101" s="118">
        <v>-1309822.6054176055</v>
      </c>
      <c r="M101" s="134"/>
      <c r="N101" s="121"/>
      <c r="O101" s="118"/>
    </row>
    <row r="102" spans="1:15" s="78" customFormat="1" ht="12.6" customHeight="1" x14ac:dyDescent="0.2">
      <c r="A102" s="78" t="s">
        <v>74</v>
      </c>
      <c r="B102" s="307" t="s">
        <v>58</v>
      </c>
      <c r="C102" s="308"/>
      <c r="D102" s="308"/>
      <c r="E102" s="308"/>
      <c r="F102" s="308"/>
      <c r="G102" s="308"/>
      <c r="H102" s="309"/>
      <c r="I102" s="81"/>
      <c r="J102" s="93" t="s">
        <v>58</v>
      </c>
      <c r="K102" s="94"/>
      <c r="L102" s="95"/>
      <c r="M102" s="81"/>
      <c r="N102" s="93"/>
      <c r="O102" s="95"/>
    </row>
    <row r="103" spans="1:15" s="78" customFormat="1" ht="12.6" customHeight="1" x14ac:dyDescent="0.2">
      <c r="B103" s="74" t="s">
        <v>7</v>
      </c>
      <c r="C103" s="141">
        <f t="shared" ref="C103:H103" si="48">SUM(C104:C109)</f>
        <v>-11047671.056152171</v>
      </c>
      <c r="D103" s="141">
        <f t="shared" si="48"/>
        <v>-980702.05122373335</v>
      </c>
      <c r="E103" s="141">
        <f t="shared" si="48"/>
        <v>-12028373.107375905</v>
      </c>
      <c r="F103" s="141">
        <f t="shared" si="48"/>
        <v>-10460961.929071294</v>
      </c>
      <c r="G103" s="141">
        <f t="shared" si="48"/>
        <v>-1567411.1783046105</v>
      </c>
      <c r="H103" s="142">
        <f t="shared" si="48"/>
        <v>-1284185.3532505382</v>
      </c>
      <c r="I103" s="81"/>
      <c r="J103" s="143">
        <f>SUM(J104:J109)</f>
        <v>-1284185.3532505382</v>
      </c>
      <c r="K103" s="141">
        <f>SUM(K104:K109)</f>
        <v>0</v>
      </c>
      <c r="L103" s="142">
        <f>SUM(L104:L109)</f>
        <v>-1284185.3532505382</v>
      </c>
      <c r="M103" s="81"/>
      <c r="N103" s="143">
        <f>SUM(N104:N109)</f>
        <v>0</v>
      </c>
      <c r="O103" s="142">
        <f>SUM(O104:O109)</f>
        <v>0</v>
      </c>
    </row>
    <row r="104" spans="1:15" s="78" customFormat="1" ht="12.6" customHeight="1" x14ac:dyDescent="0.2">
      <c r="B104" s="109" t="s">
        <v>80</v>
      </c>
      <c r="C104" s="123">
        <v>-3368.4210526315792</v>
      </c>
      <c r="D104" s="123"/>
      <c r="E104" s="137">
        <f t="shared" ref="E104:E108" si="49">C104+D104</f>
        <v>-3368.4210526315792</v>
      </c>
      <c r="F104" s="123">
        <v>-1497.0515193809456</v>
      </c>
      <c r="G104" s="137">
        <f t="shared" ref="G104:G108" si="50">E104-F104</f>
        <v>-1871.3695332506336</v>
      </c>
      <c r="H104" s="110">
        <v>-1871.3695332506336</v>
      </c>
      <c r="I104" s="134"/>
      <c r="J104" s="135">
        <f t="shared" ref="J104:J109" si="51">K104+L104</f>
        <v>-1871.3695332506336</v>
      </c>
      <c r="K104" s="21"/>
      <c r="L104" s="110">
        <v>-1871.3695332506336</v>
      </c>
      <c r="M104" s="134"/>
      <c r="N104" s="113"/>
      <c r="O104" s="110"/>
    </row>
    <row r="105" spans="1:15" s="78" customFormat="1" ht="12.6" customHeight="1" x14ac:dyDescent="0.2">
      <c r="B105" s="127" t="s">
        <v>89</v>
      </c>
      <c r="C105" s="123">
        <v>-6796.8137767119542</v>
      </c>
      <c r="D105" s="123"/>
      <c r="E105" s="137">
        <f t="shared" si="49"/>
        <v>-6796.8137767119542</v>
      </c>
      <c r="F105" s="123">
        <v>-6177.2661050872312</v>
      </c>
      <c r="G105" s="137">
        <f t="shared" si="50"/>
        <v>-619.54767162472308</v>
      </c>
      <c r="H105" s="110">
        <v>-619.54767162472308</v>
      </c>
      <c r="I105" s="134"/>
      <c r="J105" s="135">
        <f t="shared" si="51"/>
        <v>-619.54767162472308</v>
      </c>
      <c r="K105" s="21"/>
      <c r="L105" s="110">
        <v>-619.54767162472308</v>
      </c>
      <c r="M105" s="134"/>
      <c r="N105" s="113"/>
      <c r="O105" s="110"/>
    </row>
    <row r="106" spans="1:15" s="78" customFormat="1" ht="12.6" customHeight="1" x14ac:dyDescent="0.2">
      <c r="B106" s="127" t="s">
        <v>90</v>
      </c>
      <c r="C106" s="123"/>
      <c r="D106" s="123">
        <v>-636.91785218745554</v>
      </c>
      <c r="E106" s="137">
        <f t="shared" si="49"/>
        <v>-636.91785218745554</v>
      </c>
      <c r="F106" s="123">
        <v>-636.91792290652472</v>
      </c>
      <c r="G106" s="137">
        <f t="shared" si="50"/>
        <v>7.0719069185543049E-5</v>
      </c>
      <c r="H106" s="110">
        <v>7.0719069185543049E-5</v>
      </c>
      <c r="I106" s="134"/>
      <c r="J106" s="135">
        <f t="shared" si="51"/>
        <v>7.0719069185543049E-5</v>
      </c>
      <c r="K106" s="21"/>
      <c r="L106" s="110">
        <v>7.0719069185543049E-5</v>
      </c>
      <c r="M106" s="134"/>
      <c r="N106" s="113"/>
      <c r="O106" s="110"/>
    </row>
    <row r="107" spans="1:15" s="78" customFormat="1" ht="12.6" customHeight="1" x14ac:dyDescent="0.2">
      <c r="B107" s="127" t="s">
        <v>91</v>
      </c>
      <c r="C107" s="123">
        <v>-1231000</v>
      </c>
      <c r="D107" s="123"/>
      <c r="E107" s="137">
        <f t="shared" si="49"/>
        <v>-1231000</v>
      </c>
      <c r="F107" s="123">
        <v>-1165977.69</v>
      </c>
      <c r="G107" s="137">
        <f t="shared" si="50"/>
        <v>-65022.310000000056</v>
      </c>
      <c r="H107" s="110">
        <v>-65022.310000000056</v>
      </c>
      <c r="I107" s="134"/>
      <c r="J107" s="135">
        <f t="shared" si="51"/>
        <v>-65022.310000000056</v>
      </c>
      <c r="K107" s="21"/>
      <c r="L107" s="110">
        <v>-65022.310000000056</v>
      </c>
      <c r="M107" s="134"/>
      <c r="N107" s="113"/>
      <c r="O107" s="110"/>
    </row>
    <row r="108" spans="1:15" s="78" customFormat="1" ht="12.6" customHeight="1" x14ac:dyDescent="0.2">
      <c r="B108" s="114" t="s">
        <v>38</v>
      </c>
      <c r="C108" s="123">
        <v>-1012665.8068368898</v>
      </c>
      <c r="D108" s="123"/>
      <c r="E108" s="137">
        <f t="shared" si="49"/>
        <v>-1012665.8068368898</v>
      </c>
      <c r="F108" s="123">
        <v>-729439.98178281763</v>
      </c>
      <c r="G108" s="137">
        <f t="shared" si="50"/>
        <v>-283225.82505407219</v>
      </c>
      <c r="H108" s="115">
        <v>0</v>
      </c>
      <c r="I108" s="134"/>
      <c r="J108" s="135">
        <f t="shared" si="51"/>
        <v>0</v>
      </c>
      <c r="K108" s="21"/>
      <c r="L108" s="110">
        <v>0</v>
      </c>
      <c r="M108" s="134"/>
      <c r="N108" s="113"/>
      <c r="O108" s="110"/>
    </row>
    <row r="109" spans="1:15" s="78" customFormat="1" ht="12.6" customHeight="1" x14ac:dyDescent="0.2">
      <c r="B109" s="73" t="s">
        <v>35</v>
      </c>
      <c r="C109" s="139">
        <v>-8793840.0144859366</v>
      </c>
      <c r="D109" s="139">
        <v>-980065.13337154593</v>
      </c>
      <c r="E109" s="140">
        <f>C109+D109</f>
        <v>-9773905.1478574835</v>
      </c>
      <c r="F109" s="138">
        <v>-8557233.0217411015</v>
      </c>
      <c r="G109" s="140">
        <f>E109-F109</f>
        <v>-1216672.126116382</v>
      </c>
      <c r="H109" s="125">
        <v>-1216672.126116382</v>
      </c>
      <c r="I109" s="134"/>
      <c r="J109" s="136">
        <f t="shared" si="51"/>
        <v>-1216672.126116382</v>
      </c>
      <c r="K109" s="120"/>
      <c r="L109" s="118">
        <v>-1216672.126116382</v>
      </c>
      <c r="M109" s="134"/>
      <c r="N109" s="121"/>
      <c r="O109" s="118"/>
    </row>
    <row r="110" spans="1:15" s="78" customFormat="1" ht="12.6" customHeight="1" x14ac:dyDescent="0.2">
      <c r="B110" s="307" t="s">
        <v>59</v>
      </c>
      <c r="C110" s="308"/>
      <c r="D110" s="308"/>
      <c r="E110" s="308"/>
      <c r="F110" s="308"/>
      <c r="G110" s="308"/>
      <c r="H110" s="309"/>
      <c r="I110" s="81"/>
      <c r="J110" s="93" t="s">
        <v>59</v>
      </c>
      <c r="K110" s="94"/>
      <c r="L110" s="95"/>
      <c r="M110" s="81"/>
      <c r="N110" s="93"/>
      <c r="O110" s="95"/>
    </row>
    <row r="111" spans="1:15" s="78" customFormat="1" ht="12.6" customHeight="1" x14ac:dyDescent="0.2">
      <c r="B111" s="74" t="s">
        <v>7</v>
      </c>
      <c r="C111" s="141">
        <f t="shared" ref="C111:H111" si="52">SUM(C112:C116)</f>
        <v>-8655397.9201066568</v>
      </c>
      <c r="D111" s="141">
        <f t="shared" si="52"/>
        <v>-793408.21500203409</v>
      </c>
      <c r="E111" s="141">
        <f t="shared" si="52"/>
        <v>-9448806.1351086907</v>
      </c>
      <c r="F111" s="141">
        <f t="shared" si="52"/>
        <v>-8677288.0049758963</v>
      </c>
      <c r="G111" s="141">
        <f t="shared" si="52"/>
        <v>-771518.13013279461</v>
      </c>
      <c r="H111" s="142">
        <f t="shared" si="52"/>
        <v>-716015.51728316455</v>
      </c>
      <c r="I111" s="81"/>
      <c r="J111" s="143">
        <f>SUM(J112:J116)</f>
        <v>-716015.51728316455</v>
      </c>
      <c r="K111" s="141">
        <f>SUM(K112:K116)</f>
        <v>0</v>
      </c>
      <c r="L111" s="142">
        <f>SUM(L112:L116)</f>
        <v>-716015.51728316455</v>
      </c>
      <c r="M111" s="81"/>
      <c r="N111" s="143">
        <f>SUM(N112:N116)</f>
        <v>0</v>
      </c>
      <c r="O111" s="142">
        <f>SUM(O112:O116)</f>
        <v>0</v>
      </c>
    </row>
    <row r="112" spans="1:15" s="78" customFormat="1" ht="12.6" customHeight="1" x14ac:dyDescent="0.2">
      <c r="B112" s="109" t="s">
        <v>80</v>
      </c>
      <c r="C112" s="123">
        <v>-842.1052631578948</v>
      </c>
      <c r="D112" s="123"/>
      <c r="E112" s="137">
        <f t="shared" ref="E112:E115" si="53">C112+D112</f>
        <v>-842.1052631578948</v>
      </c>
      <c r="F112" s="123">
        <v>-374.26227133722023</v>
      </c>
      <c r="G112" s="140">
        <f t="shared" ref="G112:G115" si="54">E112-F112</f>
        <v>-467.84299182067457</v>
      </c>
      <c r="H112" s="110">
        <v>-467.84299182067457</v>
      </c>
      <c r="I112" s="134"/>
      <c r="J112" s="135">
        <f t="shared" ref="J112:J116" si="55">K112+L112</f>
        <v>-467.84299182067457</v>
      </c>
      <c r="K112" s="21"/>
      <c r="L112" s="110">
        <v>-467.84299182067457</v>
      </c>
      <c r="M112" s="134"/>
      <c r="N112" s="113"/>
      <c r="O112" s="110"/>
    </row>
    <row r="113" spans="1:15" s="78" customFormat="1" ht="12.6" customHeight="1" x14ac:dyDescent="0.2">
      <c r="B113" s="127" t="s">
        <v>89</v>
      </c>
      <c r="C113" s="123">
        <v>-11162.550905095959</v>
      </c>
      <c r="D113" s="123"/>
      <c r="E113" s="137">
        <f t="shared" si="53"/>
        <v>-11162.550905095959</v>
      </c>
      <c r="F113" s="123">
        <v>-10301.467818132664</v>
      </c>
      <c r="G113" s="140">
        <f t="shared" si="54"/>
        <v>-861.0830869632955</v>
      </c>
      <c r="H113" s="110">
        <v>-861.0830869632955</v>
      </c>
      <c r="I113" s="134"/>
      <c r="J113" s="135">
        <f t="shared" si="55"/>
        <v>-861.0830869632955</v>
      </c>
      <c r="K113" s="21"/>
      <c r="L113" s="110">
        <v>-861.0830869632955</v>
      </c>
      <c r="M113" s="134"/>
      <c r="N113" s="113"/>
      <c r="O113" s="110"/>
    </row>
    <row r="114" spans="1:15" s="78" customFormat="1" ht="12.6" customHeight="1" x14ac:dyDescent="0.2">
      <c r="B114" s="127" t="s">
        <v>90</v>
      </c>
      <c r="C114" s="123"/>
      <c r="D114" s="123">
        <v>-786.55969703418555</v>
      </c>
      <c r="E114" s="137">
        <f t="shared" si="53"/>
        <v>-786.55969703418555</v>
      </c>
      <c r="F114" s="123">
        <v>-786.55988888740558</v>
      </c>
      <c r="G114" s="140">
        <f t="shared" si="54"/>
        <v>1.9185322003067995E-4</v>
      </c>
      <c r="H114" s="110"/>
      <c r="I114" s="134"/>
      <c r="J114" s="135">
        <f t="shared" si="55"/>
        <v>0</v>
      </c>
      <c r="K114" s="21"/>
      <c r="L114" s="110"/>
      <c r="M114" s="134"/>
      <c r="N114" s="113"/>
      <c r="O114" s="110"/>
    </row>
    <row r="115" spans="1:15" s="78" customFormat="1" ht="12.6" customHeight="1" x14ac:dyDescent="0.2">
      <c r="B115" s="114" t="s">
        <v>38</v>
      </c>
      <c r="C115" s="123">
        <v>-797886.25195901084</v>
      </c>
      <c r="D115" s="123"/>
      <c r="E115" s="137">
        <f t="shared" si="53"/>
        <v>-797886.25195901084</v>
      </c>
      <c r="F115" s="123">
        <v>-742383.63891752763</v>
      </c>
      <c r="G115" s="140">
        <f t="shared" si="54"/>
        <v>-55502.613041483215</v>
      </c>
      <c r="H115" s="115">
        <v>0</v>
      </c>
      <c r="I115" s="134"/>
      <c r="J115" s="135">
        <f t="shared" si="55"/>
        <v>0</v>
      </c>
      <c r="K115" s="21"/>
      <c r="L115" s="110">
        <v>0</v>
      </c>
      <c r="M115" s="134"/>
      <c r="N115" s="113"/>
      <c r="O115" s="110"/>
    </row>
    <row r="116" spans="1:15" s="78" customFormat="1" ht="12.6" customHeight="1" x14ac:dyDescent="0.2">
      <c r="B116" s="73" t="s">
        <v>35</v>
      </c>
      <c r="C116" s="139">
        <v>-7845507.0119793927</v>
      </c>
      <c r="D116" s="139">
        <v>-792621.65530499991</v>
      </c>
      <c r="E116" s="140">
        <f>C116+D116</f>
        <v>-8638128.6672843918</v>
      </c>
      <c r="F116" s="138">
        <v>-7923442.0760800112</v>
      </c>
      <c r="G116" s="140">
        <f>E116-F116</f>
        <v>-714686.59120438062</v>
      </c>
      <c r="H116" s="47">
        <v>-714686.59120438062</v>
      </c>
      <c r="I116" s="81"/>
      <c r="J116" s="144">
        <f t="shared" si="55"/>
        <v>-714686.59120438062</v>
      </c>
      <c r="K116" s="71"/>
      <c r="L116" s="49">
        <v>-714686.59120438062</v>
      </c>
      <c r="M116" s="81"/>
      <c r="N116" s="48"/>
      <c r="O116" s="49"/>
    </row>
    <row r="117" spans="1:15" s="78" customFormat="1" ht="12.6" customHeight="1" x14ac:dyDescent="0.2">
      <c r="B117" s="307" t="s">
        <v>60</v>
      </c>
      <c r="C117" s="308"/>
      <c r="D117" s="308"/>
      <c r="E117" s="308"/>
      <c r="F117" s="308"/>
      <c r="G117" s="308"/>
      <c r="H117" s="309"/>
      <c r="I117" s="81"/>
      <c r="J117" s="93" t="s">
        <v>60</v>
      </c>
      <c r="K117" s="94"/>
      <c r="L117" s="95"/>
      <c r="M117" s="81"/>
      <c r="N117" s="93"/>
      <c r="O117" s="95"/>
    </row>
    <row r="118" spans="1:15" s="78" customFormat="1" ht="12.6" customHeight="1" x14ac:dyDescent="0.2">
      <c r="A118" s="78" t="s">
        <v>74</v>
      </c>
      <c r="B118" s="74" t="s">
        <v>7</v>
      </c>
      <c r="C118" s="141">
        <f t="shared" ref="C118:H118" si="56">SUM(C119:C124)</f>
        <v>-749879.99285523279</v>
      </c>
      <c r="D118" s="141">
        <f t="shared" si="56"/>
        <v>-182363.672168997</v>
      </c>
      <c r="E118" s="141">
        <f t="shared" si="56"/>
        <v>-932243.66502422979</v>
      </c>
      <c r="F118" s="141">
        <f t="shared" si="56"/>
        <v>-820684.72791939718</v>
      </c>
      <c r="G118" s="141">
        <f t="shared" si="56"/>
        <v>-111558.93710483263</v>
      </c>
      <c r="H118" s="142">
        <f t="shared" si="56"/>
        <v>-104028.31001065657</v>
      </c>
      <c r="I118" s="81"/>
      <c r="J118" s="143">
        <f>SUM(J119:J124)</f>
        <v>-104028.31001065657</v>
      </c>
      <c r="K118" s="141">
        <f>SUM(K119:K124)</f>
        <v>0</v>
      </c>
      <c r="L118" s="142">
        <f>SUM(L119:L124)</f>
        <v>-104028.31001065657</v>
      </c>
      <c r="M118" s="81"/>
      <c r="N118" s="143">
        <f>SUM(N119:N124)</f>
        <v>0</v>
      </c>
      <c r="O118" s="142">
        <f>SUM(O119:O124)</f>
        <v>0</v>
      </c>
    </row>
    <row r="119" spans="1:15" s="78" customFormat="1" ht="12.6" customHeight="1" x14ac:dyDescent="0.2">
      <c r="B119" s="109" t="s">
        <v>87</v>
      </c>
      <c r="C119" s="123"/>
      <c r="D119" s="123">
        <v>-3690.4600000000009</v>
      </c>
      <c r="E119" s="137">
        <f t="shared" ref="E119:E123" si="57">C119+D119</f>
        <v>-3690.4600000000009</v>
      </c>
      <c r="F119" s="123">
        <v>-3690.4599999999964</v>
      </c>
      <c r="G119" s="140">
        <f t="shared" ref="G119:G123" si="58">E119-F119</f>
        <v>-4.5474735088646412E-12</v>
      </c>
      <c r="H119" s="110"/>
      <c r="I119" s="134"/>
      <c r="J119" s="135">
        <f t="shared" ref="J119:J124" si="59">K119+L119</f>
        <v>0</v>
      </c>
      <c r="K119" s="21"/>
      <c r="L119" s="110"/>
      <c r="M119" s="134"/>
      <c r="N119" s="113"/>
      <c r="O119" s="110"/>
    </row>
    <row r="120" spans="1:15" s="78" customFormat="1" ht="12.6" customHeight="1" x14ac:dyDescent="0.2">
      <c r="B120" s="109" t="s">
        <v>80</v>
      </c>
      <c r="C120" s="123">
        <v>-842.1052631578948</v>
      </c>
      <c r="D120" s="123"/>
      <c r="E120" s="137">
        <f t="shared" si="57"/>
        <v>-842.1052631578948</v>
      </c>
      <c r="F120" s="123">
        <v>-374.26315789473654</v>
      </c>
      <c r="G120" s="140">
        <f t="shared" si="58"/>
        <v>-467.84210526315826</v>
      </c>
      <c r="H120" s="110">
        <v>-467.84210526315826</v>
      </c>
      <c r="I120" s="134"/>
      <c r="J120" s="135">
        <f t="shared" si="59"/>
        <v>-467.84210526315826</v>
      </c>
      <c r="K120" s="21"/>
      <c r="L120" s="110">
        <v>-467.84210526315826</v>
      </c>
      <c r="M120" s="134"/>
      <c r="N120" s="113"/>
      <c r="O120" s="110"/>
    </row>
    <row r="121" spans="1:15" s="78" customFormat="1" ht="12.6" customHeight="1" x14ac:dyDescent="0.2">
      <c r="B121" s="127" t="s">
        <v>89</v>
      </c>
      <c r="C121" s="123">
        <v>-474.82058527945503</v>
      </c>
      <c r="D121" s="123"/>
      <c r="E121" s="137">
        <f t="shared" si="57"/>
        <v>-474.82058527945503</v>
      </c>
      <c r="F121" s="123">
        <v>-448.5985752448899</v>
      </c>
      <c r="G121" s="140">
        <f t="shared" si="58"/>
        <v>-26.22201003456513</v>
      </c>
      <c r="H121" s="110">
        <v>-26.22201003456513</v>
      </c>
      <c r="I121" s="134"/>
      <c r="J121" s="135">
        <f t="shared" si="59"/>
        <v>-26.22201003456513</v>
      </c>
      <c r="K121" s="21"/>
      <c r="L121" s="110">
        <v>-26.22201003456513</v>
      </c>
      <c r="M121" s="134"/>
      <c r="N121" s="113"/>
      <c r="O121" s="110"/>
    </row>
    <row r="122" spans="1:15" s="78" customFormat="1" ht="12.6" customHeight="1" x14ac:dyDescent="0.2">
      <c r="B122" s="127" t="s">
        <v>90</v>
      </c>
      <c r="C122" s="123"/>
      <c r="D122" s="123">
        <v>-42.570524827086999</v>
      </c>
      <c r="E122" s="137">
        <f t="shared" si="57"/>
        <v>-42.570524827086999</v>
      </c>
      <c r="F122" s="123">
        <v>-42.570524826462233</v>
      </c>
      <c r="G122" s="140">
        <f t="shared" si="58"/>
        <v>-6.2476601669914089E-10</v>
      </c>
      <c r="H122" s="110"/>
      <c r="I122" s="134"/>
      <c r="J122" s="135">
        <f t="shared" si="59"/>
        <v>0</v>
      </c>
      <c r="K122" s="21"/>
      <c r="L122" s="110"/>
      <c r="M122" s="134"/>
      <c r="N122" s="113"/>
      <c r="O122" s="110"/>
    </row>
    <row r="123" spans="1:15" s="78" customFormat="1" ht="12.6" customHeight="1" x14ac:dyDescent="0.2">
      <c r="B123" s="114" t="s">
        <v>38</v>
      </c>
      <c r="C123" s="123">
        <v>-43378.457912415222</v>
      </c>
      <c r="D123" s="123"/>
      <c r="E123" s="137">
        <f t="shared" si="57"/>
        <v>-43378.457912415222</v>
      </c>
      <c r="F123" s="123">
        <v>-35847.830818239796</v>
      </c>
      <c r="G123" s="140">
        <f t="shared" si="58"/>
        <v>-7530.6270941754265</v>
      </c>
      <c r="H123" s="115">
        <v>0</v>
      </c>
      <c r="I123" s="134"/>
      <c r="J123" s="135">
        <f t="shared" si="59"/>
        <v>0</v>
      </c>
      <c r="K123" s="21"/>
      <c r="L123" s="110">
        <v>0</v>
      </c>
      <c r="M123" s="134"/>
      <c r="N123" s="113"/>
      <c r="O123" s="110"/>
    </row>
    <row r="124" spans="1:15" s="78" customFormat="1" ht="12.6" customHeight="1" x14ac:dyDescent="0.2">
      <c r="B124" s="73" t="s">
        <v>35</v>
      </c>
      <c r="C124" s="139">
        <v>-705184.60909438017</v>
      </c>
      <c r="D124" s="139">
        <v>-178630.64164416993</v>
      </c>
      <c r="E124" s="140">
        <f>C124+D124</f>
        <v>-883815.25073855009</v>
      </c>
      <c r="F124" s="138">
        <v>-780281.00484319124</v>
      </c>
      <c r="G124" s="140">
        <f>E124-F124</f>
        <v>-103534.24589535885</v>
      </c>
      <c r="H124" s="125">
        <v>-103534.24589535885</v>
      </c>
      <c r="I124" s="134"/>
      <c r="J124" s="136">
        <f t="shared" si="59"/>
        <v>-103534.24589535885</v>
      </c>
      <c r="K124" s="120"/>
      <c r="L124" s="118">
        <v>-103534.24589535885</v>
      </c>
      <c r="M124" s="134"/>
      <c r="N124" s="121"/>
      <c r="O124" s="118"/>
    </row>
    <row r="125" spans="1:15" s="78" customFormat="1" ht="12.6" customHeight="1" x14ac:dyDescent="0.2">
      <c r="A125" s="78" t="s">
        <v>74</v>
      </c>
      <c r="B125" s="307" t="s">
        <v>61</v>
      </c>
      <c r="C125" s="308"/>
      <c r="D125" s="308"/>
      <c r="E125" s="308"/>
      <c r="F125" s="308"/>
      <c r="G125" s="308"/>
      <c r="H125" s="309"/>
      <c r="I125" s="81"/>
      <c r="J125" s="93" t="s">
        <v>61</v>
      </c>
      <c r="K125" s="94"/>
      <c r="L125" s="95"/>
      <c r="M125" s="81"/>
      <c r="N125" s="93"/>
      <c r="O125" s="95"/>
    </row>
    <row r="126" spans="1:15" s="78" customFormat="1" ht="12.6" customHeight="1" x14ac:dyDescent="0.2">
      <c r="B126" s="74" t="s">
        <v>7</v>
      </c>
      <c r="C126" s="141">
        <f t="shared" ref="C126:H126" si="60">SUM(C127:C128)</f>
        <v>-201419.61124774264</v>
      </c>
      <c r="D126" s="141">
        <f t="shared" si="60"/>
        <v>-56661.96609568884</v>
      </c>
      <c r="E126" s="141">
        <f t="shared" si="60"/>
        <v>-258081.57734343148</v>
      </c>
      <c r="F126" s="141">
        <f t="shared" si="60"/>
        <v>-254981.86015181421</v>
      </c>
      <c r="G126" s="141">
        <f t="shared" si="60"/>
        <v>-3099.7171916172556</v>
      </c>
      <c r="H126" s="142">
        <f t="shared" si="60"/>
        <v>-2605.1672817362996</v>
      </c>
      <c r="I126" s="81"/>
      <c r="J126" s="143">
        <f>SUM(J127:J128)</f>
        <v>-2605.1672817362996</v>
      </c>
      <c r="K126" s="141">
        <f>SUM(K127:K128)</f>
        <v>0</v>
      </c>
      <c r="L126" s="142">
        <f>SUM(L127:L128)</f>
        <v>-2605.1672817362996</v>
      </c>
      <c r="M126" s="81"/>
      <c r="N126" s="143">
        <f>SUM(N127:N128)</f>
        <v>0</v>
      </c>
      <c r="O126" s="142">
        <f>SUM(O127:O128)</f>
        <v>0</v>
      </c>
    </row>
    <row r="127" spans="1:15" s="78" customFormat="1" ht="12.6" customHeight="1" x14ac:dyDescent="0.2">
      <c r="B127" s="114" t="s">
        <v>38</v>
      </c>
      <c r="C127" s="123">
        <v>-4499.0631182276129</v>
      </c>
      <c r="D127" s="123"/>
      <c r="E127" s="137">
        <f t="shared" ref="E127" si="61">C127+D127</f>
        <v>-4499.0631182276129</v>
      </c>
      <c r="F127" s="123">
        <v>-4004.5132083466569</v>
      </c>
      <c r="G127" s="140">
        <f t="shared" ref="G127" si="62">E127-F127</f>
        <v>-494.54990988095597</v>
      </c>
      <c r="H127" s="115">
        <v>0</v>
      </c>
      <c r="I127" s="134"/>
      <c r="J127" s="135">
        <f t="shared" ref="J127:J128" si="63">K127+L127</f>
        <v>0</v>
      </c>
      <c r="K127" s="21"/>
      <c r="L127" s="110">
        <v>0</v>
      </c>
      <c r="M127" s="134"/>
      <c r="N127" s="113"/>
      <c r="O127" s="110"/>
    </row>
    <row r="128" spans="1:15" s="78" customFormat="1" ht="12.6" customHeight="1" x14ac:dyDescent="0.2">
      <c r="B128" s="73" t="s">
        <v>35</v>
      </c>
      <c r="C128" s="139">
        <v>-196920.54812951502</v>
      </c>
      <c r="D128" s="139">
        <v>-56661.96609568884</v>
      </c>
      <c r="E128" s="140">
        <f>C128+D128</f>
        <v>-253582.51422520386</v>
      </c>
      <c r="F128" s="138">
        <v>-250977.34694346756</v>
      </c>
      <c r="G128" s="140">
        <f>E128-F128</f>
        <v>-2605.1672817362996</v>
      </c>
      <c r="H128" s="125">
        <v>-2605.1672817362996</v>
      </c>
      <c r="I128" s="134"/>
      <c r="J128" s="136">
        <f t="shared" si="63"/>
        <v>-2605.1672817362996</v>
      </c>
      <c r="K128" s="120"/>
      <c r="L128" s="118">
        <v>-2605.1672817362996</v>
      </c>
      <c r="M128" s="134"/>
      <c r="N128" s="121"/>
      <c r="O128" s="118"/>
    </row>
    <row r="129" spans="1:15" ht="12.6" customHeight="1" x14ac:dyDescent="0.2">
      <c r="B129" s="290" t="s">
        <v>62</v>
      </c>
      <c r="C129" s="291"/>
      <c r="D129" s="291"/>
      <c r="E129" s="291"/>
      <c r="F129" s="291"/>
      <c r="G129" s="291"/>
      <c r="H129" s="292"/>
      <c r="I129" s="9"/>
      <c r="J129" s="63" t="s">
        <v>62</v>
      </c>
      <c r="K129" s="41"/>
      <c r="L129" s="64"/>
      <c r="M129" s="9"/>
      <c r="N129" s="63"/>
      <c r="O129" s="64"/>
    </row>
    <row r="130" spans="1:15" ht="12.6" customHeight="1" x14ac:dyDescent="0.2">
      <c r="A130" s="4" t="s">
        <v>74</v>
      </c>
      <c r="B130" s="74" t="s">
        <v>7</v>
      </c>
      <c r="C130" s="16">
        <f t="shared" ref="C130:H130" si="64">SUM(C131:C134)</f>
        <v>-986473.69431096874</v>
      </c>
      <c r="D130" s="16">
        <f t="shared" si="64"/>
        <v>-254646.10817350823</v>
      </c>
      <c r="E130" s="16">
        <f t="shared" si="64"/>
        <v>-1241119.8024844769</v>
      </c>
      <c r="F130" s="16">
        <f t="shared" si="64"/>
        <v>-1234408.8781188496</v>
      </c>
      <c r="G130" s="16">
        <f t="shared" si="64"/>
        <v>-6710.924365627372</v>
      </c>
      <c r="H130" s="17">
        <f t="shared" si="64"/>
        <v>-5524.0788625730238</v>
      </c>
      <c r="I130" s="9"/>
      <c r="J130" s="15">
        <f>SUM(J131:J134)</f>
        <v>-5524.0788625730238</v>
      </c>
      <c r="K130" s="16">
        <f>SUM(K131:K134)</f>
        <v>0</v>
      </c>
      <c r="L130" s="17">
        <f>SUM(L131:L134)</f>
        <v>-5524.0788625730238</v>
      </c>
      <c r="M130" s="9"/>
      <c r="N130" s="15">
        <f>SUM(N131:N134)</f>
        <v>0</v>
      </c>
      <c r="O130" s="17">
        <f>SUM(O131:O134)</f>
        <v>0</v>
      </c>
    </row>
    <row r="131" spans="1:15" s="78" customFormat="1" ht="12.6" customHeight="1" x14ac:dyDescent="0.2">
      <c r="B131" s="127" t="s">
        <v>89</v>
      </c>
      <c r="C131" s="123">
        <v>-33.732936693212586</v>
      </c>
      <c r="D131" s="123"/>
      <c r="E131" s="137">
        <f t="shared" ref="E131:E133" si="65">C131+D131</f>
        <v>-33.732936693212586</v>
      </c>
      <c r="F131" s="123">
        <v>-31.970455989560524</v>
      </c>
      <c r="G131" s="140">
        <f t="shared" ref="G131:G133" si="66">E131-F131</f>
        <v>-1.7624807036520629</v>
      </c>
      <c r="H131" s="110">
        <v>-1.7624807036520629</v>
      </c>
      <c r="I131" s="134"/>
      <c r="J131" s="135">
        <f t="shared" ref="J131:J134" si="67">K131+L131</f>
        <v>-1.7624807036520629</v>
      </c>
      <c r="K131" s="21"/>
      <c r="L131" s="110">
        <v>-1.7624807036520629</v>
      </c>
      <c r="M131" s="134"/>
      <c r="N131" s="113"/>
      <c r="O131" s="110"/>
    </row>
    <row r="132" spans="1:15" s="78" customFormat="1" ht="12.6" customHeight="1" x14ac:dyDescent="0.2">
      <c r="B132" s="127" t="s">
        <v>90</v>
      </c>
      <c r="C132" s="123"/>
      <c r="D132" s="123">
        <v>-4.1700514101233912</v>
      </c>
      <c r="E132" s="137">
        <f t="shared" si="65"/>
        <v>-4.1700514101233912</v>
      </c>
      <c r="F132" s="123">
        <v>-4.1700514097884058</v>
      </c>
      <c r="G132" s="140">
        <f t="shared" si="66"/>
        <v>-3.3498537277409923E-10</v>
      </c>
      <c r="H132" s="110"/>
      <c r="I132" s="134"/>
      <c r="J132" s="135">
        <f t="shared" si="67"/>
        <v>0</v>
      </c>
      <c r="K132" s="21"/>
      <c r="L132" s="110"/>
      <c r="M132" s="134"/>
      <c r="N132" s="113"/>
      <c r="O132" s="110"/>
    </row>
    <row r="133" spans="1:15" s="78" customFormat="1" ht="12.6" customHeight="1" x14ac:dyDescent="0.2">
      <c r="B133" s="114" t="s">
        <v>38</v>
      </c>
      <c r="C133" s="123">
        <v>-48385.882910729721</v>
      </c>
      <c r="D133" s="123"/>
      <c r="E133" s="137">
        <f t="shared" si="65"/>
        <v>-48385.882910729721</v>
      </c>
      <c r="F133" s="123">
        <v>-47199.037407675707</v>
      </c>
      <c r="G133" s="140">
        <f t="shared" si="66"/>
        <v>-1186.8455030540135</v>
      </c>
      <c r="H133" s="115">
        <v>0</v>
      </c>
      <c r="I133" s="134"/>
      <c r="J133" s="135">
        <f t="shared" si="67"/>
        <v>0</v>
      </c>
      <c r="K133" s="21"/>
      <c r="L133" s="110">
        <v>0</v>
      </c>
      <c r="M133" s="134"/>
      <c r="N133" s="113"/>
      <c r="O133" s="110"/>
    </row>
    <row r="134" spans="1:15" s="78" customFormat="1" ht="12.6" customHeight="1" x14ac:dyDescent="0.2">
      <c r="B134" s="73" t="s">
        <v>35</v>
      </c>
      <c r="C134" s="139">
        <v>-938054.07846354577</v>
      </c>
      <c r="D134" s="139">
        <v>-254641.9381220981</v>
      </c>
      <c r="E134" s="140">
        <f>C134+D134</f>
        <v>-1192696.0165856439</v>
      </c>
      <c r="F134" s="138">
        <v>-1187173.7002037745</v>
      </c>
      <c r="G134" s="140">
        <f>E134-F134</f>
        <v>-5522.316381869372</v>
      </c>
      <c r="H134" s="125">
        <v>-5522.316381869372</v>
      </c>
      <c r="I134" s="134"/>
      <c r="J134" s="136">
        <f t="shared" si="67"/>
        <v>-5522.316381869372</v>
      </c>
      <c r="K134" s="120"/>
      <c r="L134" s="118">
        <v>-5522.316381869372</v>
      </c>
      <c r="M134" s="134"/>
      <c r="N134" s="121"/>
      <c r="O134" s="118"/>
    </row>
    <row r="135" spans="1:15" s="78" customFormat="1" ht="12.6" customHeight="1" x14ac:dyDescent="0.2">
      <c r="A135" s="78" t="s">
        <v>74</v>
      </c>
      <c r="B135" s="307" t="s">
        <v>63</v>
      </c>
      <c r="C135" s="308"/>
      <c r="D135" s="308"/>
      <c r="E135" s="308"/>
      <c r="F135" s="308"/>
      <c r="G135" s="308"/>
      <c r="H135" s="309"/>
      <c r="I135" s="81"/>
      <c r="J135" s="93" t="s">
        <v>61</v>
      </c>
      <c r="K135" s="94"/>
      <c r="L135" s="95"/>
      <c r="M135" s="81"/>
      <c r="N135" s="93"/>
      <c r="O135" s="95"/>
    </row>
    <row r="136" spans="1:15" s="78" customFormat="1" ht="12.6" customHeight="1" x14ac:dyDescent="0.2">
      <c r="B136" s="74" t="s">
        <v>7</v>
      </c>
      <c r="C136" s="141">
        <f t="shared" ref="C136:H136" si="68">SUM(C137:C138)</f>
        <v>-884005.83509894332</v>
      </c>
      <c r="D136" s="141">
        <f t="shared" si="68"/>
        <v>-439656.46000000008</v>
      </c>
      <c r="E136" s="141">
        <f t="shared" si="68"/>
        <v>-1323662.2950989436</v>
      </c>
      <c r="F136" s="141">
        <f t="shared" si="68"/>
        <v>-1097188.8869695312</v>
      </c>
      <c r="G136" s="141">
        <f t="shared" si="68"/>
        <v>-226473.40812941248</v>
      </c>
      <c r="H136" s="142">
        <f t="shared" si="68"/>
        <v>-225808.53717536246</v>
      </c>
      <c r="I136" s="81"/>
      <c r="J136" s="143">
        <f>SUM(J137:J138)</f>
        <v>-225808.53717536246</v>
      </c>
      <c r="K136" s="141">
        <f>SUM(K137:K138)</f>
        <v>0</v>
      </c>
      <c r="L136" s="142">
        <f>SUM(L137:L138)</f>
        <v>-225808.53717536246</v>
      </c>
      <c r="M136" s="81"/>
      <c r="N136" s="143">
        <f>SUM(N137:N138)</f>
        <v>0</v>
      </c>
      <c r="O136" s="142">
        <f>SUM(O137:O138)</f>
        <v>0</v>
      </c>
    </row>
    <row r="137" spans="1:15" s="78" customFormat="1" ht="12.6" customHeight="1" x14ac:dyDescent="0.2">
      <c r="B137" s="114" t="s">
        <v>38</v>
      </c>
      <c r="C137" s="123">
        <v>-1298.2949995500001</v>
      </c>
      <c r="D137" s="123"/>
      <c r="E137" s="137">
        <f t="shared" ref="E137" si="69">C137+D137</f>
        <v>-1298.2949995500001</v>
      </c>
      <c r="F137" s="123">
        <v>-633.42404549999992</v>
      </c>
      <c r="G137" s="140">
        <f t="shared" ref="G137" si="70">E137-F137</f>
        <v>-664.87095405000014</v>
      </c>
      <c r="H137" s="115">
        <v>0</v>
      </c>
      <c r="I137" s="134"/>
      <c r="J137" s="135">
        <f t="shared" ref="J137:J138" si="71">K137+L137</f>
        <v>0</v>
      </c>
      <c r="K137" s="21"/>
      <c r="L137" s="110">
        <v>0</v>
      </c>
      <c r="M137" s="134"/>
      <c r="N137" s="113"/>
      <c r="O137" s="110"/>
    </row>
    <row r="138" spans="1:15" s="78" customFormat="1" ht="12.6" customHeight="1" x14ac:dyDescent="0.2">
      <c r="B138" s="73" t="s">
        <v>35</v>
      </c>
      <c r="C138" s="139">
        <v>-882707.54009939334</v>
      </c>
      <c r="D138" s="139">
        <v>-439656.46000000008</v>
      </c>
      <c r="E138" s="140">
        <f>C138+D138</f>
        <v>-1322364.0000993935</v>
      </c>
      <c r="F138" s="138">
        <v>-1096555.4629240311</v>
      </c>
      <c r="G138" s="140">
        <f>E138-F138</f>
        <v>-225808.53717536246</v>
      </c>
      <c r="H138" s="125">
        <v>-225808.53717536246</v>
      </c>
      <c r="I138" s="134"/>
      <c r="J138" s="136">
        <f t="shared" si="71"/>
        <v>-225808.53717536246</v>
      </c>
      <c r="K138" s="120"/>
      <c r="L138" s="118">
        <v>-225808.53717536246</v>
      </c>
      <c r="M138" s="134"/>
      <c r="N138" s="121"/>
      <c r="O138" s="118"/>
    </row>
    <row r="139" spans="1:15" s="78" customFormat="1" ht="12.6" customHeight="1" x14ac:dyDescent="0.2">
      <c r="A139" s="78" t="s">
        <v>74</v>
      </c>
      <c r="B139" s="307" t="s">
        <v>64</v>
      </c>
      <c r="C139" s="308"/>
      <c r="D139" s="308"/>
      <c r="E139" s="308"/>
      <c r="F139" s="308"/>
      <c r="G139" s="308"/>
      <c r="H139" s="309"/>
      <c r="I139" s="81"/>
      <c r="J139" s="93" t="s">
        <v>64</v>
      </c>
      <c r="K139" s="94"/>
      <c r="L139" s="95"/>
      <c r="M139" s="81"/>
      <c r="N139" s="93"/>
      <c r="O139" s="95"/>
    </row>
    <row r="140" spans="1:15" s="78" customFormat="1" ht="12.6" customHeight="1" x14ac:dyDescent="0.2">
      <c r="B140" s="74" t="s">
        <v>7</v>
      </c>
      <c r="C140" s="141">
        <f t="shared" ref="C140:H140" si="72">SUM(C141:C143)</f>
        <v>-381334.96279974922</v>
      </c>
      <c r="D140" s="141">
        <f t="shared" si="72"/>
        <v>-66969.833898109166</v>
      </c>
      <c r="E140" s="141">
        <f t="shared" si="72"/>
        <v>-448304.79669785837</v>
      </c>
      <c r="F140" s="141">
        <f t="shared" si="72"/>
        <v>-446601.78632130573</v>
      </c>
      <c r="G140" s="141">
        <f t="shared" si="72"/>
        <v>-1703.0103765526092</v>
      </c>
      <c r="H140" s="142">
        <f t="shared" si="72"/>
        <v>-1014.2627394419978</v>
      </c>
      <c r="I140" s="81"/>
      <c r="J140" s="143">
        <f>SUM(J141:J143)</f>
        <v>-1014.2627394419978</v>
      </c>
      <c r="K140" s="141">
        <f>SUM(K141:K143)</f>
        <v>0</v>
      </c>
      <c r="L140" s="142">
        <f>SUM(L141:L143)</f>
        <v>-1014.2627394419978</v>
      </c>
      <c r="M140" s="81"/>
      <c r="N140" s="143">
        <f>SUM(N141:N143)</f>
        <v>0</v>
      </c>
      <c r="O140" s="142">
        <f>SUM(O141:O143)</f>
        <v>0</v>
      </c>
    </row>
    <row r="141" spans="1:15" s="78" customFormat="1" ht="12.6" customHeight="1" x14ac:dyDescent="0.2">
      <c r="B141" s="109" t="s">
        <v>87</v>
      </c>
      <c r="C141" s="123"/>
      <c r="D141" s="123">
        <v>-21.260000000000009</v>
      </c>
      <c r="E141" s="137">
        <f t="shared" ref="E141" si="73">C141+D141</f>
        <v>-21.260000000000009</v>
      </c>
      <c r="F141" s="123">
        <v>-21.263422457252773</v>
      </c>
      <c r="G141" s="140">
        <f t="shared" ref="G141" si="74">E141-F141</f>
        <v>3.4224572527641328E-3</v>
      </c>
      <c r="H141" s="115">
        <v>0</v>
      </c>
      <c r="I141" s="134"/>
      <c r="J141" s="135">
        <f t="shared" ref="J141:J143" si="75">K141+L141</f>
        <v>0</v>
      </c>
      <c r="K141" s="21"/>
      <c r="L141" s="110">
        <v>0</v>
      </c>
      <c r="M141" s="134"/>
      <c r="N141" s="113"/>
      <c r="O141" s="110"/>
    </row>
    <row r="142" spans="1:15" s="78" customFormat="1" ht="12.6" customHeight="1" x14ac:dyDescent="0.2">
      <c r="B142" s="114" t="s">
        <v>38</v>
      </c>
      <c r="C142" s="123">
        <v>-6276.9756597104579</v>
      </c>
      <c r="D142" s="123"/>
      <c r="E142" s="137">
        <f t="shared" ref="E142" si="76">C142+D142</f>
        <v>-6276.9756597104579</v>
      </c>
      <c r="F142" s="123">
        <v>-5588.2246001425938</v>
      </c>
      <c r="G142" s="140">
        <f t="shared" ref="G142" si="77">E142-F142</f>
        <v>-688.7510595678641</v>
      </c>
      <c r="H142" s="115">
        <v>0</v>
      </c>
      <c r="I142" s="134"/>
      <c r="J142" s="135">
        <f t="shared" ref="J142" si="78">K142+L142</f>
        <v>0</v>
      </c>
      <c r="K142" s="21"/>
      <c r="L142" s="110">
        <v>0</v>
      </c>
      <c r="M142" s="134"/>
      <c r="N142" s="113"/>
      <c r="O142" s="110"/>
    </row>
    <row r="143" spans="1:15" s="78" customFormat="1" ht="12.6" customHeight="1" x14ac:dyDescent="0.2">
      <c r="B143" s="73" t="s">
        <v>35</v>
      </c>
      <c r="C143" s="139">
        <v>-375057.98714003875</v>
      </c>
      <c r="D143" s="139">
        <v>-66948.573898109171</v>
      </c>
      <c r="E143" s="140">
        <f>C143+D143</f>
        <v>-442006.56103814789</v>
      </c>
      <c r="F143" s="138">
        <v>-440992.29829870589</v>
      </c>
      <c r="G143" s="140">
        <f>E143-F143</f>
        <v>-1014.2627394419978</v>
      </c>
      <c r="H143" s="125">
        <v>-1014.2627394419978</v>
      </c>
      <c r="I143" s="134"/>
      <c r="J143" s="136">
        <f t="shared" si="75"/>
        <v>-1014.2627394419978</v>
      </c>
      <c r="K143" s="120"/>
      <c r="L143" s="118">
        <v>-1014.2627394419978</v>
      </c>
      <c r="M143" s="134"/>
      <c r="N143" s="121"/>
      <c r="O143" s="118"/>
    </row>
    <row r="144" spans="1:15" s="78" customFormat="1" ht="12.6" customHeight="1" x14ac:dyDescent="0.2">
      <c r="B144" s="307" t="s">
        <v>65</v>
      </c>
      <c r="C144" s="308"/>
      <c r="D144" s="308"/>
      <c r="E144" s="308"/>
      <c r="F144" s="308"/>
      <c r="G144" s="308"/>
      <c r="H144" s="309"/>
      <c r="I144" s="81"/>
      <c r="J144" s="93" t="s">
        <v>65</v>
      </c>
      <c r="K144" s="94"/>
      <c r="L144" s="95"/>
      <c r="M144" s="81"/>
      <c r="N144" s="93"/>
      <c r="O144" s="95"/>
    </row>
    <row r="145" spans="1:15" s="78" customFormat="1" ht="12.6" customHeight="1" x14ac:dyDescent="0.2">
      <c r="A145" s="78" t="s">
        <v>74</v>
      </c>
      <c r="B145" s="74" t="s">
        <v>7</v>
      </c>
      <c r="C145" s="141">
        <f t="shared" ref="C145:H145" si="79">SUM(C146:C147)</f>
        <v>-155011.05875932446</v>
      </c>
      <c r="D145" s="141">
        <f t="shared" si="79"/>
        <v>-11587.997156411309</v>
      </c>
      <c r="E145" s="141">
        <f t="shared" si="79"/>
        <v>-166599.05591573578</v>
      </c>
      <c r="F145" s="141">
        <f t="shared" si="79"/>
        <v>-165685.81125359549</v>
      </c>
      <c r="G145" s="141">
        <f t="shared" si="79"/>
        <v>-913.24466214028121</v>
      </c>
      <c r="H145" s="142">
        <f t="shared" si="79"/>
        <v>-656.0690420945175</v>
      </c>
      <c r="I145" s="81"/>
      <c r="J145" s="143">
        <f>SUM(J146:J147)</f>
        <v>-656.0690420945175</v>
      </c>
      <c r="K145" s="141">
        <f>SUM(K146:K147)</f>
        <v>0</v>
      </c>
      <c r="L145" s="142">
        <f>SUM(L146:L147)</f>
        <v>-656.0690420945175</v>
      </c>
      <c r="M145" s="81"/>
      <c r="N145" s="143">
        <f>SUM(N146:N147)</f>
        <v>0</v>
      </c>
      <c r="O145" s="142">
        <f>SUM(O146:O147)</f>
        <v>0</v>
      </c>
    </row>
    <row r="146" spans="1:15" s="78" customFormat="1" ht="12.6" customHeight="1" x14ac:dyDescent="0.2">
      <c r="B146" s="114" t="s">
        <v>38</v>
      </c>
      <c r="C146" s="123">
        <v>-1582.7055482051219</v>
      </c>
      <c r="D146" s="123"/>
      <c r="E146" s="137">
        <f t="shared" ref="E146" si="80">C146+D146</f>
        <v>-1582.7055482051219</v>
      </c>
      <c r="F146" s="123">
        <v>-1325.5299281593582</v>
      </c>
      <c r="G146" s="140">
        <f t="shared" ref="G146" si="81">E146-F146</f>
        <v>-257.17562004576371</v>
      </c>
      <c r="H146" s="115">
        <v>0</v>
      </c>
      <c r="I146" s="134"/>
      <c r="J146" s="135">
        <f t="shared" ref="J146:J147" si="82">K146+L146</f>
        <v>0</v>
      </c>
      <c r="K146" s="21"/>
      <c r="L146" s="110">
        <v>0</v>
      </c>
      <c r="M146" s="134"/>
      <c r="N146" s="113"/>
      <c r="O146" s="110"/>
    </row>
    <row r="147" spans="1:15" s="78" customFormat="1" ht="12.6" customHeight="1" x14ac:dyDescent="0.2">
      <c r="B147" s="73" t="s">
        <v>35</v>
      </c>
      <c r="C147" s="139">
        <v>-153428.35321111933</v>
      </c>
      <c r="D147" s="139">
        <v>-11587.997156411309</v>
      </c>
      <c r="E147" s="140">
        <f>C147+D147</f>
        <v>-165016.35036753066</v>
      </c>
      <c r="F147" s="138">
        <v>-164360.28132543614</v>
      </c>
      <c r="G147" s="140">
        <f>E147-F147</f>
        <v>-656.0690420945175</v>
      </c>
      <c r="H147" s="125">
        <v>-656.0690420945175</v>
      </c>
      <c r="I147" s="134"/>
      <c r="J147" s="136">
        <f t="shared" si="82"/>
        <v>-656.0690420945175</v>
      </c>
      <c r="K147" s="120"/>
      <c r="L147" s="118">
        <v>-656.0690420945175</v>
      </c>
      <c r="M147" s="134"/>
      <c r="N147" s="121"/>
      <c r="O147" s="118"/>
    </row>
    <row r="148" spans="1:15" s="78" customFormat="1" ht="12.6" customHeight="1" x14ac:dyDescent="0.2">
      <c r="B148" s="313" t="s">
        <v>66</v>
      </c>
      <c r="C148" s="314"/>
      <c r="D148" s="314"/>
      <c r="E148" s="314"/>
      <c r="F148" s="314"/>
      <c r="G148" s="314"/>
      <c r="H148" s="315"/>
      <c r="I148" s="81"/>
      <c r="J148" s="98" t="s">
        <v>66</v>
      </c>
      <c r="K148" s="99"/>
      <c r="L148" s="100"/>
      <c r="M148" s="81"/>
      <c r="N148" s="101"/>
      <c r="O148" s="102"/>
    </row>
    <row r="149" spans="1:15" s="78" customFormat="1" ht="12.6" customHeight="1" x14ac:dyDescent="0.2">
      <c r="B149" s="310" t="s">
        <v>67</v>
      </c>
      <c r="C149" s="311"/>
      <c r="D149" s="311"/>
      <c r="E149" s="311"/>
      <c r="F149" s="311"/>
      <c r="G149" s="311"/>
      <c r="H149" s="312"/>
      <c r="I149" s="81"/>
      <c r="J149" s="93" t="s">
        <v>67</v>
      </c>
      <c r="K149" s="94"/>
      <c r="L149" s="95"/>
      <c r="M149" s="81"/>
      <c r="N149" s="96"/>
      <c r="O149" s="97"/>
    </row>
    <row r="150" spans="1:15" s="78" customFormat="1" ht="12.6" customHeight="1" x14ac:dyDescent="0.2">
      <c r="A150" s="78" t="s">
        <v>74</v>
      </c>
      <c r="B150" s="74" t="s">
        <v>7</v>
      </c>
      <c r="C150" s="141">
        <f t="shared" ref="C150:H150" si="83">SUM(C151:C156)</f>
        <v>-147733204.87624842</v>
      </c>
      <c r="D150" s="141">
        <f t="shared" si="83"/>
        <v>-4930042.1601</v>
      </c>
      <c r="E150" s="141">
        <f t="shared" si="83"/>
        <v>-152663247.03634843</v>
      </c>
      <c r="F150" s="141">
        <f t="shared" si="83"/>
        <v>-149966946.90997946</v>
      </c>
      <c r="G150" s="141">
        <f t="shared" si="83"/>
        <v>-2696300.1263689743</v>
      </c>
      <c r="H150" s="142">
        <f t="shared" si="83"/>
        <v>-2695708.3197653741</v>
      </c>
      <c r="I150" s="81"/>
      <c r="J150" s="143">
        <v>-2695708.3197653741</v>
      </c>
      <c r="K150" s="141">
        <f>SUM(K151:K156)</f>
        <v>0</v>
      </c>
      <c r="L150" s="142">
        <v>-2695708.3197653741</v>
      </c>
      <c r="M150" s="81"/>
      <c r="N150" s="143">
        <f>SUM(N151:N156)</f>
        <v>0</v>
      </c>
      <c r="O150" s="142">
        <f>SUM(O151:O156)</f>
        <v>0</v>
      </c>
    </row>
    <row r="151" spans="1:15" s="78" customFormat="1" ht="12.6" customHeight="1" x14ac:dyDescent="0.2">
      <c r="B151" s="109" t="s">
        <v>85</v>
      </c>
      <c r="C151" s="21">
        <v>-18285740</v>
      </c>
      <c r="D151" s="21"/>
      <c r="E151" s="20">
        <f t="shared" ref="E151:E154" si="84">C151+D151</f>
        <v>-18285740</v>
      </c>
      <c r="F151" s="21">
        <v>-16573890.8499</v>
      </c>
      <c r="G151" s="20">
        <f t="shared" ref="G151:G154" si="85">E151-F151</f>
        <v>-1711849.1501000002</v>
      </c>
      <c r="H151" s="110">
        <v>-1711849.1501000002</v>
      </c>
      <c r="I151" s="134"/>
      <c r="J151" s="135">
        <f t="shared" ref="J151:J154" si="86">K151+L151</f>
        <v>-1711849.1501000002</v>
      </c>
      <c r="K151" s="21"/>
      <c r="L151" s="110">
        <v>-1711849.1501000002</v>
      </c>
      <c r="M151" s="134"/>
      <c r="N151" s="113"/>
      <c r="O151" s="110"/>
    </row>
    <row r="152" spans="1:15" s="78" customFormat="1" ht="12.6" customHeight="1" x14ac:dyDescent="0.2">
      <c r="B152" s="109" t="s">
        <v>86</v>
      </c>
      <c r="C152" s="21"/>
      <c r="D152" s="21">
        <v>-2258538.2001</v>
      </c>
      <c r="E152" s="20">
        <f t="shared" si="84"/>
        <v>-2258538.2001</v>
      </c>
      <c r="F152" s="21">
        <v>-2258538.1999999997</v>
      </c>
      <c r="G152" s="20">
        <f t="shared" si="85"/>
        <v>-1.000002957880497E-4</v>
      </c>
      <c r="H152" s="110"/>
      <c r="I152" s="134"/>
      <c r="J152" s="135">
        <f t="shared" si="86"/>
        <v>0</v>
      </c>
      <c r="K152" s="21"/>
      <c r="L152" s="110">
        <v>0</v>
      </c>
      <c r="M152" s="134"/>
      <c r="N152" s="113"/>
      <c r="O152" s="110"/>
    </row>
    <row r="153" spans="1:15" s="78" customFormat="1" ht="12.6" customHeight="1" x14ac:dyDescent="0.2">
      <c r="B153" s="109" t="s">
        <v>80</v>
      </c>
      <c r="C153" s="21">
        <v>-56000</v>
      </c>
      <c r="D153" s="21"/>
      <c r="E153" s="20">
        <f t="shared" si="84"/>
        <v>-56000</v>
      </c>
      <c r="F153" s="21">
        <v>-24667.912400000001</v>
      </c>
      <c r="G153" s="20">
        <f t="shared" si="85"/>
        <v>-31332.087599999999</v>
      </c>
      <c r="H153" s="110">
        <v>-31332.087599999999</v>
      </c>
      <c r="I153" s="134"/>
      <c r="J153" s="135">
        <f t="shared" si="86"/>
        <v>-31332.087599999999</v>
      </c>
      <c r="K153" s="21"/>
      <c r="L153" s="110">
        <v>-31332.087599999999</v>
      </c>
      <c r="M153" s="134"/>
      <c r="N153" s="113"/>
      <c r="O153" s="110"/>
    </row>
    <row r="154" spans="1:15" s="78" customFormat="1" ht="12.6" customHeight="1" x14ac:dyDescent="0.2">
      <c r="B154" s="114" t="s">
        <v>77</v>
      </c>
      <c r="C154" s="21">
        <v>-4800679</v>
      </c>
      <c r="D154" s="21"/>
      <c r="E154" s="20">
        <f t="shared" si="84"/>
        <v>-4800679</v>
      </c>
      <c r="F154" s="21">
        <v>-4800678.1898999996</v>
      </c>
      <c r="G154" s="20">
        <f t="shared" si="85"/>
        <v>-0.8101000003516674</v>
      </c>
      <c r="H154" s="115">
        <v>0</v>
      </c>
      <c r="I154" s="134"/>
      <c r="J154" s="135">
        <f t="shared" si="86"/>
        <v>0</v>
      </c>
      <c r="K154" s="21"/>
      <c r="L154" s="110">
        <v>0</v>
      </c>
      <c r="M154" s="134"/>
      <c r="N154" s="113"/>
      <c r="O154" s="110"/>
    </row>
    <row r="155" spans="1:15" s="78" customFormat="1" ht="12.6" customHeight="1" x14ac:dyDescent="0.2">
      <c r="B155" s="114" t="s">
        <v>38</v>
      </c>
      <c r="C155" s="21">
        <v>-1154.0399995999999</v>
      </c>
      <c r="D155" s="21"/>
      <c r="E155" s="20">
        <f t="shared" ref="E155" si="87">C155+D155</f>
        <v>-1154.0399995999999</v>
      </c>
      <c r="F155" s="21">
        <v>-563.04359599999998</v>
      </c>
      <c r="G155" s="20">
        <f t="shared" ref="G155" si="88">E155-F155</f>
        <v>-590.99640359999989</v>
      </c>
      <c r="H155" s="115">
        <v>0</v>
      </c>
      <c r="I155" s="134"/>
      <c r="J155" s="135">
        <f t="shared" ref="J155" si="89">K155+L155</f>
        <v>0</v>
      </c>
      <c r="K155" s="21"/>
      <c r="L155" s="110">
        <v>0</v>
      </c>
      <c r="M155" s="134"/>
      <c r="N155" s="113"/>
      <c r="O155" s="110"/>
    </row>
    <row r="156" spans="1:15" s="78" customFormat="1" ht="12.6" customHeight="1" x14ac:dyDescent="0.2">
      <c r="B156" s="73" t="s">
        <v>35</v>
      </c>
      <c r="C156" s="116">
        <v>-124589631.83624883</v>
      </c>
      <c r="D156" s="116">
        <v>-2671503.9600000004</v>
      </c>
      <c r="E156" s="117">
        <f>C156+D156</f>
        <v>-127261135.79624882</v>
      </c>
      <c r="F156" s="116">
        <v>-126308608.71418345</v>
      </c>
      <c r="G156" s="117">
        <f>E156-F156</f>
        <v>-952527.08206537366</v>
      </c>
      <c r="H156" s="118">
        <v>-952527.08206537366</v>
      </c>
      <c r="I156" s="134"/>
      <c r="J156" s="136">
        <v>-952527.08206537366</v>
      </c>
      <c r="K156" s="120"/>
      <c r="L156" s="118">
        <v>-952527.08206537366</v>
      </c>
      <c r="M156" s="134"/>
      <c r="N156" s="121"/>
      <c r="O156" s="118"/>
    </row>
    <row r="157" spans="1:15" s="78" customFormat="1" ht="12.6" customHeight="1" x14ac:dyDescent="0.2">
      <c r="B157" s="313" t="s">
        <v>68</v>
      </c>
      <c r="C157" s="314"/>
      <c r="D157" s="314"/>
      <c r="E157" s="314"/>
      <c r="F157" s="314"/>
      <c r="G157" s="314"/>
      <c r="H157" s="315"/>
      <c r="I157" s="81"/>
      <c r="J157" s="98" t="s">
        <v>68</v>
      </c>
      <c r="K157" s="99"/>
      <c r="L157" s="100"/>
      <c r="M157" s="81"/>
      <c r="N157" s="101"/>
      <c r="O157" s="102"/>
    </row>
    <row r="158" spans="1:15" s="78" customFormat="1" ht="12.6" customHeight="1" x14ac:dyDescent="0.2">
      <c r="B158" s="310" t="s">
        <v>69</v>
      </c>
      <c r="C158" s="311"/>
      <c r="D158" s="311"/>
      <c r="E158" s="311"/>
      <c r="F158" s="311"/>
      <c r="G158" s="311"/>
      <c r="H158" s="312"/>
      <c r="I158" s="81"/>
      <c r="J158" s="93" t="s">
        <v>69</v>
      </c>
      <c r="K158" s="94"/>
      <c r="L158" s="95"/>
      <c r="M158" s="81"/>
      <c r="N158" s="96"/>
      <c r="O158" s="97"/>
    </row>
    <row r="159" spans="1:15" s="78" customFormat="1" ht="12.6" customHeight="1" x14ac:dyDescent="0.2">
      <c r="A159" s="78" t="s">
        <v>74</v>
      </c>
      <c r="B159" s="74" t="s">
        <v>7</v>
      </c>
      <c r="C159" s="141">
        <f t="shared" ref="C159:H159" si="90">SUM(C160:C164)</f>
        <v>-4610548.8369342871</v>
      </c>
      <c r="D159" s="141">
        <f t="shared" si="90"/>
        <v>-109349.75999999999</v>
      </c>
      <c r="E159" s="141">
        <f t="shared" si="90"/>
        <v>-4719898.5969342869</v>
      </c>
      <c r="F159" s="141">
        <f t="shared" si="90"/>
        <v>-4543494.3715172242</v>
      </c>
      <c r="G159" s="141">
        <f t="shared" si="90"/>
        <v>-176404.22541706322</v>
      </c>
      <c r="H159" s="142">
        <f t="shared" si="90"/>
        <v>-176115.73440806323</v>
      </c>
      <c r="I159" s="81"/>
      <c r="J159" s="143">
        <f>SUM(J160:J164)</f>
        <v>-176115.73440806323</v>
      </c>
      <c r="K159" s="141">
        <f>SUM(K160:K164)</f>
        <v>0</v>
      </c>
      <c r="L159" s="142">
        <f>SUM(L160:L164)</f>
        <v>-176115.73440806323</v>
      </c>
      <c r="M159" s="81"/>
      <c r="N159" s="143">
        <f>SUM(N160:N164)</f>
        <v>0</v>
      </c>
      <c r="O159" s="142">
        <f>SUM(O160:O164)</f>
        <v>0</v>
      </c>
    </row>
    <row r="160" spans="1:15" s="78" customFormat="1" ht="12.6" customHeight="1" x14ac:dyDescent="0.2">
      <c r="B160" s="109" t="s">
        <v>78</v>
      </c>
      <c r="C160" s="21">
        <v>-1000000</v>
      </c>
      <c r="D160" s="21"/>
      <c r="E160" s="20">
        <f t="shared" ref="E160:E163" si="91">C160+D160</f>
        <v>-1000000</v>
      </c>
      <c r="F160" s="21">
        <v>-1000000</v>
      </c>
      <c r="G160" s="20">
        <f t="shared" ref="G160:G163" si="92">E160-F160</f>
        <v>0</v>
      </c>
      <c r="H160" s="110"/>
      <c r="I160" s="134"/>
      <c r="J160" s="135">
        <f t="shared" ref="J160:J164" si="93">K160+L160</f>
        <v>0</v>
      </c>
      <c r="K160" s="21"/>
      <c r="L160" s="110"/>
      <c r="M160" s="134"/>
      <c r="N160" s="113"/>
      <c r="O160" s="110"/>
    </row>
    <row r="161" spans="2:15" s="78" customFormat="1" ht="12.6" customHeight="1" x14ac:dyDescent="0.2">
      <c r="B161" s="109" t="s">
        <v>79</v>
      </c>
      <c r="C161" s="21">
        <v>-348000</v>
      </c>
      <c r="D161" s="21"/>
      <c r="E161" s="20">
        <f t="shared" si="91"/>
        <v>-348000</v>
      </c>
      <c r="F161" s="21">
        <v>-288495.03000000014</v>
      </c>
      <c r="G161" s="20">
        <f t="shared" si="92"/>
        <v>-59504.969999999856</v>
      </c>
      <c r="H161" s="110">
        <v>-59504.969999999856</v>
      </c>
      <c r="I161" s="134"/>
      <c r="J161" s="135">
        <f t="shared" si="93"/>
        <v>-59504.969999999856</v>
      </c>
      <c r="K161" s="21"/>
      <c r="L161" s="110">
        <v>-59504.969999999856</v>
      </c>
      <c r="M161" s="134"/>
      <c r="N161" s="113"/>
      <c r="O161" s="110"/>
    </row>
    <row r="162" spans="2:15" s="78" customFormat="1" ht="12.6" customHeight="1" x14ac:dyDescent="0.2">
      <c r="B162" s="109" t="s">
        <v>84</v>
      </c>
      <c r="C162" s="21">
        <v>-1300000</v>
      </c>
      <c r="D162" s="21"/>
      <c r="E162" s="20">
        <f t="shared" si="91"/>
        <v>-1300000</v>
      </c>
      <c r="F162" s="21">
        <v>-1300000</v>
      </c>
      <c r="G162" s="20">
        <f t="shared" si="92"/>
        <v>0</v>
      </c>
      <c r="H162" s="110"/>
      <c r="I162" s="134"/>
      <c r="J162" s="135">
        <f t="shared" si="93"/>
        <v>0</v>
      </c>
      <c r="K162" s="21"/>
      <c r="L162" s="110"/>
      <c r="M162" s="134"/>
      <c r="N162" s="113"/>
      <c r="O162" s="110"/>
    </row>
    <row r="163" spans="2:15" s="78" customFormat="1" ht="12.6" customHeight="1" x14ac:dyDescent="0.2">
      <c r="B163" s="114" t="s">
        <v>38</v>
      </c>
      <c r="C163" s="21">
        <v>-2885.099999</v>
      </c>
      <c r="D163" s="21"/>
      <c r="E163" s="20">
        <f t="shared" si="91"/>
        <v>-2885.099999</v>
      </c>
      <c r="F163" s="21">
        <v>-2596.6089900000002</v>
      </c>
      <c r="G163" s="20">
        <f t="shared" si="92"/>
        <v>-288.49100899999985</v>
      </c>
      <c r="H163" s="115"/>
      <c r="I163" s="134"/>
      <c r="J163" s="135">
        <f t="shared" si="93"/>
        <v>0</v>
      </c>
      <c r="K163" s="21"/>
      <c r="L163" s="110"/>
      <c r="M163" s="134"/>
      <c r="N163" s="113"/>
      <c r="O163" s="110"/>
    </row>
    <row r="164" spans="2:15" s="78" customFormat="1" ht="12.6" customHeight="1" x14ac:dyDescent="0.2">
      <c r="B164" s="73" t="s">
        <v>35</v>
      </c>
      <c r="C164" s="116">
        <v>-1959663.736935287</v>
      </c>
      <c r="D164" s="116">
        <v>-109349.75999999999</v>
      </c>
      <c r="E164" s="117">
        <f>C164+D164</f>
        <v>-2069013.496935287</v>
      </c>
      <c r="F164" s="116">
        <v>-1952402.7325272236</v>
      </c>
      <c r="G164" s="117">
        <f>E164-F164</f>
        <v>-116610.76440806338</v>
      </c>
      <c r="H164" s="125">
        <v>-116610.76440806338</v>
      </c>
      <c r="I164" s="134"/>
      <c r="J164" s="136">
        <f t="shared" si="93"/>
        <v>-116610.76440806338</v>
      </c>
      <c r="K164" s="120"/>
      <c r="L164" s="118">
        <v>-116610.76440806338</v>
      </c>
      <c r="M164" s="134"/>
      <c r="N164" s="121"/>
      <c r="O164" s="118"/>
    </row>
    <row r="165" spans="2:15" s="78" customFormat="1" ht="12.6" customHeight="1" x14ac:dyDescent="0.2">
      <c r="B165" s="310" t="s">
        <v>70</v>
      </c>
      <c r="C165" s="311"/>
      <c r="D165" s="311"/>
      <c r="E165" s="311"/>
      <c r="F165" s="311"/>
      <c r="G165" s="311"/>
      <c r="H165" s="312"/>
      <c r="I165" s="81"/>
      <c r="J165" s="93" t="s">
        <v>70</v>
      </c>
      <c r="K165" s="94"/>
      <c r="L165" s="95"/>
      <c r="M165" s="81"/>
      <c r="N165" s="96"/>
      <c r="O165" s="97"/>
    </row>
    <row r="166" spans="2:15" ht="12.6" customHeight="1" x14ac:dyDescent="0.2">
      <c r="B166" s="74" t="s">
        <v>7</v>
      </c>
      <c r="C166" s="16">
        <f t="shared" ref="C166:H166" si="94">SUM(C167:C172)</f>
        <v>-14343523.333464641</v>
      </c>
      <c r="D166" s="16">
        <f t="shared" si="94"/>
        <v>-11165023.679155841</v>
      </c>
      <c r="E166" s="16">
        <f t="shared" si="94"/>
        <v>-25508547.012620483</v>
      </c>
      <c r="F166" s="16">
        <f t="shared" si="94"/>
        <v>-20771923.967055984</v>
      </c>
      <c r="G166" s="16">
        <f t="shared" si="94"/>
        <v>-4736623.0455644988</v>
      </c>
      <c r="H166" s="17">
        <f t="shared" si="94"/>
        <v>-4736623.0455644988</v>
      </c>
      <c r="I166" s="9"/>
      <c r="J166" s="15">
        <v>-4809290.1655644998</v>
      </c>
      <c r="K166" s="103">
        <f>SUM(K167:K172)</f>
        <v>0</v>
      </c>
      <c r="L166" s="105">
        <v>-4809290.1655644998</v>
      </c>
      <c r="M166" s="9"/>
      <c r="N166" s="15">
        <f>SUM(N167:N172)</f>
        <v>0</v>
      </c>
      <c r="O166" s="17">
        <f>SUM(O167:O172)</f>
        <v>0</v>
      </c>
    </row>
    <row r="167" spans="2:15" s="78" customFormat="1" ht="12.6" customHeight="1" x14ac:dyDescent="0.2">
      <c r="B167" s="109" t="s">
        <v>80</v>
      </c>
      <c r="C167" s="21">
        <v>-36000</v>
      </c>
      <c r="D167" s="21"/>
      <c r="E167" s="20">
        <f t="shared" ref="E167:E171" si="95">C167+D167</f>
        <v>-36000</v>
      </c>
      <c r="F167" s="21">
        <v>-15877.1448</v>
      </c>
      <c r="G167" s="20">
        <f t="shared" ref="G167:G171" si="96">E167-F167</f>
        <v>-20122.855199999998</v>
      </c>
      <c r="H167" s="110">
        <v>-20122.855199999998</v>
      </c>
      <c r="I167" s="134"/>
      <c r="J167" s="135">
        <v>-20122.855199999998</v>
      </c>
      <c r="K167" s="128"/>
      <c r="L167" s="123">
        <v>-20122.855199999998</v>
      </c>
      <c r="M167" s="134"/>
      <c r="N167" s="113"/>
      <c r="O167" s="110"/>
    </row>
    <row r="168" spans="2:15" s="78" customFormat="1" ht="12.6" customHeight="1" x14ac:dyDescent="0.2">
      <c r="B168" s="109" t="s">
        <v>81</v>
      </c>
      <c r="C168" s="21">
        <v>-444967.89</v>
      </c>
      <c r="D168" s="21"/>
      <c r="E168" s="20">
        <f t="shared" si="95"/>
        <v>-444967.89</v>
      </c>
      <c r="F168" s="21">
        <v>-444967.89</v>
      </c>
      <c r="G168" s="20">
        <f t="shared" si="96"/>
        <v>0</v>
      </c>
      <c r="H168" s="110">
        <v>0</v>
      </c>
      <c r="I168" s="134"/>
      <c r="J168" s="135">
        <v>0</v>
      </c>
      <c r="K168" s="128"/>
      <c r="L168" s="123">
        <v>0</v>
      </c>
      <c r="M168" s="134"/>
      <c r="N168" s="113"/>
      <c r="O168" s="110"/>
    </row>
    <row r="169" spans="2:15" s="78" customFormat="1" ht="12.6" customHeight="1" x14ac:dyDescent="0.2">
      <c r="B169" s="109" t="s">
        <v>82</v>
      </c>
      <c r="C169" s="21">
        <v>-11000</v>
      </c>
      <c r="D169" s="21"/>
      <c r="E169" s="20">
        <f t="shared" si="95"/>
        <v>-11000</v>
      </c>
      <c r="F169" s="21"/>
      <c r="G169" s="20">
        <f t="shared" si="96"/>
        <v>-11000</v>
      </c>
      <c r="H169" s="110">
        <v>-11000</v>
      </c>
      <c r="I169" s="134"/>
      <c r="J169" s="135">
        <v>-11000</v>
      </c>
      <c r="K169" s="128"/>
      <c r="L169" s="123">
        <v>-11000</v>
      </c>
      <c r="M169" s="134"/>
      <c r="N169" s="113"/>
      <c r="O169" s="110"/>
    </row>
    <row r="170" spans="2:15" s="78" customFormat="1" ht="12.6" customHeight="1" x14ac:dyDescent="0.2">
      <c r="B170" s="127" t="s">
        <v>76</v>
      </c>
      <c r="C170" s="21">
        <v>-5413899.9998000003</v>
      </c>
      <c r="D170" s="21">
        <v>-9530430.1401000004</v>
      </c>
      <c r="E170" s="20">
        <f t="shared" ref="E170" si="97">C170+D170</f>
        <v>-14944330.139900001</v>
      </c>
      <c r="F170" s="21">
        <v>-11604244.7095</v>
      </c>
      <c r="G170" s="20">
        <f t="shared" ref="G170" si="98">E170-F170</f>
        <v>-3340085.4304000009</v>
      </c>
      <c r="H170" s="110">
        <v>-3340085.4304000009</v>
      </c>
      <c r="I170" s="134"/>
      <c r="J170" s="135">
        <v>-3340085.4304000009</v>
      </c>
      <c r="K170" s="128"/>
      <c r="L170" s="123">
        <v>-3340085.4304000009</v>
      </c>
      <c r="M170" s="134"/>
      <c r="N170" s="113"/>
      <c r="O170" s="110"/>
    </row>
    <row r="171" spans="2:15" s="78" customFormat="1" ht="12.6" customHeight="1" x14ac:dyDescent="0.2">
      <c r="B171" s="114" t="s">
        <v>38</v>
      </c>
      <c r="C171" s="21">
        <v>-2365.7819991799997</v>
      </c>
      <c r="D171" s="21"/>
      <c r="E171" s="20">
        <f t="shared" si="95"/>
        <v>-2365.7819991799997</v>
      </c>
      <c r="F171" s="21">
        <v>-2365.7770920000016</v>
      </c>
      <c r="G171" s="20">
        <f t="shared" si="96"/>
        <v>-4.9071799980993092E-3</v>
      </c>
      <c r="H171" s="115">
        <v>-4.9071799980993092E-3</v>
      </c>
      <c r="I171" s="134"/>
      <c r="J171" s="135">
        <v>-4.9071799980993092E-3</v>
      </c>
      <c r="K171" s="128"/>
      <c r="L171" s="123">
        <v>-4.9071799980993092E-3</v>
      </c>
      <c r="M171" s="134"/>
      <c r="N171" s="113"/>
      <c r="O171" s="110"/>
    </row>
    <row r="172" spans="2:15" s="78" customFormat="1" ht="12.6" customHeight="1" x14ac:dyDescent="0.2">
      <c r="B172" s="73" t="s">
        <v>35</v>
      </c>
      <c r="C172" s="116">
        <v>-8435289.661665462</v>
      </c>
      <c r="D172" s="116">
        <v>-1634593.5390558401</v>
      </c>
      <c r="E172" s="117">
        <f>C172+D172</f>
        <v>-10069883.200721301</v>
      </c>
      <c r="F172" s="116">
        <v>-8704468.445663983</v>
      </c>
      <c r="G172" s="117">
        <f>E172-F172</f>
        <v>-1365414.7550573181</v>
      </c>
      <c r="H172" s="47">
        <v>-1365414.7550573181</v>
      </c>
      <c r="I172" s="81"/>
      <c r="J172" s="144">
        <v>-1365414.7550573181</v>
      </c>
      <c r="K172" s="104"/>
      <c r="L172" s="145">
        <v>-1365414.7550573181</v>
      </c>
      <c r="M172" s="81"/>
      <c r="N172" s="48"/>
      <c r="O172" s="49"/>
    </row>
    <row r="173" spans="2:15" s="78" customFormat="1" ht="12.6" customHeight="1" x14ac:dyDescent="0.2">
      <c r="B173" s="310" t="s">
        <v>71</v>
      </c>
      <c r="C173" s="311"/>
      <c r="D173" s="311"/>
      <c r="E173" s="311"/>
      <c r="F173" s="311"/>
      <c r="G173" s="311"/>
      <c r="H173" s="312"/>
      <c r="I173" s="81"/>
      <c r="J173" s="93" t="s">
        <v>71</v>
      </c>
      <c r="K173" s="94"/>
      <c r="L173" s="95"/>
      <c r="M173" s="81"/>
      <c r="N173" s="96"/>
      <c r="O173" s="97"/>
    </row>
    <row r="174" spans="2:15" s="78" customFormat="1" ht="12.6" customHeight="1" x14ac:dyDescent="0.2">
      <c r="B174" s="74" t="s">
        <v>7</v>
      </c>
      <c r="C174" s="141">
        <f t="shared" ref="C174:H174" si="99">SUM(C175:C176)</f>
        <v>-3526345.6703779497</v>
      </c>
      <c r="D174" s="141">
        <f t="shared" si="99"/>
        <v>-1737362.78</v>
      </c>
      <c r="E174" s="141">
        <f t="shared" si="99"/>
        <v>-5263708.4503779495</v>
      </c>
      <c r="F174" s="141">
        <f t="shared" si="99"/>
        <v>-3710685.8822593302</v>
      </c>
      <c r="G174" s="141">
        <f t="shared" si="99"/>
        <v>-1553022.5681186193</v>
      </c>
      <c r="H174" s="142">
        <f t="shared" si="99"/>
        <v>-1553022.5707060192</v>
      </c>
      <c r="I174" s="81"/>
      <c r="J174" s="143">
        <f>SUM(J175:J176)</f>
        <v>-1553022.5707060192</v>
      </c>
      <c r="K174" s="141">
        <f>SUM(K175:K176)</f>
        <v>0</v>
      </c>
      <c r="L174" s="142">
        <f>SUM(L175:L176)</f>
        <v>-1553022.5707060192</v>
      </c>
      <c r="M174" s="81"/>
      <c r="N174" s="143">
        <f>SUM(N175:N176)</f>
        <v>0</v>
      </c>
      <c r="O174" s="142">
        <f>SUM(O175:O176)</f>
        <v>0</v>
      </c>
    </row>
    <row r="175" spans="2:15" s="78" customFormat="1" ht="12.6" customHeight="1" x14ac:dyDescent="0.2">
      <c r="B175" s="114" t="s">
        <v>38</v>
      </c>
      <c r="C175" s="21">
        <v>-4039.1399985999997</v>
      </c>
      <c r="D175" s="21"/>
      <c r="E175" s="20">
        <f t="shared" ref="E175" si="100">C175+D175</f>
        <v>-4039.1399985999997</v>
      </c>
      <c r="F175" s="21">
        <v>-4039.1425859999999</v>
      </c>
      <c r="G175" s="20">
        <f t="shared" ref="G175:G176" si="101">E175-F175</f>
        <v>2.5874000002659159E-3</v>
      </c>
      <c r="H175" s="115"/>
      <c r="I175" s="134"/>
      <c r="J175" s="135">
        <f t="shared" ref="J175:J176" si="102">K175+L175</f>
        <v>0</v>
      </c>
      <c r="K175" s="21"/>
      <c r="L175" s="110"/>
      <c r="M175" s="134"/>
      <c r="N175" s="113"/>
      <c r="O175" s="110"/>
    </row>
    <row r="176" spans="2:15" s="78" customFormat="1" ht="12.6" customHeight="1" x14ac:dyDescent="0.2">
      <c r="B176" s="73" t="s">
        <v>35</v>
      </c>
      <c r="C176" s="116">
        <v>-3522306.5303793498</v>
      </c>
      <c r="D176" s="116">
        <v>-1737362.78</v>
      </c>
      <c r="E176" s="117">
        <f>C176+D176</f>
        <v>-5259669.3103793496</v>
      </c>
      <c r="F176" s="116">
        <v>-3706646.7396733304</v>
      </c>
      <c r="G176" s="20">
        <f t="shared" si="101"/>
        <v>-1553022.5707060192</v>
      </c>
      <c r="H176" s="47">
        <v>-1553022.5707060192</v>
      </c>
      <c r="I176" s="81"/>
      <c r="J176" s="144">
        <f t="shared" si="102"/>
        <v>-1553022.5707060192</v>
      </c>
      <c r="K176" s="71"/>
      <c r="L176" s="49">
        <v>-1553022.5707060192</v>
      </c>
      <c r="M176" s="81"/>
      <c r="N176" s="48"/>
      <c r="O176" s="49"/>
    </row>
    <row r="177" spans="1:15" ht="12.6" customHeight="1" x14ac:dyDescent="0.2">
      <c r="B177" s="290" t="s">
        <v>72</v>
      </c>
      <c r="C177" s="291"/>
      <c r="D177" s="291"/>
      <c r="E177" s="291"/>
      <c r="F177" s="291"/>
      <c r="G177" s="291"/>
      <c r="H177" s="292"/>
      <c r="I177" s="9"/>
      <c r="J177" s="63" t="s">
        <v>72</v>
      </c>
      <c r="K177" s="41"/>
      <c r="L177" s="64"/>
      <c r="M177" s="9"/>
      <c r="N177" s="63"/>
      <c r="O177" s="64"/>
    </row>
    <row r="178" spans="1:15" ht="12.6" customHeight="1" x14ac:dyDescent="0.2">
      <c r="A178" s="4" t="s">
        <v>74</v>
      </c>
      <c r="B178" s="74" t="s">
        <v>7</v>
      </c>
      <c r="C178" s="16">
        <f t="shared" ref="C178:H178" si="103">SUM(C179:C186)</f>
        <v>-3720048.7922858326</v>
      </c>
      <c r="D178" s="16">
        <f t="shared" si="103"/>
        <v>-1943442.8599999999</v>
      </c>
      <c r="E178" s="16">
        <f t="shared" si="103"/>
        <v>-5663491.6522858329</v>
      </c>
      <c r="F178" s="16">
        <f t="shared" si="103"/>
        <v>-4890258.7929485459</v>
      </c>
      <c r="G178" s="16">
        <f t="shared" si="103"/>
        <v>-773232.85933728667</v>
      </c>
      <c r="H178" s="17">
        <f t="shared" si="103"/>
        <v>-685223.23695658008</v>
      </c>
      <c r="I178" s="9"/>
      <c r="J178" s="15">
        <f>SUM(J179:J186)</f>
        <v>-685223.23695658008</v>
      </c>
      <c r="K178" s="16">
        <f>SUM(K179:K186)</f>
        <v>-639127.38020000001</v>
      </c>
      <c r="L178" s="17">
        <f>SUM(L179:L186)</f>
        <v>-46095.856756580062</v>
      </c>
      <c r="M178" s="9"/>
      <c r="N178" s="15">
        <f>SUM(N179:N186)</f>
        <v>0</v>
      </c>
      <c r="O178" s="17">
        <f>SUM(O179:O186)</f>
        <v>0</v>
      </c>
    </row>
    <row r="179" spans="1:15" s="78" customFormat="1" ht="12.6" customHeight="1" x14ac:dyDescent="0.2">
      <c r="B179" s="109" t="s">
        <v>93</v>
      </c>
      <c r="C179" s="21">
        <v>-9562.4999999999927</v>
      </c>
      <c r="D179" s="21"/>
      <c r="E179" s="20">
        <f t="shared" ref="E179:E185" si="104">C179+D179</f>
        <v>-9562.4999999999927</v>
      </c>
      <c r="F179" s="21">
        <v>-8769.2109374999909</v>
      </c>
      <c r="G179" s="20">
        <f t="shared" ref="G179:G185" si="105">E179-F179</f>
        <v>-793.28906250000182</v>
      </c>
      <c r="H179" s="110">
        <v>-793.28906250000182</v>
      </c>
      <c r="I179" s="134"/>
      <c r="J179" s="135">
        <f t="shared" ref="J179:J186" si="106">K179+L179</f>
        <v>-793.28906250000182</v>
      </c>
      <c r="K179" s="21"/>
      <c r="L179" s="110">
        <v>-793.28906250000182</v>
      </c>
      <c r="M179" s="134"/>
      <c r="N179" s="113"/>
      <c r="O179" s="110"/>
    </row>
    <row r="180" spans="1:15" s="78" customFormat="1" ht="12.6" customHeight="1" x14ac:dyDescent="0.2">
      <c r="B180" s="109" t="s">
        <v>95</v>
      </c>
      <c r="C180" s="21"/>
      <c r="D180" s="21">
        <v>-256993.12</v>
      </c>
      <c r="E180" s="20">
        <f t="shared" si="104"/>
        <v>-256993.12</v>
      </c>
      <c r="F180" s="21">
        <v>-1628.8799999999999</v>
      </c>
      <c r="G180" s="20">
        <f t="shared" si="105"/>
        <v>-255364.24</v>
      </c>
      <c r="H180" s="110">
        <v>-255364.24</v>
      </c>
      <c r="I180" s="134"/>
      <c r="J180" s="135">
        <f t="shared" si="106"/>
        <v>-255364.24</v>
      </c>
      <c r="K180" s="21">
        <v>-255364.24</v>
      </c>
      <c r="L180" s="110"/>
      <c r="M180" s="134"/>
      <c r="N180" s="113"/>
      <c r="O180" s="110"/>
    </row>
    <row r="181" spans="1:15" s="78" customFormat="1" ht="12.6" customHeight="1" x14ac:dyDescent="0.2">
      <c r="B181" s="109" t="s">
        <v>94</v>
      </c>
      <c r="C181" s="21"/>
      <c r="D181" s="21">
        <v>-21937.62</v>
      </c>
      <c r="E181" s="20">
        <f t="shared" si="104"/>
        <v>-21937.62</v>
      </c>
      <c r="F181" s="21"/>
      <c r="G181" s="20">
        <f t="shared" si="105"/>
        <v>-21937.62</v>
      </c>
      <c r="H181" s="110">
        <v>-21937.62</v>
      </c>
      <c r="I181" s="134"/>
      <c r="J181" s="135">
        <f t="shared" si="106"/>
        <v>-21937.62</v>
      </c>
      <c r="K181" s="21">
        <v>-21937.62</v>
      </c>
      <c r="L181" s="110"/>
      <c r="M181" s="134"/>
      <c r="N181" s="113"/>
      <c r="O181" s="110"/>
    </row>
    <row r="182" spans="1:15" s="78" customFormat="1" ht="12.6" customHeight="1" x14ac:dyDescent="0.2">
      <c r="B182" s="109" t="s">
        <v>96</v>
      </c>
      <c r="C182" s="21"/>
      <c r="D182" s="21">
        <v>-34297.440000000002</v>
      </c>
      <c r="E182" s="20">
        <f t="shared" si="104"/>
        <v>-34297.440000000002</v>
      </c>
      <c r="F182" s="21">
        <v>-841.80000000000007</v>
      </c>
      <c r="G182" s="20">
        <f t="shared" si="105"/>
        <v>-33455.64</v>
      </c>
      <c r="H182" s="110">
        <v>-33455.64</v>
      </c>
      <c r="I182" s="134"/>
      <c r="J182" s="135">
        <f t="shared" si="106"/>
        <v>-33455.64</v>
      </c>
      <c r="K182" s="21">
        <v>-33455.64</v>
      </c>
      <c r="L182" s="110"/>
      <c r="M182" s="134"/>
      <c r="N182" s="113"/>
      <c r="O182" s="110"/>
    </row>
    <row r="183" spans="1:15" s="78" customFormat="1" ht="12.6" customHeight="1" x14ac:dyDescent="0.2">
      <c r="B183" s="127" t="s">
        <v>97</v>
      </c>
      <c r="C183" s="21"/>
      <c r="D183" s="21">
        <v>-103264</v>
      </c>
      <c r="E183" s="20">
        <f t="shared" si="104"/>
        <v>-103264</v>
      </c>
      <c r="F183" s="21">
        <v>-9200</v>
      </c>
      <c r="G183" s="20">
        <f t="shared" si="105"/>
        <v>-94064</v>
      </c>
      <c r="H183" s="110">
        <v>-94064</v>
      </c>
      <c r="I183" s="134"/>
      <c r="J183" s="135">
        <f t="shared" si="106"/>
        <v>-94064</v>
      </c>
      <c r="K183" s="21">
        <v>-94064</v>
      </c>
      <c r="L183" s="110"/>
      <c r="M183" s="134"/>
      <c r="N183" s="113"/>
      <c r="O183" s="110"/>
    </row>
    <row r="184" spans="1:15" s="78" customFormat="1" ht="12.6" customHeight="1" x14ac:dyDescent="0.2">
      <c r="B184" s="127" t="s">
        <v>98</v>
      </c>
      <c r="C184" s="21"/>
      <c r="D184" s="21">
        <v>-1284998.75</v>
      </c>
      <c r="E184" s="20">
        <f t="shared" si="104"/>
        <v>-1284998.75</v>
      </c>
      <c r="F184" s="21">
        <v>-1050692.8698</v>
      </c>
      <c r="G184" s="20">
        <f t="shared" si="105"/>
        <v>-234305.88020000001</v>
      </c>
      <c r="H184" s="110">
        <v>-234305.88020000001</v>
      </c>
      <c r="I184" s="134"/>
      <c r="J184" s="135">
        <f t="shared" si="106"/>
        <v>-234305.88020000001</v>
      </c>
      <c r="K184" s="21">
        <v>-234305.88020000001</v>
      </c>
      <c r="L184" s="110">
        <v>0</v>
      </c>
      <c r="M184" s="134"/>
      <c r="N184" s="113"/>
      <c r="O184" s="110"/>
    </row>
    <row r="185" spans="1:15" ht="12.6" customHeight="1" x14ac:dyDescent="0.2">
      <c r="B185" s="114" t="s">
        <v>38</v>
      </c>
      <c r="C185" s="132">
        <v>-577671.52417714358</v>
      </c>
      <c r="D185" s="132"/>
      <c r="E185" s="129">
        <f t="shared" si="104"/>
        <v>-577671.52417714358</v>
      </c>
      <c r="F185" s="132">
        <v>-489661.90179643699</v>
      </c>
      <c r="G185" s="129">
        <f t="shared" si="105"/>
        <v>-88009.622380706598</v>
      </c>
      <c r="H185" s="133">
        <v>0</v>
      </c>
      <c r="I185" s="111"/>
      <c r="J185" s="112">
        <f t="shared" si="106"/>
        <v>0</v>
      </c>
      <c r="K185" s="21"/>
      <c r="L185" s="110">
        <v>0</v>
      </c>
      <c r="M185" s="111"/>
      <c r="N185" s="113"/>
      <c r="O185" s="110"/>
    </row>
    <row r="186" spans="1:15" ht="12.6" customHeight="1" x14ac:dyDescent="0.2">
      <c r="B186" s="73" t="s">
        <v>35</v>
      </c>
      <c r="C186" s="106">
        <v>-3132814.7681086892</v>
      </c>
      <c r="D186" s="106">
        <v>-241951.93</v>
      </c>
      <c r="E186" s="107">
        <f>C186+D186</f>
        <v>-3374766.6981086894</v>
      </c>
      <c r="F186" s="108">
        <v>-3329464.1304146093</v>
      </c>
      <c r="G186" s="107">
        <f>E186-F186</f>
        <v>-45302.567694080062</v>
      </c>
      <c r="H186" s="130">
        <v>-45302.567694080062</v>
      </c>
      <c r="I186" s="111"/>
      <c r="J186" s="119">
        <f t="shared" si="106"/>
        <v>-45302.567694080062</v>
      </c>
      <c r="K186" s="120"/>
      <c r="L186" s="118">
        <v>-45302.567694080062</v>
      </c>
      <c r="M186" s="111"/>
      <c r="N186" s="121"/>
      <c r="O186" s="118"/>
    </row>
    <row r="187" spans="1:15" ht="12.6" customHeight="1" x14ac:dyDescent="0.2">
      <c r="B187" s="290" t="s">
        <v>73</v>
      </c>
      <c r="C187" s="291"/>
      <c r="D187" s="291"/>
      <c r="E187" s="291"/>
      <c r="F187" s="291"/>
      <c r="G187" s="291"/>
      <c r="H187" s="292"/>
      <c r="I187" s="9"/>
      <c r="J187" s="63" t="s">
        <v>73</v>
      </c>
      <c r="K187" s="41"/>
      <c r="L187" s="64"/>
      <c r="M187" s="9"/>
      <c r="N187" s="63"/>
      <c r="O187" s="64"/>
    </row>
    <row r="188" spans="1:15" ht="12.6" customHeight="1" x14ac:dyDescent="0.2">
      <c r="A188" s="4" t="s">
        <v>74</v>
      </c>
      <c r="B188" s="74" t="s">
        <v>7</v>
      </c>
      <c r="C188" s="16">
        <f t="shared" ref="C188:H188" si="107">SUM(C189:C191)</f>
        <v>-6932836.9795666337</v>
      </c>
      <c r="D188" s="16">
        <f t="shared" si="107"/>
        <v>-25890.54</v>
      </c>
      <c r="E188" s="16">
        <f t="shared" si="107"/>
        <v>-6958727.5195666337</v>
      </c>
      <c r="F188" s="16">
        <f t="shared" si="107"/>
        <v>-6638207.8064164054</v>
      </c>
      <c r="G188" s="16">
        <f t="shared" si="107"/>
        <v>-320519.71315022861</v>
      </c>
      <c r="H188" s="17">
        <f t="shared" si="107"/>
        <v>-187642.43742913473</v>
      </c>
      <c r="I188" s="9"/>
      <c r="J188" s="15">
        <f>SUM(J189:J191)</f>
        <v>-187642.43742913473</v>
      </c>
      <c r="K188" s="16">
        <f>SUM(K189:K191)</f>
        <v>0</v>
      </c>
      <c r="L188" s="17">
        <f>SUM(L189:L191)</f>
        <v>-187642.43742913473</v>
      </c>
      <c r="M188" s="9"/>
      <c r="N188" s="15">
        <f>SUM(N189:N191)</f>
        <v>0</v>
      </c>
      <c r="O188" s="17">
        <f>SUM(O189:O191)</f>
        <v>0</v>
      </c>
    </row>
    <row r="189" spans="1:15" s="78" customFormat="1" ht="12.6" customHeight="1" x14ac:dyDescent="0.2">
      <c r="B189" s="109" t="s">
        <v>93</v>
      </c>
      <c r="C189" s="21">
        <v>-14437.499999999998</v>
      </c>
      <c r="D189" s="21"/>
      <c r="E189" s="20">
        <f t="shared" ref="E189:E190" si="108">C189+D189</f>
        <v>-14437.499999999998</v>
      </c>
      <c r="F189" s="21">
        <v>-13239.7890625</v>
      </c>
      <c r="G189" s="20">
        <f t="shared" ref="G189:G190" si="109">E189-F189</f>
        <v>-1197.7109374999982</v>
      </c>
      <c r="H189" s="110">
        <v>-1197.7109374999982</v>
      </c>
      <c r="I189" s="134"/>
      <c r="J189" s="135">
        <f t="shared" ref="J189:J191" si="110">K189+L189</f>
        <v>-1197.7109374999982</v>
      </c>
      <c r="K189" s="21"/>
      <c r="L189" s="110">
        <v>-1197.7109374999982</v>
      </c>
      <c r="M189" s="134"/>
      <c r="N189" s="113"/>
      <c r="O189" s="110"/>
    </row>
    <row r="190" spans="1:15" ht="12.6" customHeight="1" x14ac:dyDescent="0.2">
      <c r="B190" s="131" t="s">
        <v>101</v>
      </c>
      <c r="C190" s="132">
        <v>-871299.54552265629</v>
      </c>
      <c r="D190" s="132"/>
      <c r="E190" s="129">
        <f t="shared" si="108"/>
        <v>-871299.54552265629</v>
      </c>
      <c r="F190" s="132">
        <v>-738422.26980156242</v>
      </c>
      <c r="G190" s="129">
        <f t="shared" si="109"/>
        <v>-132877.27572109387</v>
      </c>
      <c r="H190" s="115"/>
      <c r="I190" s="111"/>
      <c r="J190" s="112">
        <f t="shared" si="110"/>
        <v>0</v>
      </c>
      <c r="K190" s="21"/>
      <c r="L190" s="110"/>
      <c r="M190" s="111"/>
      <c r="N190" s="113"/>
      <c r="O190" s="110"/>
    </row>
    <row r="191" spans="1:15" ht="12.6" customHeight="1" x14ac:dyDescent="0.2">
      <c r="B191" s="73" t="s">
        <v>35</v>
      </c>
      <c r="C191" s="106">
        <v>-6047099.9340439774</v>
      </c>
      <c r="D191" s="106">
        <v>-25890.54</v>
      </c>
      <c r="E191" s="107">
        <f>C191+D191</f>
        <v>-6072990.4740439774</v>
      </c>
      <c r="F191" s="108">
        <v>-5886545.7475523427</v>
      </c>
      <c r="G191" s="107">
        <f>E191-F191</f>
        <v>-186444.72649163473</v>
      </c>
      <c r="H191" s="125">
        <v>-186444.72649163473</v>
      </c>
      <c r="I191" s="111"/>
      <c r="J191" s="119">
        <f t="shared" si="110"/>
        <v>-186444.72649163473</v>
      </c>
      <c r="K191" s="120"/>
      <c r="L191" s="125">
        <v>-186444.72649163473</v>
      </c>
      <c r="M191" s="111"/>
      <c r="N191" s="121"/>
      <c r="O191" s="118"/>
    </row>
    <row r="192" spans="1:15" ht="12.6" customHeight="1" x14ac:dyDescent="0.2">
      <c r="B192" s="72" t="s">
        <v>8</v>
      </c>
      <c r="C192" s="6">
        <f t="shared" ref="C192:H192" si="111">SUM(C193:C195)</f>
        <v>-826942.9995899999</v>
      </c>
      <c r="D192" s="6">
        <f t="shared" si="111"/>
        <v>-3726123.16</v>
      </c>
      <c r="E192" s="6">
        <f t="shared" si="111"/>
        <v>-4553066.1595899994</v>
      </c>
      <c r="F192" s="6">
        <f t="shared" si="111"/>
        <v>-3294702.1900000004</v>
      </c>
      <c r="G192" s="6">
        <f t="shared" si="111"/>
        <v>-1258363.9695899994</v>
      </c>
      <c r="H192" s="38">
        <f t="shared" si="111"/>
        <v>-807043.84958999988</v>
      </c>
      <c r="I192" s="9"/>
      <c r="J192" s="37">
        <f>SUM(J193:J195)</f>
        <v>-807043.84958999988</v>
      </c>
      <c r="K192" s="6">
        <f>SUM(K193:K195)</f>
        <v>-100.85000000000582</v>
      </c>
      <c r="L192" s="38">
        <f>SUM(L193:L195)</f>
        <v>-806942.9995899999</v>
      </c>
      <c r="M192" s="10"/>
      <c r="N192" s="37">
        <f>SUM(N193:N195)</f>
        <v>0</v>
      </c>
      <c r="O192" s="38">
        <f>SUM(O193:O195)</f>
        <v>0</v>
      </c>
    </row>
    <row r="193" spans="2:16" ht="12.6" customHeight="1" x14ac:dyDescent="0.2">
      <c r="B193" s="26" t="s">
        <v>80</v>
      </c>
      <c r="C193" s="21">
        <v>-19999.999999999993</v>
      </c>
      <c r="D193" s="21"/>
      <c r="E193" s="20">
        <f t="shared" ref="E193:E194" si="112">C193+D193</f>
        <v>-19999.999999999993</v>
      </c>
      <c r="F193" s="21">
        <v>-19999.999999999993</v>
      </c>
      <c r="G193" s="18">
        <f t="shared" ref="G193:G194" si="113">E193-F193</f>
        <v>0</v>
      </c>
      <c r="H193" s="25"/>
      <c r="I193" s="9"/>
      <c r="J193" s="33">
        <f t="shared" ref="J193:J195" si="114">K193+L193</f>
        <v>0</v>
      </c>
      <c r="K193" s="28"/>
      <c r="L193" s="25"/>
      <c r="M193" s="9"/>
      <c r="N193" s="29"/>
      <c r="O193" s="25"/>
    </row>
    <row r="194" spans="2:16" ht="12.6" customHeight="1" x14ac:dyDescent="0.2">
      <c r="B194" s="27" t="s">
        <v>94</v>
      </c>
      <c r="C194" s="21"/>
      <c r="D194" s="21">
        <v>-157726.85</v>
      </c>
      <c r="E194" s="20">
        <f t="shared" si="112"/>
        <v>-157726.85</v>
      </c>
      <c r="F194" s="21">
        <v>-157626</v>
      </c>
      <c r="G194" s="18">
        <f t="shared" si="113"/>
        <v>-100.85000000000582</v>
      </c>
      <c r="H194" s="25">
        <v>-100.85000000000582</v>
      </c>
      <c r="I194" s="9"/>
      <c r="J194" s="33">
        <f t="shared" si="114"/>
        <v>-100.85000000000582</v>
      </c>
      <c r="K194" s="28">
        <v>-100.85000000000582</v>
      </c>
      <c r="L194" s="25"/>
      <c r="M194" s="9"/>
      <c r="N194" s="29"/>
      <c r="O194" s="25"/>
    </row>
    <row r="195" spans="2:16" ht="12.6" customHeight="1" x14ac:dyDescent="0.2">
      <c r="B195" s="26" t="s">
        <v>36</v>
      </c>
      <c r="C195" s="21">
        <v>-806942.9995899999</v>
      </c>
      <c r="D195" s="21">
        <v>-3568396.31</v>
      </c>
      <c r="E195" s="20">
        <f>C195+D195</f>
        <v>-4375339.3095899997</v>
      </c>
      <c r="F195" s="21">
        <v>-3117076.1900000004</v>
      </c>
      <c r="G195" s="18">
        <f>E195-F195</f>
        <v>-1258263.1195899993</v>
      </c>
      <c r="H195" s="19">
        <v>-806942.9995899999</v>
      </c>
      <c r="I195" s="9"/>
      <c r="J195" s="33">
        <f t="shared" si="114"/>
        <v>-806942.9995899999</v>
      </c>
      <c r="K195" s="46"/>
      <c r="L195" s="47">
        <v>-806942.9995899999</v>
      </c>
      <c r="M195" s="9"/>
      <c r="N195" s="48"/>
      <c r="O195" s="49"/>
      <c r="P195" s="92"/>
    </row>
    <row r="196" spans="2:16" ht="12.6" customHeight="1" x14ac:dyDescent="0.2">
      <c r="B196" s="72" t="s">
        <v>9</v>
      </c>
      <c r="C196" s="1">
        <f t="shared" ref="C196:H196" si="115">SUM(C197:C197)</f>
        <v>24839558.000100002</v>
      </c>
      <c r="D196" s="1">
        <f t="shared" si="115"/>
        <v>0</v>
      </c>
      <c r="E196" s="1">
        <f t="shared" si="115"/>
        <v>24839558.000100002</v>
      </c>
      <c r="F196" s="1">
        <f t="shared" si="115"/>
        <v>-20000000</v>
      </c>
      <c r="G196" s="1">
        <f t="shared" si="115"/>
        <v>44839558.000100002</v>
      </c>
      <c r="H196" s="76">
        <f t="shared" si="115"/>
        <v>0</v>
      </c>
      <c r="I196" s="9"/>
      <c r="J196" s="31">
        <f>SUM(J197:J197)</f>
        <v>0</v>
      </c>
      <c r="K196" s="1">
        <f>SUM(K197:K197)</f>
        <v>0</v>
      </c>
      <c r="L196" s="8">
        <f>SUM(L197:L197)</f>
        <v>0</v>
      </c>
      <c r="M196" s="10"/>
      <c r="N196" s="31">
        <f>SUM(N197:N197)</f>
        <v>0</v>
      </c>
      <c r="O196" s="8">
        <f>SUM(O197:O197)</f>
        <v>0</v>
      </c>
    </row>
    <row r="197" spans="2:16" ht="12.75" thickBot="1" x14ac:dyDescent="0.25">
      <c r="B197" s="75" t="s">
        <v>37</v>
      </c>
      <c r="C197" s="56">
        <v>24839558.000100002</v>
      </c>
      <c r="D197" s="56"/>
      <c r="E197" s="57">
        <f>C197+D197</f>
        <v>24839558.000100002</v>
      </c>
      <c r="F197" s="56">
        <v>-20000000</v>
      </c>
      <c r="G197" s="58">
        <f>E197-F197</f>
        <v>44839558.000100002</v>
      </c>
      <c r="H197" s="30"/>
      <c r="I197" s="9"/>
      <c r="J197" s="68">
        <f>K197+L197</f>
        <v>0</v>
      </c>
      <c r="K197" s="69"/>
      <c r="L197" s="30"/>
      <c r="M197" s="9"/>
      <c r="N197" s="70"/>
      <c r="O197" s="30"/>
    </row>
    <row r="199" spans="2:16" ht="12" x14ac:dyDescent="0.25">
      <c r="B199" s="3" t="s">
        <v>22</v>
      </c>
    </row>
    <row r="200" spans="2:16" ht="12" x14ac:dyDescent="0.25">
      <c r="B200" s="7" t="s">
        <v>11</v>
      </c>
    </row>
    <row r="201" spans="2:16" ht="12" x14ac:dyDescent="0.25">
      <c r="B201" s="7" t="s">
        <v>32</v>
      </c>
    </row>
    <row r="202" spans="2:16" ht="12" x14ac:dyDescent="0.25">
      <c r="B202" s="7" t="s">
        <v>12</v>
      </c>
    </row>
    <row r="203" spans="2:16" ht="12" x14ac:dyDescent="0.25">
      <c r="B203" s="7" t="s">
        <v>13</v>
      </c>
    </row>
    <row r="204" spans="2:16" ht="12" x14ac:dyDescent="0.25">
      <c r="B204" s="7" t="s">
        <v>33</v>
      </c>
    </row>
    <row r="205" spans="2:16" ht="12" x14ac:dyDescent="0.25">
      <c r="B205" s="7" t="s">
        <v>34</v>
      </c>
    </row>
    <row r="206" spans="2:16" ht="12" x14ac:dyDescent="0.25">
      <c r="B206" s="7" t="s">
        <v>31</v>
      </c>
    </row>
    <row r="207" spans="2:16" ht="12" x14ac:dyDescent="0.25">
      <c r="B207" s="2" t="s">
        <v>30</v>
      </c>
    </row>
    <row r="208" spans="2:16" ht="12" x14ac:dyDescent="0.25">
      <c r="B208" s="32" t="s">
        <v>28</v>
      </c>
    </row>
    <row r="209" spans="2:2" ht="12" x14ac:dyDescent="0.25">
      <c r="B209" s="32" t="s">
        <v>27</v>
      </c>
    </row>
  </sheetData>
  <autoFilter ref="A11:P197" xr:uid="{B3E7DF12-8824-4C8A-B722-2C9C7E53518D}"/>
  <mergeCells count="31">
    <mergeCell ref="B173:H173"/>
    <mergeCell ref="B177:H177"/>
    <mergeCell ref="B187:H187"/>
    <mergeCell ref="B148:H148"/>
    <mergeCell ref="B149:H149"/>
    <mergeCell ref="B157:H157"/>
    <mergeCell ref="B158:H158"/>
    <mergeCell ref="B165:H165"/>
    <mergeCell ref="B125:H125"/>
    <mergeCell ref="B129:H129"/>
    <mergeCell ref="B135:H135"/>
    <mergeCell ref="B139:H139"/>
    <mergeCell ref="B144:H144"/>
    <mergeCell ref="B94:H94"/>
    <mergeCell ref="B102:H102"/>
    <mergeCell ref="B110:H110"/>
    <mergeCell ref="B117:H117"/>
    <mergeCell ref="B73:H73"/>
    <mergeCell ref="B80:H80"/>
    <mergeCell ref="B86:H86"/>
    <mergeCell ref="B33:H33"/>
    <mergeCell ref="B38:H38"/>
    <mergeCell ref="B46:H46"/>
    <mergeCell ref="B55:H55"/>
    <mergeCell ref="B66:H66"/>
    <mergeCell ref="B25:H25"/>
    <mergeCell ref="B10:H10"/>
    <mergeCell ref="J10:L10"/>
    <mergeCell ref="N10:O10"/>
    <mergeCell ref="B15:H15"/>
    <mergeCell ref="B16:H16"/>
  </mergeCells>
  <pageMargins left="0" right="0" top="0.74803149606299213" bottom="0" header="0.31496062992125984" footer="0.31496062992125984"/>
  <pageSetup paperSize="8" orientation="landscape" r:id="rId1"/>
  <customProperties>
    <customPr name="EpmWorksheetKeyString_GUID" r:id="rId2"/>
  </customProperties>
  <ignoredErrors>
    <ignoredError sqref="C12:O12" numberStoredAsText="1"/>
    <ignoredError sqref="E196:O19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09AC-A171-4752-A091-77D971FF8BDB}">
  <dimension ref="A1:X332"/>
  <sheetViews>
    <sheetView topLeftCell="B1" workbookViewId="0">
      <selection activeCell="Z18" sqref="Z18"/>
    </sheetView>
  </sheetViews>
  <sheetFormatPr defaultRowHeight="15" outlineLevelRow="1" x14ac:dyDescent="0.25"/>
  <cols>
    <col min="1" max="1" width="34.85546875" hidden="1" customWidth="1"/>
    <col min="2" max="2" width="7.5703125" bestFit="1" customWidth="1"/>
    <col min="3" max="3" width="24.85546875" bestFit="1" customWidth="1"/>
    <col min="4" max="4" width="17.7109375" customWidth="1"/>
    <col min="5" max="5" width="15" bestFit="1" customWidth="1"/>
    <col min="6" max="6" width="14.140625" customWidth="1"/>
    <col min="7" max="7" width="18.42578125" customWidth="1"/>
    <col min="8" max="8" width="19.5703125" customWidth="1"/>
    <col min="9" max="9" width="11.42578125" customWidth="1"/>
    <col min="10" max="11" width="10.5703125" customWidth="1"/>
    <col min="12" max="12" width="12.5703125" style="156" customWidth="1"/>
    <col min="13" max="13" width="12.7109375" style="156" customWidth="1"/>
    <col min="14" max="14" width="13.5703125" style="156" customWidth="1"/>
    <col min="15" max="15" width="12.85546875" style="156" customWidth="1"/>
    <col min="16" max="16" width="13.42578125" style="156" customWidth="1"/>
    <col min="17" max="17" width="14.140625" style="156" customWidth="1"/>
    <col min="18" max="18" width="13.140625" style="156" customWidth="1"/>
    <col min="19" max="19" width="13.5703125" style="156" customWidth="1"/>
    <col min="20" max="20" width="13.140625" style="156" customWidth="1"/>
    <col min="21" max="21" width="14.42578125" style="156" customWidth="1"/>
    <col min="22" max="22" width="18.28515625" style="156" customWidth="1"/>
    <col min="23" max="23" width="14.140625" customWidth="1"/>
  </cols>
  <sheetData>
    <row r="1" spans="1:23" ht="16.5" thickBot="1" x14ac:dyDescent="0.3">
      <c r="J1" s="146"/>
      <c r="K1" s="146"/>
      <c r="L1" s="147"/>
      <c r="M1" s="147"/>
      <c r="N1" s="147"/>
      <c r="O1" s="147"/>
      <c r="P1" s="147"/>
      <c r="Q1" s="147"/>
      <c r="R1" s="147"/>
      <c r="S1" s="148"/>
      <c r="T1" s="148"/>
      <c r="U1" s="148"/>
      <c r="V1" s="148"/>
      <c r="W1" s="149" t="s">
        <v>102</v>
      </c>
    </row>
    <row r="2" spans="1:23" ht="16.5" hidden="1" thickBot="1" x14ac:dyDescent="0.3">
      <c r="J2" s="146"/>
      <c r="K2" s="146"/>
      <c r="L2" s="147"/>
      <c r="M2" s="147"/>
      <c r="N2" s="147"/>
      <c r="O2" s="147"/>
      <c r="P2" s="147"/>
      <c r="Q2" s="147"/>
      <c r="R2" s="147"/>
      <c r="S2" s="150"/>
      <c r="T2" s="150"/>
      <c r="U2" s="150"/>
      <c r="V2" s="150"/>
      <c r="W2" s="151" t="s">
        <v>103</v>
      </c>
    </row>
    <row r="3" spans="1:23" ht="16.5" hidden="1" thickBot="1" x14ac:dyDescent="0.3">
      <c r="J3" s="146"/>
      <c r="K3" s="146"/>
      <c r="L3" s="147"/>
      <c r="M3" s="147"/>
      <c r="N3" s="147"/>
      <c r="O3" s="147"/>
      <c r="P3" s="147"/>
      <c r="Q3" s="147"/>
      <c r="R3" s="147"/>
      <c r="S3" s="152"/>
      <c r="T3" s="152"/>
      <c r="U3" s="152"/>
      <c r="V3" s="152"/>
      <c r="W3" s="153" t="s">
        <v>104</v>
      </c>
    </row>
    <row r="4" spans="1:23" ht="16.5" hidden="1" thickBot="1" x14ac:dyDescent="0.3">
      <c r="J4" s="146"/>
      <c r="K4" s="146"/>
      <c r="L4" s="147"/>
      <c r="M4" s="147"/>
      <c r="N4" s="147"/>
      <c r="O4" s="147"/>
      <c r="P4" s="147"/>
      <c r="Q4" s="147"/>
      <c r="R4" s="147"/>
      <c r="S4" s="152"/>
      <c r="T4" s="152"/>
      <c r="U4" s="152"/>
      <c r="V4" s="152"/>
      <c r="W4" s="153" t="s">
        <v>19</v>
      </c>
    </row>
    <row r="5" spans="1:23" ht="15.75" hidden="1" thickBot="1" x14ac:dyDescent="0.3">
      <c r="J5" s="146"/>
      <c r="K5" s="146"/>
      <c r="L5" s="147"/>
      <c r="M5" s="147"/>
      <c r="N5" s="147"/>
      <c r="O5" s="147"/>
      <c r="P5" s="147"/>
      <c r="Q5" s="147"/>
      <c r="R5" s="147"/>
      <c r="S5" s="154"/>
      <c r="T5" s="154"/>
      <c r="U5" s="154"/>
      <c r="V5" s="154"/>
      <c r="W5" s="155" t="s">
        <v>29</v>
      </c>
    </row>
    <row r="6" spans="1:23" ht="15.75" hidden="1" thickBot="1" x14ac:dyDescent="0.3">
      <c r="J6" s="146"/>
      <c r="K6" s="146"/>
      <c r="L6" s="147"/>
      <c r="M6" s="147"/>
      <c r="N6" s="147"/>
      <c r="O6" s="147"/>
      <c r="P6" s="147"/>
      <c r="Q6" s="147"/>
      <c r="R6" s="147"/>
      <c r="S6" s="154"/>
    </row>
    <row r="7" spans="1:23" ht="47.45" customHeight="1" thickBot="1" x14ac:dyDescent="0.3">
      <c r="F7" s="157"/>
      <c r="G7" s="157"/>
      <c r="J7" s="157"/>
      <c r="K7" s="157"/>
      <c r="L7" s="316" t="s">
        <v>55</v>
      </c>
      <c r="M7" s="317"/>
      <c r="N7" s="317"/>
      <c r="O7" s="317"/>
      <c r="P7" s="318"/>
      <c r="Q7" s="319" t="s">
        <v>105</v>
      </c>
      <c r="R7" s="320"/>
      <c r="S7" s="321"/>
      <c r="T7" s="322" t="s">
        <v>15</v>
      </c>
      <c r="U7" s="323"/>
      <c r="V7" s="324" t="s">
        <v>106</v>
      </c>
      <c r="W7" s="326" t="s">
        <v>107</v>
      </c>
    </row>
    <row r="8" spans="1:23" ht="87" customHeight="1" x14ac:dyDescent="0.25">
      <c r="A8" s="158" t="s">
        <v>108</v>
      </c>
      <c r="B8" s="159" t="s">
        <v>109</v>
      </c>
      <c r="C8" s="160" t="s">
        <v>110</v>
      </c>
      <c r="D8" s="161" t="s">
        <v>111</v>
      </c>
      <c r="E8" s="162" t="s">
        <v>112</v>
      </c>
      <c r="F8" s="162" t="s">
        <v>113</v>
      </c>
      <c r="G8" s="163" t="s">
        <v>114</v>
      </c>
      <c r="H8" s="160" t="s">
        <v>115</v>
      </c>
      <c r="I8" s="164" t="s">
        <v>116</v>
      </c>
      <c r="J8" s="165" t="s">
        <v>117</v>
      </c>
      <c r="K8" s="163" t="s">
        <v>118</v>
      </c>
      <c r="L8" s="166" t="s">
        <v>1</v>
      </c>
      <c r="M8" s="167" t="s">
        <v>119</v>
      </c>
      <c r="N8" s="167" t="s">
        <v>120</v>
      </c>
      <c r="O8" s="167" t="s">
        <v>2</v>
      </c>
      <c r="P8" s="168" t="s">
        <v>121</v>
      </c>
      <c r="Q8" s="169" t="s">
        <v>122</v>
      </c>
      <c r="R8" s="170" t="s">
        <v>123</v>
      </c>
      <c r="S8" s="170" t="s">
        <v>124</v>
      </c>
      <c r="T8" s="171" t="s">
        <v>24</v>
      </c>
      <c r="U8" s="172" t="s">
        <v>16</v>
      </c>
      <c r="V8" s="325"/>
      <c r="W8" s="327"/>
    </row>
    <row r="9" spans="1:23" ht="15.75" thickBot="1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4" t="s">
        <v>3</v>
      </c>
      <c r="M9" s="174" t="s">
        <v>4</v>
      </c>
      <c r="N9" s="175" t="s">
        <v>125</v>
      </c>
      <c r="O9" s="174" t="s">
        <v>126</v>
      </c>
      <c r="P9" s="175" t="s">
        <v>127</v>
      </c>
      <c r="Q9" s="175" t="s">
        <v>21</v>
      </c>
      <c r="R9" s="175" t="s">
        <v>128</v>
      </c>
      <c r="S9" s="176" t="s">
        <v>129</v>
      </c>
      <c r="T9" s="175" t="s">
        <v>23</v>
      </c>
      <c r="U9" s="175" t="s">
        <v>17</v>
      </c>
      <c r="V9" s="177"/>
      <c r="W9" s="173"/>
    </row>
    <row r="10" spans="1:23" ht="15.75" thickBot="1" x14ac:dyDescent="0.3">
      <c r="A10" s="178" t="s">
        <v>130</v>
      </c>
      <c r="B10" s="179"/>
      <c r="C10" s="179"/>
      <c r="D10" s="180"/>
      <c r="E10" s="179"/>
      <c r="F10" s="179"/>
      <c r="G10" s="179"/>
      <c r="H10" s="179"/>
      <c r="I10" s="179"/>
      <c r="J10" s="179"/>
      <c r="K10" s="179"/>
      <c r="L10" s="181">
        <f>L11+L263+L273</f>
        <v>-278408376.5054118</v>
      </c>
      <c r="M10" s="181">
        <f t="shared" ref="M10:V10" si="0">M11+M263+M273</f>
        <v>-29619323.549347181</v>
      </c>
      <c r="N10" s="181">
        <f t="shared" si="0"/>
        <v>-258473595.3785297</v>
      </c>
      <c r="O10" s="181">
        <f t="shared" si="0"/>
        <v>-19934781.126882087</v>
      </c>
      <c r="P10" s="181">
        <f t="shared" si="0"/>
        <v>-18942940.290047817</v>
      </c>
      <c r="Q10" s="181">
        <f>Q11+Q263+Q273</f>
        <v>-16517052.049222596</v>
      </c>
      <c r="R10" s="181">
        <f t="shared" si="0"/>
        <v>0</v>
      </c>
      <c r="S10" s="181">
        <f t="shared" si="0"/>
        <v>-16517052.049222596</v>
      </c>
      <c r="T10" s="181">
        <f t="shared" si="0"/>
        <v>0</v>
      </c>
      <c r="U10" s="181">
        <f t="shared" si="0"/>
        <v>-72727</v>
      </c>
      <c r="V10" s="181">
        <f t="shared" si="0"/>
        <v>-2425888.2408252195</v>
      </c>
      <c r="W10" s="182"/>
    </row>
    <row r="11" spans="1:23" ht="15.75" thickBot="1" x14ac:dyDescent="0.3">
      <c r="A11" s="183"/>
      <c r="B11" s="184"/>
      <c r="C11" s="184" t="s">
        <v>131</v>
      </c>
      <c r="D11" s="185"/>
      <c r="E11" s="184"/>
      <c r="F11" s="184"/>
      <c r="G11" s="184"/>
      <c r="H11" s="184"/>
      <c r="I11" s="184"/>
      <c r="J11" s="184"/>
      <c r="K11" s="184"/>
      <c r="L11" s="186">
        <f>L12+L223</f>
        <v>-77630756.237278163</v>
      </c>
      <c r="M11" s="186">
        <f t="shared" ref="M11:V11" si="1">M12+M223</f>
        <v>-9708211.7700913418</v>
      </c>
      <c r="N11" s="186">
        <f t="shared" si="1"/>
        <v>-67952077.648352757</v>
      </c>
      <c r="O11" s="186">
        <f t="shared" si="1"/>
        <v>-9678678.5889254026</v>
      </c>
      <c r="P11" s="186">
        <f t="shared" si="1"/>
        <v>-8908604.9493846465</v>
      </c>
      <c r="Q11" s="186">
        <f t="shared" si="1"/>
        <v>-8908604.9493846465</v>
      </c>
      <c r="R11" s="186">
        <f t="shared" si="1"/>
        <v>0</v>
      </c>
      <c r="S11" s="186">
        <f t="shared" si="1"/>
        <v>-8908604.9493846465</v>
      </c>
      <c r="T11" s="186">
        <f t="shared" si="1"/>
        <v>0</v>
      </c>
      <c r="U11" s="186">
        <f t="shared" si="1"/>
        <v>-72727</v>
      </c>
      <c r="V11" s="186">
        <f t="shared" si="1"/>
        <v>0</v>
      </c>
      <c r="W11" s="187"/>
    </row>
    <row r="12" spans="1:23" ht="15.75" thickBot="1" x14ac:dyDescent="0.3">
      <c r="A12" s="188"/>
      <c r="B12" s="189"/>
      <c r="C12" s="189"/>
      <c r="D12" s="189" t="s">
        <v>132</v>
      </c>
      <c r="E12" s="189"/>
      <c r="F12" s="189"/>
      <c r="G12" s="189"/>
      <c r="H12" s="189"/>
      <c r="I12" s="189"/>
      <c r="J12" s="189"/>
      <c r="K12" s="189"/>
      <c r="L12" s="190">
        <f>L13+L28+L42+L53+L69+L84+L104+L117+L130+L139+L156+L173+L193+L206</f>
        <v>-74192988.709737718</v>
      </c>
      <c r="M12" s="190">
        <f t="shared" ref="M12:V12" si="2">M13+M28+M42+M53+M69+M84+M104+M117+M130+M139+M156+M173+M193+M206</f>
        <v>-8878689.404767625</v>
      </c>
      <c r="N12" s="190">
        <f t="shared" si="2"/>
        <v>-64753210.428960122</v>
      </c>
      <c r="O12" s="190">
        <f t="shared" si="2"/>
        <v>-9439778.2807775959</v>
      </c>
      <c r="P12" s="190">
        <f t="shared" si="2"/>
        <v>-8672996.7379049119</v>
      </c>
      <c r="Q12" s="190">
        <f>Q13+Q28+Q42+Q53+Q69+Q84+Q104+Q117+Q130+Q139+Q156+Q173+Q193+Q206</f>
        <v>-8672996.7379049119</v>
      </c>
      <c r="R12" s="190">
        <f t="shared" si="2"/>
        <v>0</v>
      </c>
      <c r="S12" s="190">
        <f>S13+S28+S42+S53+S69+S84+S104+S117+S130+S139+S156+S173+S193+S206</f>
        <v>-8672996.7379049119</v>
      </c>
      <c r="T12" s="190">
        <f t="shared" si="2"/>
        <v>0</v>
      </c>
      <c r="U12" s="190">
        <f t="shared" si="2"/>
        <v>-72727</v>
      </c>
      <c r="V12" s="190">
        <f t="shared" si="2"/>
        <v>0</v>
      </c>
      <c r="W12" s="191"/>
    </row>
    <row r="13" spans="1:23" ht="15.75" outlineLevel="1" thickBot="1" x14ac:dyDescent="0.3">
      <c r="A13" s="192"/>
      <c r="B13" s="193"/>
      <c r="C13" s="193"/>
      <c r="D13" s="193"/>
      <c r="E13" s="193" t="s">
        <v>133</v>
      </c>
      <c r="F13" s="193" t="s">
        <v>134</v>
      </c>
      <c r="G13" s="193"/>
      <c r="H13" s="193"/>
      <c r="I13" s="193"/>
      <c r="J13" s="193"/>
      <c r="K13" s="193"/>
      <c r="L13" s="194">
        <f>L14+L18+L23</f>
        <v>-1282196.4717929661</v>
      </c>
      <c r="M13" s="194">
        <f t="shared" ref="M13:V13" si="3">M14+M18+M23</f>
        <v>-224906.8798926165</v>
      </c>
      <c r="N13" s="194">
        <f t="shared" si="3"/>
        <v>-1111375.6929552262</v>
      </c>
      <c r="O13" s="194">
        <f t="shared" si="3"/>
        <v>-170820.77883774016</v>
      </c>
      <c r="P13" s="195">
        <f t="shared" si="3"/>
        <v>-169280.65749662244</v>
      </c>
      <c r="Q13" s="194">
        <f t="shared" si="3"/>
        <v>-169280.65749662244</v>
      </c>
      <c r="R13" s="194">
        <f t="shared" si="3"/>
        <v>0</v>
      </c>
      <c r="S13" s="194">
        <f t="shared" si="3"/>
        <v>-169280.65749662244</v>
      </c>
      <c r="T13" s="194">
        <f t="shared" si="3"/>
        <v>0</v>
      </c>
      <c r="U13" s="194">
        <f t="shared" si="3"/>
        <v>0</v>
      </c>
      <c r="V13" s="194">
        <f t="shared" si="3"/>
        <v>0</v>
      </c>
      <c r="W13" s="196" t="s">
        <v>74</v>
      </c>
    </row>
    <row r="14" spans="1:23" s="201" customFormat="1" ht="15.75" outlineLevel="1" thickBot="1" x14ac:dyDescent="0.3">
      <c r="A14" s="197"/>
      <c r="B14" s="198" t="s">
        <v>135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9">
        <f>SUM(L15:L17)</f>
        <v>-705530.39706191432</v>
      </c>
      <c r="M14" s="199">
        <f t="shared" ref="M14:V14" si="4">SUM(M15:M17)</f>
        <v>-208992.4299000001</v>
      </c>
      <c r="N14" s="199">
        <f t="shared" si="4"/>
        <v>-559604.72923114186</v>
      </c>
      <c r="O14" s="199">
        <f t="shared" si="4"/>
        <v>-145925.66783077252</v>
      </c>
      <c r="P14" s="199">
        <f t="shared" si="4"/>
        <v>-145482.42052807251</v>
      </c>
      <c r="Q14" s="199">
        <f t="shared" si="4"/>
        <v>-145482.42052807251</v>
      </c>
      <c r="R14" s="199">
        <f t="shared" si="4"/>
        <v>0</v>
      </c>
      <c r="S14" s="199">
        <f t="shared" si="4"/>
        <v>-145482.42052807251</v>
      </c>
      <c r="T14" s="199">
        <f t="shared" si="4"/>
        <v>0</v>
      </c>
      <c r="U14" s="199">
        <f t="shared" si="4"/>
        <v>0</v>
      </c>
      <c r="V14" s="199">
        <f t="shared" si="4"/>
        <v>0</v>
      </c>
      <c r="W14" s="200"/>
    </row>
    <row r="15" spans="1:23" s="206" customFormat="1" outlineLevel="1" x14ac:dyDescent="0.25">
      <c r="A15" s="202"/>
      <c r="B15" s="203"/>
      <c r="C15" s="203"/>
      <c r="D15" s="203"/>
      <c r="E15" s="203"/>
      <c r="F15" s="203"/>
      <c r="G15" s="203" t="s">
        <v>136</v>
      </c>
      <c r="H15" s="203" t="s">
        <v>137</v>
      </c>
      <c r="I15" s="203">
        <v>20</v>
      </c>
      <c r="J15" s="203" t="s">
        <v>138</v>
      </c>
      <c r="K15" s="203"/>
      <c r="L15" s="204">
        <v>-865.52999970000008</v>
      </c>
      <c r="M15" s="204"/>
      <c r="N15" s="204">
        <v>-422.28269700000004</v>
      </c>
      <c r="O15" s="204">
        <f>L15-N15</f>
        <v>-443.24730270000003</v>
      </c>
      <c r="P15" s="204"/>
      <c r="Q15" s="204"/>
      <c r="R15" s="204"/>
      <c r="S15" s="204">
        <f>Q15+R15</f>
        <v>0</v>
      </c>
      <c r="T15" s="204"/>
      <c r="U15" s="204"/>
      <c r="V15" s="204"/>
      <c r="W15" s="205"/>
    </row>
    <row r="16" spans="1:23" s="206" customFormat="1" outlineLevel="1" x14ac:dyDescent="0.25">
      <c r="A16" s="207"/>
      <c r="B16" s="208"/>
      <c r="C16" s="208"/>
      <c r="D16" s="208"/>
      <c r="E16" s="208"/>
      <c r="F16" s="208"/>
      <c r="G16" s="208" t="s">
        <v>136</v>
      </c>
      <c r="H16" s="208" t="s">
        <v>137</v>
      </c>
      <c r="I16" s="208">
        <v>20</v>
      </c>
      <c r="J16" s="208" t="s">
        <v>139</v>
      </c>
      <c r="K16" s="208"/>
      <c r="L16" s="209">
        <v>-842.1052631578948</v>
      </c>
      <c r="M16" s="209"/>
      <c r="N16" s="209">
        <v>-374.26420000000002</v>
      </c>
      <c r="O16" s="209">
        <f t="shared" ref="O16:O33" si="5">L16-N16</f>
        <v>-467.84106315789478</v>
      </c>
      <c r="P16" s="209">
        <v>-467.84106315789478</v>
      </c>
      <c r="Q16" s="209">
        <v>-467.84106315789478</v>
      </c>
      <c r="R16" s="209"/>
      <c r="S16" s="209">
        <f t="shared" ref="S16:S33" si="6">Q16+R16</f>
        <v>-467.84106315789478</v>
      </c>
      <c r="T16" s="209"/>
      <c r="U16" s="209"/>
      <c r="V16" s="209"/>
      <c r="W16" s="210"/>
    </row>
    <row r="17" spans="1:23" s="206" customFormat="1" ht="15.75" outlineLevel="1" thickBot="1" x14ac:dyDescent="0.3">
      <c r="A17" s="211"/>
      <c r="B17" s="212"/>
      <c r="C17" s="212"/>
      <c r="D17" s="212"/>
      <c r="E17" s="212"/>
      <c r="F17" s="212"/>
      <c r="G17" s="212" t="s">
        <v>136</v>
      </c>
      <c r="H17" s="212" t="s">
        <v>137</v>
      </c>
      <c r="I17" s="212">
        <v>20</v>
      </c>
      <c r="J17" s="212"/>
      <c r="K17" s="212"/>
      <c r="L17" s="213">
        <v>-703822.76179905643</v>
      </c>
      <c r="M17" s="213">
        <v>-208992.4299000001</v>
      </c>
      <c r="N17" s="213">
        <v>-558808.18233414181</v>
      </c>
      <c r="O17" s="213">
        <f t="shared" si="5"/>
        <v>-145014.57946491463</v>
      </c>
      <c r="P17" s="213">
        <v>-145014.57946491463</v>
      </c>
      <c r="Q17" s="213">
        <v>-145014.57946491463</v>
      </c>
      <c r="R17" s="213"/>
      <c r="S17" s="213">
        <f t="shared" si="6"/>
        <v>-145014.57946491463</v>
      </c>
      <c r="T17" s="213"/>
      <c r="U17" s="213"/>
      <c r="V17" s="213"/>
      <c r="W17" s="214"/>
    </row>
    <row r="18" spans="1:23" s="201" customFormat="1" ht="15.75" outlineLevel="1" thickBot="1" x14ac:dyDescent="0.3">
      <c r="A18" s="197"/>
      <c r="B18" s="198" t="s">
        <v>140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9">
        <f>SUM(L19:L22)</f>
        <v>-534522.50437429408</v>
      </c>
      <c r="M18" s="199">
        <f t="shared" ref="M18:V18" si="7">SUM(M19:M22)</f>
        <v>-15903.709860207598</v>
      </c>
      <c r="N18" s="199">
        <f t="shared" si="7"/>
        <v>-509652.00205279887</v>
      </c>
      <c r="O18" s="199">
        <f t="shared" si="7"/>
        <v>-24870.502321495238</v>
      </c>
      <c r="P18" s="199">
        <f t="shared" si="7"/>
        <v>-23773.656459447171</v>
      </c>
      <c r="Q18" s="199">
        <f t="shared" si="7"/>
        <v>-23773.656459447171</v>
      </c>
      <c r="R18" s="199">
        <f t="shared" si="7"/>
        <v>0</v>
      </c>
      <c r="S18" s="199">
        <f t="shared" si="7"/>
        <v>-23773.656459447171</v>
      </c>
      <c r="T18" s="199">
        <f t="shared" si="7"/>
        <v>0</v>
      </c>
      <c r="U18" s="199">
        <f t="shared" si="7"/>
        <v>0</v>
      </c>
      <c r="V18" s="199">
        <f t="shared" si="7"/>
        <v>0</v>
      </c>
      <c r="W18" s="200"/>
    </row>
    <row r="19" spans="1:23" s="206" customFormat="1" outlineLevel="1" x14ac:dyDescent="0.25">
      <c r="A19" s="215"/>
      <c r="B19" s="216"/>
      <c r="C19" s="216"/>
      <c r="D19" s="216"/>
      <c r="E19" s="216"/>
      <c r="F19" s="216"/>
      <c r="G19" s="216" t="s">
        <v>136</v>
      </c>
      <c r="H19" s="216" t="s">
        <v>137</v>
      </c>
      <c r="I19" s="216">
        <v>20</v>
      </c>
      <c r="J19" s="216" t="s">
        <v>138</v>
      </c>
      <c r="K19" s="216"/>
      <c r="L19" s="217">
        <v>-2921.61031308773</v>
      </c>
      <c r="M19" s="217"/>
      <c r="N19" s="217">
        <v>-1824.7635600310332</v>
      </c>
      <c r="O19" s="217">
        <f t="shared" si="5"/>
        <v>-1096.8467530566968</v>
      </c>
      <c r="P19" s="217"/>
      <c r="Q19" s="217"/>
      <c r="R19" s="217"/>
      <c r="S19" s="217">
        <f t="shared" si="6"/>
        <v>0</v>
      </c>
      <c r="T19" s="217"/>
      <c r="U19" s="217"/>
      <c r="V19" s="217"/>
      <c r="W19" s="218"/>
    </row>
    <row r="20" spans="1:23" s="206" customFormat="1" outlineLevel="1" x14ac:dyDescent="0.25">
      <c r="A20" s="207"/>
      <c r="B20" s="208"/>
      <c r="C20" s="208"/>
      <c r="D20" s="208"/>
      <c r="E20" s="208"/>
      <c r="F20" s="208"/>
      <c r="G20" s="208" t="s">
        <v>136</v>
      </c>
      <c r="H20" s="208" t="s">
        <v>137</v>
      </c>
      <c r="I20" s="208">
        <v>20</v>
      </c>
      <c r="J20" s="208" t="s">
        <v>141</v>
      </c>
      <c r="K20" s="208"/>
      <c r="L20" s="209">
        <v>-3357.1600000000012</v>
      </c>
      <c r="M20" s="209">
        <v>-3357.1600000000012</v>
      </c>
      <c r="N20" s="209">
        <v>-3357.1599999999994</v>
      </c>
      <c r="O20" s="209">
        <f t="shared" si="5"/>
        <v>0</v>
      </c>
      <c r="P20" s="209"/>
      <c r="Q20" s="209"/>
      <c r="R20" s="209"/>
      <c r="S20" s="209">
        <f t="shared" si="6"/>
        <v>0</v>
      </c>
      <c r="T20" s="209"/>
      <c r="U20" s="209"/>
      <c r="V20" s="209"/>
      <c r="W20" s="210"/>
    </row>
    <row r="21" spans="1:23" s="206" customFormat="1" outlineLevel="1" x14ac:dyDescent="0.25">
      <c r="A21" s="207"/>
      <c r="B21" s="208"/>
      <c r="C21" s="208"/>
      <c r="D21" s="208"/>
      <c r="E21" s="208"/>
      <c r="F21" s="208"/>
      <c r="G21" s="208" t="s">
        <v>136</v>
      </c>
      <c r="H21" s="208" t="s">
        <v>137</v>
      </c>
      <c r="I21" s="208">
        <v>20</v>
      </c>
      <c r="J21" s="208" t="s">
        <v>142</v>
      </c>
      <c r="K21" s="208"/>
      <c r="L21" s="209">
        <v>-8045.1899999999987</v>
      </c>
      <c r="M21" s="209"/>
      <c r="N21" s="209">
        <v>-8045.1908910086286</v>
      </c>
      <c r="O21" s="209">
        <f t="shared" si="5"/>
        <v>8.9100862987834262E-4</v>
      </c>
      <c r="P21" s="209"/>
      <c r="Q21" s="209"/>
      <c r="R21" s="209"/>
      <c r="S21" s="209">
        <f t="shared" si="6"/>
        <v>0</v>
      </c>
      <c r="T21" s="209"/>
      <c r="U21" s="209"/>
      <c r="V21" s="209"/>
      <c r="W21" s="210"/>
    </row>
    <row r="22" spans="1:23" s="206" customFormat="1" ht="15.75" outlineLevel="1" thickBot="1" x14ac:dyDescent="0.3">
      <c r="A22" s="211"/>
      <c r="B22" s="212"/>
      <c r="C22" s="212"/>
      <c r="D22" s="212"/>
      <c r="E22" s="212"/>
      <c r="F22" s="212"/>
      <c r="G22" s="212" t="s">
        <v>136</v>
      </c>
      <c r="H22" s="212" t="s">
        <v>137</v>
      </c>
      <c r="I22" s="212">
        <v>20</v>
      </c>
      <c r="J22" s="212"/>
      <c r="K22" s="212"/>
      <c r="L22" s="213">
        <v>-520198.5440612064</v>
      </c>
      <c r="M22" s="213">
        <v>-12546.549860207597</v>
      </c>
      <c r="N22" s="213">
        <v>-496424.88760175923</v>
      </c>
      <c r="O22" s="213">
        <f t="shared" si="5"/>
        <v>-23773.656459447171</v>
      </c>
      <c r="P22" s="213">
        <v>-23773.656459447171</v>
      </c>
      <c r="Q22" s="213">
        <v>-23773.656459447171</v>
      </c>
      <c r="R22" s="213"/>
      <c r="S22" s="213">
        <f t="shared" si="6"/>
        <v>-23773.656459447171</v>
      </c>
      <c r="T22" s="213"/>
      <c r="U22" s="213"/>
      <c r="V22" s="213"/>
      <c r="W22" s="214"/>
    </row>
    <row r="23" spans="1:23" s="201" customFormat="1" ht="15.75" outlineLevel="1" thickBot="1" x14ac:dyDescent="0.3">
      <c r="A23" s="197"/>
      <c r="B23" s="198" t="s">
        <v>143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9">
        <f>SUM(L24:L27)</f>
        <v>-42143.570356757802</v>
      </c>
      <c r="M23" s="199">
        <f t="shared" ref="M23:V23" si="8">SUM(M24:M27)</f>
        <v>-10.74013240880701</v>
      </c>
      <c r="N23" s="199">
        <f t="shared" si="8"/>
        <v>-42118.961671285411</v>
      </c>
      <c r="O23" s="199">
        <f t="shared" si="8"/>
        <v>-24.608685472388348</v>
      </c>
      <c r="P23" s="199">
        <f t="shared" si="8"/>
        <v>-24.580509102751307</v>
      </c>
      <c r="Q23" s="199">
        <f t="shared" si="8"/>
        <v>-24.580509102751307</v>
      </c>
      <c r="R23" s="199">
        <f t="shared" si="8"/>
        <v>0</v>
      </c>
      <c r="S23" s="199">
        <f t="shared" si="8"/>
        <v>-24.580509102751307</v>
      </c>
      <c r="T23" s="199">
        <f t="shared" si="8"/>
        <v>0</v>
      </c>
      <c r="U23" s="199">
        <f t="shared" si="8"/>
        <v>0</v>
      </c>
      <c r="V23" s="199">
        <f t="shared" si="8"/>
        <v>0</v>
      </c>
      <c r="W23" s="200"/>
    </row>
    <row r="24" spans="1:23" s="206" customFormat="1" outlineLevel="1" x14ac:dyDescent="0.25">
      <c r="A24" s="215"/>
      <c r="B24" s="216"/>
      <c r="C24" s="216"/>
      <c r="D24" s="216"/>
      <c r="E24" s="216"/>
      <c r="F24" s="216"/>
      <c r="G24" s="216" t="s">
        <v>136</v>
      </c>
      <c r="H24" s="216" t="s">
        <v>137</v>
      </c>
      <c r="I24" s="216">
        <v>20</v>
      </c>
      <c r="J24" s="216" t="s">
        <v>138</v>
      </c>
      <c r="K24" s="216"/>
      <c r="L24" s="217">
        <v>-2621.7772388765247</v>
      </c>
      <c r="M24" s="217"/>
      <c r="N24" s="217">
        <v>-2621.7694750087257</v>
      </c>
      <c r="O24" s="217">
        <f t="shared" si="5"/>
        <v>-7.7638677989853022E-3</v>
      </c>
      <c r="P24" s="217"/>
      <c r="Q24" s="217"/>
      <c r="R24" s="217"/>
      <c r="S24" s="217">
        <f t="shared" si="6"/>
        <v>0</v>
      </c>
      <c r="T24" s="217"/>
      <c r="U24" s="217"/>
      <c r="V24" s="217"/>
      <c r="W24" s="218"/>
    </row>
    <row r="25" spans="1:23" s="206" customFormat="1" outlineLevel="1" x14ac:dyDescent="0.25">
      <c r="A25" s="207"/>
      <c r="B25" s="208"/>
      <c r="C25" s="208"/>
      <c r="D25" s="208"/>
      <c r="E25" s="208"/>
      <c r="F25" s="208"/>
      <c r="G25" s="208" t="s">
        <v>136</v>
      </c>
      <c r="H25" s="208" t="s">
        <v>137</v>
      </c>
      <c r="I25" s="208">
        <v>20</v>
      </c>
      <c r="J25" s="208" t="s">
        <v>144</v>
      </c>
      <c r="K25" s="208"/>
      <c r="L25" s="209">
        <v>-10.74013240880701</v>
      </c>
      <c r="M25" s="209">
        <v>-10.74013240880701</v>
      </c>
      <c r="N25" s="209">
        <v>-10.740183239662862</v>
      </c>
      <c r="O25" s="209">
        <f t="shared" si="5"/>
        <v>5.0830855851557999E-5</v>
      </c>
      <c r="P25" s="209"/>
      <c r="Q25" s="209"/>
      <c r="R25" s="209"/>
      <c r="S25" s="209">
        <f t="shared" si="6"/>
        <v>0</v>
      </c>
      <c r="T25" s="209"/>
      <c r="U25" s="209"/>
      <c r="V25" s="209"/>
      <c r="W25" s="210"/>
    </row>
    <row r="26" spans="1:23" s="206" customFormat="1" outlineLevel="1" x14ac:dyDescent="0.25">
      <c r="A26" s="207"/>
      <c r="B26" s="208"/>
      <c r="C26" s="208"/>
      <c r="D26" s="208"/>
      <c r="E26" s="208"/>
      <c r="F26" s="208"/>
      <c r="G26" s="208" t="s">
        <v>136</v>
      </c>
      <c r="H26" s="208" t="s">
        <v>137</v>
      </c>
      <c r="I26" s="208">
        <v>20</v>
      </c>
      <c r="J26" s="208" t="s">
        <v>145</v>
      </c>
      <c r="K26" s="208"/>
      <c r="L26" s="209">
        <v>-443.46383144229213</v>
      </c>
      <c r="M26" s="209"/>
      <c r="N26" s="209">
        <v>-418.88332233954083</v>
      </c>
      <c r="O26" s="209">
        <f t="shared" si="5"/>
        <v>-24.580509102751307</v>
      </c>
      <c r="P26" s="209">
        <v>-24.580509102751307</v>
      </c>
      <c r="Q26" s="209">
        <v>-24.580509102751307</v>
      </c>
      <c r="R26" s="209"/>
      <c r="S26" s="209">
        <f t="shared" si="6"/>
        <v>-24.580509102751307</v>
      </c>
      <c r="T26" s="209"/>
      <c r="U26" s="209"/>
      <c r="V26" s="209"/>
      <c r="W26" s="210"/>
    </row>
    <row r="27" spans="1:23" s="206" customFormat="1" ht="15.75" outlineLevel="1" thickBot="1" x14ac:dyDescent="0.3">
      <c r="A27" s="211"/>
      <c r="B27" s="212"/>
      <c r="C27" s="212"/>
      <c r="D27" s="212"/>
      <c r="E27" s="212"/>
      <c r="F27" s="212"/>
      <c r="G27" s="212" t="s">
        <v>136</v>
      </c>
      <c r="H27" s="212" t="s">
        <v>137</v>
      </c>
      <c r="I27" s="212"/>
      <c r="J27" s="212"/>
      <c r="K27" s="212"/>
      <c r="L27" s="213">
        <v>-39067.589154030175</v>
      </c>
      <c r="M27" s="213"/>
      <c r="N27" s="213">
        <v>-39067.568690697481</v>
      </c>
      <c r="O27" s="213">
        <f t="shared" si="5"/>
        <v>-2.0463332693907432E-2</v>
      </c>
      <c r="P27" s="213"/>
      <c r="Q27" s="213"/>
      <c r="R27" s="213"/>
      <c r="S27" s="213">
        <f t="shared" si="6"/>
        <v>0</v>
      </c>
      <c r="T27" s="213"/>
      <c r="U27" s="213"/>
      <c r="V27" s="213"/>
      <c r="W27" s="214"/>
    </row>
    <row r="28" spans="1:23" ht="15.75" outlineLevel="1" thickBot="1" x14ac:dyDescent="0.3">
      <c r="A28" s="192"/>
      <c r="B28" s="193"/>
      <c r="C28" s="193"/>
      <c r="D28" s="193"/>
      <c r="E28" s="193" t="s">
        <v>146</v>
      </c>
      <c r="F28" s="193" t="s">
        <v>147</v>
      </c>
      <c r="G28" s="193"/>
      <c r="H28" s="193"/>
      <c r="I28" s="193"/>
      <c r="J28" s="193"/>
      <c r="K28" s="193"/>
      <c r="L28" s="219">
        <f>L29+L34+L39</f>
        <v>-5468834.5331828305</v>
      </c>
      <c r="M28" s="219">
        <f t="shared" ref="M28:V28" si="9">M29+M34+M39</f>
        <v>-1051925.0315124735</v>
      </c>
      <c r="N28" s="219">
        <f t="shared" si="9"/>
        <v>-4465469.0885992339</v>
      </c>
      <c r="O28" s="219">
        <f t="shared" si="9"/>
        <v>-1003365.4445835965</v>
      </c>
      <c r="P28" s="219">
        <f t="shared" si="9"/>
        <v>-947091.97574533324</v>
      </c>
      <c r="Q28" s="219">
        <f t="shared" si="9"/>
        <v>-947091.97574533324</v>
      </c>
      <c r="R28" s="219">
        <f t="shared" si="9"/>
        <v>0</v>
      </c>
      <c r="S28" s="219">
        <f t="shared" si="9"/>
        <v>-947091.97574533324</v>
      </c>
      <c r="T28" s="219">
        <f t="shared" si="9"/>
        <v>0</v>
      </c>
      <c r="U28" s="219">
        <f t="shared" si="9"/>
        <v>0</v>
      </c>
      <c r="V28" s="219">
        <f t="shared" si="9"/>
        <v>0</v>
      </c>
      <c r="W28" s="196" t="s">
        <v>74</v>
      </c>
    </row>
    <row r="29" spans="1:23" s="224" customFormat="1" ht="15.75" outlineLevel="1" thickBot="1" x14ac:dyDescent="0.3">
      <c r="A29" s="220"/>
      <c r="B29" s="221" t="s">
        <v>135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2">
        <f>SUM(L30:L33)</f>
        <v>-4402761.5611616559</v>
      </c>
      <c r="M29" s="222">
        <f t="shared" ref="M29:V29" si="10">SUM(M30:M33)</f>
        <v>-959008.27000000025</v>
      </c>
      <c r="N29" s="222">
        <f t="shared" si="10"/>
        <v>-3511679.3358222116</v>
      </c>
      <c r="O29" s="222">
        <f t="shared" si="10"/>
        <v>-891082.22533944459</v>
      </c>
      <c r="P29" s="222">
        <f t="shared" si="10"/>
        <v>-890297.75746429455</v>
      </c>
      <c r="Q29" s="222">
        <f t="shared" si="10"/>
        <v>-890297.75746429455</v>
      </c>
      <c r="R29" s="222">
        <f t="shared" si="10"/>
        <v>0</v>
      </c>
      <c r="S29" s="222">
        <f t="shared" si="10"/>
        <v>-890297.75746429455</v>
      </c>
      <c r="T29" s="222">
        <f t="shared" si="10"/>
        <v>0</v>
      </c>
      <c r="U29" s="222">
        <f t="shared" si="10"/>
        <v>0</v>
      </c>
      <c r="V29" s="222">
        <f t="shared" si="10"/>
        <v>0</v>
      </c>
      <c r="W29" s="223"/>
    </row>
    <row r="30" spans="1:23" s="206" customFormat="1" outlineLevel="1" x14ac:dyDescent="0.25">
      <c r="A30" s="202"/>
      <c r="B30" s="203"/>
      <c r="C30" s="203"/>
      <c r="D30" s="203"/>
      <c r="E30" s="203"/>
      <c r="F30" s="203"/>
      <c r="G30" s="203" t="s">
        <v>136</v>
      </c>
      <c r="H30" s="203" t="s">
        <v>137</v>
      </c>
      <c r="I30" s="203">
        <v>20</v>
      </c>
      <c r="J30" s="203" t="s">
        <v>148</v>
      </c>
      <c r="K30" s="203"/>
      <c r="L30" s="204">
        <v>-182450</v>
      </c>
      <c r="M30" s="204">
        <v>-132450</v>
      </c>
      <c r="N30" s="204">
        <v>-169601</v>
      </c>
      <c r="O30" s="204">
        <f t="shared" si="5"/>
        <v>-12849</v>
      </c>
      <c r="P30" s="204">
        <v>-12849</v>
      </c>
      <c r="Q30" s="204">
        <v>-12849</v>
      </c>
      <c r="R30" s="204"/>
      <c r="S30" s="204">
        <f t="shared" si="6"/>
        <v>-12849</v>
      </c>
      <c r="T30" s="204"/>
      <c r="U30" s="204"/>
      <c r="V30" s="204"/>
      <c r="W30" s="205"/>
    </row>
    <row r="31" spans="1:23" s="206" customFormat="1" outlineLevel="1" x14ac:dyDescent="0.25">
      <c r="A31" s="207"/>
      <c r="B31" s="208"/>
      <c r="C31" s="208"/>
      <c r="D31" s="208"/>
      <c r="E31" s="208"/>
      <c r="F31" s="208"/>
      <c r="G31" s="208" t="s">
        <v>136</v>
      </c>
      <c r="H31" s="208" t="s">
        <v>137</v>
      </c>
      <c r="I31" s="208">
        <v>20</v>
      </c>
      <c r="J31" s="208" t="s">
        <v>138</v>
      </c>
      <c r="K31" s="208"/>
      <c r="L31" s="209">
        <v>-882867.80499944999</v>
      </c>
      <c r="M31" s="209"/>
      <c r="N31" s="209">
        <v>-882083.33712429996</v>
      </c>
      <c r="O31" s="209">
        <f t="shared" si="5"/>
        <v>-784.46787515003234</v>
      </c>
      <c r="P31" s="209"/>
      <c r="Q31" s="209"/>
      <c r="R31" s="209"/>
      <c r="S31" s="209">
        <f t="shared" si="6"/>
        <v>0</v>
      </c>
      <c r="T31" s="209"/>
      <c r="U31" s="209"/>
      <c r="V31" s="209"/>
      <c r="W31" s="210"/>
    </row>
    <row r="32" spans="1:23" s="206" customFormat="1" outlineLevel="1" x14ac:dyDescent="0.25">
      <c r="A32" s="207"/>
      <c r="B32" s="208"/>
      <c r="C32" s="208"/>
      <c r="D32" s="208"/>
      <c r="E32" s="208"/>
      <c r="F32" s="208"/>
      <c r="G32" s="208" t="s">
        <v>136</v>
      </c>
      <c r="H32" s="208" t="s">
        <v>137</v>
      </c>
      <c r="I32" s="208">
        <v>20</v>
      </c>
      <c r="J32" s="208" t="s">
        <v>139</v>
      </c>
      <c r="K32" s="208"/>
      <c r="L32" s="209">
        <v>-842.1052631578948</v>
      </c>
      <c r="M32" s="209"/>
      <c r="N32" s="209">
        <v>-374.26707000000022</v>
      </c>
      <c r="O32" s="209">
        <f t="shared" si="5"/>
        <v>-467.83819315789458</v>
      </c>
      <c r="P32" s="209">
        <v>-467.83819315789458</v>
      </c>
      <c r="Q32" s="209">
        <v>-467.83819315789458</v>
      </c>
      <c r="R32" s="209"/>
      <c r="S32" s="209">
        <f t="shared" si="6"/>
        <v>-467.83819315789458</v>
      </c>
      <c r="T32" s="209"/>
      <c r="U32" s="209"/>
      <c r="V32" s="209"/>
      <c r="W32" s="210"/>
    </row>
    <row r="33" spans="1:23" s="206" customFormat="1" ht="15.75" outlineLevel="1" thickBot="1" x14ac:dyDescent="0.3">
      <c r="A33" s="225"/>
      <c r="B33" s="226"/>
      <c r="C33" s="226"/>
      <c r="D33" s="226"/>
      <c r="E33" s="226"/>
      <c r="F33" s="226"/>
      <c r="G33" s="226" t="s">
        <v>136</v>
      </c>
      <c r="H33" s="226" t="s">
        <v>137</v>
      </c>
      <c r="I33" s="226">
        <v>20</v>
      </c>
      <c r="J33" s="226"/>
      <c r="K33" s="226"/>
      <c r="L33" s="227">
        <v>-3336601.650899048</v>
      </c>
      <c r="M33" s="227">
        <v>-826558.27000000025</v>
      </c>
      <c r="N33" s="227">
        <v>-2459620.7316279113</v>
      </c>
      <c r="O33" s="227">
        <f t="shared" si="5"/>
        <v>-876980.91927113663</v>
      </c>
      <c r="P33" s="227">
        <v>-876980.91927113663</v>
      </c>
      <c r="Q33" s="227">
        <v>-876980.91927113663</v>
      </c>
      <c r="R33" s="227"/>
      <c r="S33" s="227">
        <f t="shared" si="6"/>
        <v>-876980.91927113663</v>
      </c>
      <c r="T33" s="227"/>
      <c r="U33" s="227"/>
      <c r="V33" s="227"/>
      <c r="W33" s="228"/>
    </row>
    <row r="34" spans="1:23" s="201" customFormat="1" ht="15.75" outlineLevel="1" thickBot="1" x14ac:dyDescent="0.3">
      <c r="A34" s="229"/>
      <c r="B34" s="230" t="s">
        <v>140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1">
        <f>SUM(L35:L38)</f>
        <v>-820125.50453181448</v>
      </c>
      <c r="M34" s="231">
        <f t="shared" ref="M34:V34" si="11">SUM(M35:M38)</f>
        <v>-57764.381512473257</v>
      </c>
      <c r="N34" s="231">
        <f t="shared" si="11"/>
        <v>-819693.41098014254</v>
      </c>
      <c r="O34" s="231">
        <f t="shared" si="11"/>
        <v>-432.09355167194008</v>
      </c>
      <c r="P34" s="231">
        <f t="shared" si="11"/>
        <v>-432.08976989868097</v>
      </c>
      <c r="Q34" s="231">
        <f t="shared" si="11"/>
        <v>-432.08976989868097</v>
      </c>
      <c r="R34" s="231">
        <f t="shared" si="11"/>
        <v>0</v>
      </c>
      <c r="S34" s="231">
        <f t="shared" si="11"/>
        <v>-432.08976989868097</v>
      </c>
      <c r="T34" s="231">
        <f t="shared" si="11"/>
        <v>0</v>
      </c>
      <c r="U34" s="231">
        <f t="shared" si="11"/>
        <v>0</v>
      </c>
      <c r="V34" s="231">
        <f t="shared" si="11"/>
        <v>0</v>
      </c>
      <c r="W34" s="232"/>
    </row>
    <row r="35" spans="1:23" s="206" customFormat="1" outlineLevel="1" x14ac:dyDescent="0.25">
      <c r="A35" s="215"/>
      <c r="B35" s="216"/>
      <c r="C35" s="216"/>
      <c r="D35" s="216"/>
      <c r="E35" s="216"/>
      <c r="F35" s="216"/>
      <c r="G35" s="216" t="s">
        <v>136</v>
      </c>
      <c r="H35" s="216" t="s">
        <v>137</v>
      </c>
      <c r="I35" s="216">
        <v>20</v>
      </c>
      <c r="J35" s="216" t="s">
        <v>138</v>
      </c>
      <c r="K35" s="216"/>
      <c r="L35" s="217">
        <v>-23749.907055815442</v>
      </c>
      <c r="M35" s="217"/>
      <c r="N35" s="217">
        <v>-23749.903274042183</v>
      </c>
      <c r="O35" s="217">
        <f t="shared" ref="O35:O38" si="12">L35-N35</f>
        <v>-3.7817732591065578E-3</v>
      </c>
      <c r="P35" s="217"/>
      <c r="Q35" s="217"/>
      <c r="R35" s="217"/>
      <c r="S35" s="217">
        <f t="shared" ref="S35:S38" si="13">Q35+R35</f>
        <v>0</v>
      </c>
      <c r="T35" s="217"/>
      <c r="U35" s="217"/>
      <c r="V35" s="217"/>
      <c r="W35" s="218"/>
    </row>
    <row r="36" spans="1:23" s="206" customFormat="1" outlineLevel="1" x14ac:dyDescent="0.25">
      <c r="A36" s="207"/>
      <c r="B36" s="208"/>
      <c r="C36" s="208"/>
      <c r="D36" s="208"/>
      <c r="E36" s="208"/>
      <c r="F36" s="208"/>
      <c r="G36" s="208" t="s">
        <v>136</v>
      </c>
      <c r="H36" s="208" t="s">
        <v>137</v>
      </c>
      <c r="I36" s="208">
        <v>20</v>
      </c>
      <c r="J36" s="208" t="s">
        <v>141</v>
      </c>
      <c r="K36" s="208"/>
      <c r="L36" s="209">
        <v>-8897.8000000000011</v>
      </c>
      <c r="M36" s="209">
        <v>-8897.8000000000011</v>
      </c>
      <c r="N36" s="209">
        <v>-8897.7999999999993</v>
      </c>
      <c r="O36" s="209">
        <f t="shared" si="12"/>
        <v>0</v>
      </c>
      <c r="P36" s="209"/>
      <c r="Q36" s="209"/>
      <c r="R36" s="209"/>
      <c r="S36" s="209">
        <f t="shared" si="13"/>
        <v>0</v>
      </c>
      <c r="T36" s="209"/>
      <c r="U36" s="209"/>
      <c r="V36" s="209"/>
      <c r="W36" s="210"/>
    </row>
    <row r="37" spans="1:23" s="206" customFormat="1" outlineLevel="1" x14ac:dyDescent="0.25">
      <c r="A37" s="207"/>
      <c r="B37" s="208"/>
      <c r="C37" s="208"/>
      <c r="D37" s="208"/>
      <c r="E37" s="208"/>
      <c r="F37" s="208"/>
      <c r="G37" s="208" t="s">
        <v>136</v>
      </c>
      <c r="H37" s="208" t="s">
        <v>137</v>
      </c>
      <c r="I37" s="208">
        <v>20</v>
      </c>
      <c r="J37" s="208" t="s">
        <v>142</v>
      </c>
      <c r="K37" s="208"/>
      <c r="L37" s="209">
        <v>-30563.019999999997</v>
      </c>
      <c r="M37" s="209"/>
      <c r="N37" s="209">
        <v>-30563.019999999997</v>
      </c>
      <c r="O37" s="209">
        <f t="shared" si="12"/>
        <v>0</v>
      </c>
      <c r="P37" s="209"/>
      <c r="Q37" s="209"/>
      <c r="R37" s="209"/>
      <c r="S37" s="209">
        <f t="shared" si="13"/>
        <v>0</v>
      </c>
      <c r="T37" s="209"/>
      <c r="U37" s="209"/>
      <c r="V37" s="209"/>
      <c r="W37" s="210"/>
    </row>
    <row r="38" spans="1:23" s="206" customFormat="1" ht="15.75" outlineLevel="1" thickBot="1" x14ac:dyDescent="0.3">
      <c r="A38" s="211"/>
      <c r="B38" s="212"/>
      <c r="C38" s="212"/>
      <c r="D38" s="212"/>
      <c r="E38" s="212"/>
      <c r="F38" s="212"/>
      <c r="G38" s="212" t="s">
        <v>136</v>
      </c>
      <c r="H38" s="212" t="s">
        <v>137</v>
      </c>
      <c r="I38" s="212">
        <v>20</v>
      </c>
      <c r="J38" s="212"/>
      <c r="K38" s="212"/>
      <c r="L38" s="233">
        <v>-756914.77747599909</v>
      </c>
      <c r="M38" s="213">
        <v>-48866.581512473254</v>
      </c>
      <c r="N38" s="213">
        <v>-756482.68770610041</v>
      </c>
      <c r="O38" s="213">
        <f t="shared" si="12"/>
        <v>-432.08976989868097</v>
      </c>
      <c r="P38" s="213">
        <v>-432.08976989868097</v>
      </c>
      <c r="Q38" s="213">
        <v>-432.08976989868097</v>
      </c>
      <c r="R38" s="213"/>
      <c r="S38" s="213">
        <f t="shared" si="13"/>
        <v>-432.08976989868097</v>
      </c>
      <c r="T38" s="213"/>
      <c r="U38" s="213"/>
      <c r="V38" s="213"/>
      <c r="W38" s="214"/>
    </row>
    <row r="39" spans="1:23" s="201" customFormat="1" ht="15.75" outlineLevel="1" thickBot="1" x14ac:dyDescent="0.3">
      <c r="A39" s="197"/>
      <c r="B39" s="198" t="s">
        <v>149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9">
        <f t="shared" ref="L39:V39" si="14">SUM(L40:L41)</f>
        <v>-245947.46748935996</v>
      </c>
      <c r="M39" s="199">
        <f t="shared" si="14"/>
        <v>-35152.379999999997</v>
      </c>
      <c r="N39" s="199">
        <f t="shared" si="14"/>
        <v>-134096.34179688001</v>
      </c>
      <c r="O39" s="199">
        <f t="shared" si="14"/>
        <v>-111851.12569247997</v>
      </c>
      <c r="P39" s="199">
        <f t="shared" si="14"/>
        <v>-56362.128511139977</v>
      </c>
      <c r="Q39" s="199">
        <f t="shared" si="14"/>
        <v>-56362.128511139977</v>
      </c>
      <c r="R39" s="199">
        <f t="shared" si="14"/>
        <v>0</v>
      </c>
      <c r="S39" s="199">
        <f t="shared" si="14"/>
        <v>-56362.128511139977</v>
      </c>
      <c r="T39" s="199">
        <f t="shared" si="14"/>
        <v>0</v>
      </c>
      <c r="U39" s="199">
        <f t="shared" si="14"/>
        <v>0</v>
      </c>
      <c r="V39" s="199">
        <f t="shared" si="14"/>
        <v>0</v>
      </c>
      <c r="W39" s="200"/>
    </row>
    <row r="40" spans="1:23" s="206" customFormat="1" outlineLevel="1" x14ac:dyDescent="0.25">
      <c r="A40" s="215"/>
      <c r="B40" s="216"/>
      <c r="C40" s="216"/>
      <c r="D40" s="216"/>
      <c r="E40" s="216"/>
      <c r="F40" s="216"/>
      <c r="G40" s="216" t="s">
        <v>136</v>
      </c>
      <c r="H40" s="216" t="s">
        <v>137</v>
      </c>
      <c r="I40" s="216">
        <v>20</v>
      </c>
      <c r="J40" s="216" t="s">
        <v>138</v>
      </c>
      <c r="K40" s="216"/>
      <c r="L40" s="217">
        <v>-120574.64249249999</v>
      </c>
      <c r="M40" s="217"/>
      <c r="N40" s="217">
        <v>-65085.645311159999</v>
      </c>
      <c r="O40" s="217">
        <f t="shared" ref="O40:O41" si="15">L40-N40</f>
        <v>-55488.99718133999</v>
      </c>
      <c r="P40" s="217"/>
      <c r="Q40" s="217"/>
      <c r="R40" s="217"/>
      <c r="S40" s="217">
        <f t="shared" ref="S40:S41" si="16">Q40+R40</f>
        <v>0</v>
      </c>
      <c r="T40" s="217"/>
      <c r="U40" s="217"/>
      <c r="V40" s="217"/>
      <c r="W40" s="218"/>
    </row>
    <row r="41" spans="1:23" s="206" customFormat="1" ht="15.75" outlineLevel="1" thickBot="1" x14ac:dyDescent="0.3">
      <c r="A41" s="211"/>
      <c r="B41" s="212"/>
      <c r="C41" s="212"/>
      <c r="D41" s="212"/>
      <c r="E41" s="212"/>
      <c r="F41" s="212"/>
      <c r="G41" s="212" t="s">
        <v>136</v>
      </c>
      <c r="H41" s="212" t="s">
        <v>137</v>
      </c>
      <c r="I41" s="212">
        <v>20</v>
      </c>
      <c r="J41" s="212"/>
      <c r="K41" s="212"/>
      <c r="L41" s="233">
        <v>-125372.82499685998</v>
      </c>
      <c r="M41" s="213">
        <v>-35152.379999999997</v>
      </c>
      <c r="N41" s="213">
        <v>-69010.696485720007</v>
      </c>
      <c r="O41" s="213">
        <f t="shared" si="15"/>
        <v>-56362.128511139977</v>
      </c>
      <c r="P41" s="213">
        <v>-56362.128511139977</v>
      </c>
      <c r="Q41" s="213">
        <v>-56362.128511139977</v>
      </c>
      <c r="R41" s="213"/>
      <c r="S41" s="213">
        <f t="shared" si="16"/>
        <v>-56362.128511139977</v>
      </c>
      <c r="T41" s="213"/>
      <c r="U41" s="213"/>
      <c r="V41" s="213"/>
      <c r="W41" s="214"/>
    </row>
    <row r="42" spans="1:23" ht="15.75" outlineLevel="1" thickBot="1" x14ac:dyDescent="0.3">
      <c r="A42" s="192"/>
      <c r="B42" s="193"/>
      <c r="C42" s="193"/>
      <c r="D42" s="193"/>
      <c r="E42" s="193" t="s">
        <v>150</v>
      </c>
      <c r="F42" s="193" t="s">
        <v>151</v>
      </c>
      <c r="G42" s="193"/>
      <c r="H42" s="193"/>
      <c r="I42" s="193"/>
      <c r="J42" s="193"/>
      <c r="K42" s="193"/>
      <c r="L42" s="219">
        <f t="shared" ref="L42:V42" si="17">L43+L47+L50</f>
        <v>-2462570.3505211929</v>
      </c>
      <c r="M42" s="219">
        <f t="shared" si="17"/>
        <v>-367510.6551731879</v>
      </c>
      <c r="N42" s="219">
        <f t="shared" si="17"/>
        <v>-2062491.7143021887</v>
      </c>
      <c r="O42" s="219">
        <f t="shared" si="17"/>
        <v>-400078.63621900394</v>
      </c>
      <c r="P42" s="219">
        <f t="shared" si="17"/>
        <v>-321382.87388650764</v>
      </c>
      <c r="Q42" s="219">
        <f t="shared" si="17"/>
        <v>-321382.87388650764</v>
      </c>
      <c r="R42" s="219">
        <f t="shared" si="17"/>
        <v>0</v>
      </c>
      <c r="S42" s="219">
        <f t="shared" si="17"/>
        <v>-321382.87388650764</v>
      </c>
      <c r="T42" s="219">
        <f t="shared" si="17"/>
        <v>0</v>
      </c>
      <c r="U42" s="219">
        <f t="shared" si="17"/>
        <v>0</v>
      </c>
      <c r="V42" s="219">
        <f t="shared" si="17"/>
        <v>0</v>
      </c>
      <c r="W42" s="196" t="s">
        <v>74</v>
      </c>
    </row>
    <row r="43" spans="1:23" s="224" customFormat="1" ht="15.75" outlineLevel="1" thickBot="1" x14ac:dyDescent="0.3">
      <c r="A43" s="234"/>
      <c r="B43" s="235" t="s">
        <v>135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6">
        <f t="shared" ref="L43:V43" si="18">SUM(L44:L46)</f>
        <v>-571025.6439848739</v>
      </c>
      <c r="M43" s="236">
        <f t="shared" si="18"/>
        <v>-307569.2</v>
      </c>
      <c r="N43" s="236">
        <f t="shared" si="18"/>
        <v>-310963.21853025269</v>
      </c>
      <c r="O43" s="236">
        <f t="shared" si="18"/>
        <v>-260062.4254546212</v>
      </c>
      <c r="P43" s="236">
        <f t="shared" si="18"/>
        <v>-259939.97191782121</v>
      </c>
      <c r="Q43" s="236">
        <f t="shared" si="18"/>
        <v>-259939.97191782121</v>
      </c>
      <c r="R43" s="236">
        <f t="shared" si="18"/>
        <v>0</v>
      </c>
      <c r="S43" s="236">
        <f t="shared" si="18"/>
        <v>-259939.97191782121</v>
      </c>
      <c r="T43" s="236">
        <f t="shared" si="18"/>
        <v>0</v>
      </c>
      <c r="U43" s="236">
        <f t="shared" si="18"/>
        <v>0</v>
      </c>
      <c r="V43" s="236">
        <f t="shared" si="18"/>
        <v>0</v>
      </c>
      <c r="W43" s="237"/>
    </row>
    <row r="44" spans="1:23" s="206" customFormat="1" outlineLevel="1" x14ac:dyDescent="0.25">
      <c r="A44" s="215"/>
      <c r="B44" s="216"/>
      <c r="C44" s="216"/>
      <c r="D44" s="216"/>
      <c r="E44" s="216"/>
      <c r="F44" s="216"/>
      <c r="G44" s="216" t="s">
        <v>136</v>
      </c>
      <c r="H44" s="216" t="s">
        <v>137</v>
      </c>
      <c r="I44" s="216">
        <v>20</v>
      </c>
      <c r="J44" s="216" t="s">
        <v>138</v>
      </c>
      <c r="K44" s="216"/>
      <c r="L44" s="217">
        <v>-577.01999979999994</v>
      </c>
      <c r="M44" s="217"/>
      <c r="N44" s="217">
        <v>-454.56646300000006</v>
      </c>
      <c r="O44" s="217">
        <f t="shared" ref="O44:O46" si="19">L44-N44</f>
        <v>-122.45353679999988</v>
      </c>
      <c r="P44" s="217"/>
      <c r="Q44" s="217"/>
      <c r="R44" s="217"/>
      <c r="S44" s="217">
        <f t="shared" ref="S44:S46" si="20">Q44+R44</f>
        <v>0</v>
      </c>
      <c r="T44" s="217"/>
      <c r="U44" s="217"/>
      <c r="V44" s="217"/>
      <c r="W44" s="218"/>
    </row>
    <row r="45" spans="1:23" s="206" customFormat="1" outlineLevel="1" x14ac:dyDescent="0.25">
      <c r="A45" s="207"/>
      <c r="B45" s="208"/>
      <c r="C45" s="208"/>
      <c r="D45" s="208"/>
      <c r="E45" s="208"/>
      <c r="F45" s="208"/>
      <c r="G45" s="208" t="s">
        <v>136</v>
      </c>
      <c r="H45" s="208" t="s">
        <v>137</v>
      </c>
      <c r="I45" s="208">
        <v>20</v>
      </c>
      <c r="J45" s="208" t="s">
        <v>139</v>
      </c>
      <c r="K45" s="208"/>
      <c r="L45" s="209">
        <v>-842.1052631578948</v>
      </c>
      <c r="M45" s="209"/>
      <c r="N45" s="209">
        <v>-374.2622100000001</v>
      </c>
      <c r="O45" s="209">
        <f t="shared" si="19"/>
        <v>-467.8430531578947</v>
      </c>
      <c r="P45" s="209">
        <v>-467.8430531578947</v>
      </c>
      <c r="Q45" s="209">
        <v>-467.8430531578947</v>
      </c>
      <c r="R45" s="209"/>
      <c r="S45" s="209">
        <f t="shared" si="20"/>
        <v>-467.8430531578947</v>
      </c>
      <c r="T45" s="209"/>
      <c r="U45" s="209"/>
      <c r="V45" s="209"/>
      <c r="W45" s="210"/>
    </row>
    <row r="46" spans="1:23" s="206" customFormat="1" ht="15.75" outlineLevel="1" thickBot="1" x14ac:dyDescent="0.3">
      <c r="A46" s="225"/>
      <c r="B46" s="226"/>
      <c r="C46" s="226"/>
      <c r="D46" s="226"/>
      <c r="E46" s="226"/>
      <c r="F46" s="226"/>
      <c r="G46" s="226" t="s">
        <v>136</v>
      </c>
      <c r="H46" s="226" t="s">
        <v>137</v>
      </c>
      <c r="I46" s="226">
        <v>20</v>
      </c>
      <c r="J46" s="226"/>
      <c r="K46" s="226"/>
      <c r="L46" s="227">
        <v>-569606.51872191601</v>
      </c>
      <c r="M46" s="227">
        <v>-307569.2</v>
      </c>
      <c r="N46" s="227">
        <v>-310134.38985725271</v>
      </c>
      <c r="O46" s="227">
        <f t="shared" si="19"/>
        <v>-259472.1288646633</v>
      </c>
      <c r="P46" s="227">
        <v>-259472.1288646633</v>
      </c>
      <c r="Q46" s="227">
        <v>-259472.1288646633</v>
      </c>
      <c r="R46" s="227"/>
      <c r="S46" s="227">
        <f t="shared" si="20"/>
        <v>-259472.1288646633</v>
      </c>
      <c r="T46" s="227"/>
      <c r="U46" s="227"/>
      <c r="V46" s="227"/>
      <c r="W46" s="228"/>
    </row>
    <row r="47" spans="1:23" s="201" customFormat="1" ht="15.75" outlineLevel="1" thickBot="1" x14ac:dyDescent="0.3">
      <c r="A47" s="229"/>
      <c r="B47" s="230" t="s">
        <v>140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1">
        <f t="shared" ref="L47:V47" si="21">SUM(L48:L49)</f>
        <v>-1345906.7409593088</v>
      </c>
      <c r="M47" s="231">
        <f t="shared" si="21"/>
        <v>-38577.885173187904</v>
      </c>
      <c r="N47" s="231">
        <f t="shared" si="21"/>
        <v>-1345840.2222218227</v>
      </c>
      <c r="O47" s="231">
        <f t="shared" si="21"/>
        <v>-66.51873748614571</v>
      </c>
      <c r="P47" s="231">
        <f t="shared" si="21"/>
        <v>-66.523300039814785</v>
      </c>
      <c r="Q47" s="231">
        <f t="shared" si="21"/>
        <v>-66.523300039814785</v>
      </c>
      <c r="R47" s="231">
        <f t="shared" si="21"/>
        <v>0</v>
      </c>
      <c r="S47" s="231">
        <f t="shared" si="21"/>
        <v>-66.523300039814785</v>
      </c>
      <c r="T47" s="231">
        <f t="shared" si="21"/>
        <v>0</v>
      </c>
      <c r="U47" s="231">
        <f t="shared" si="21"/>
        <v>0</v>
      </c>
      <c r="V47" s="231">
        <f t="shared" si="21"/>
        <v>0</v>
      </c>
      <c r="W47" s="232"/>
    </row>
    <row r="48" spans="1:23" s="206" customFormat="1" outlineLevel="1" x14ac:dyDescent="0.25">
      <c r="A48" s="215"/>
      <c r="B48" s="216"/>
      <c r="C48" s="216"/>
      <c r="D48" s="216"/>
      <c r="E48" s="216"/>
      <c r="F48" s="216"/>
      <c r="G48" s="216" t="s">
        <v>136</v>
      </c>
      <c r="H48" s="216" t="s">
        <v>137</v>
      </c>
      <c r="I48" s="216">
        <v>20</v>
      </c>
      <c r="J48" s="216" t="s">
        <v>138</v>
      </c>
      <c r="K48" s="216"/>
      <c r="L48" s="217">
        <v>-3381.5427223064703</v>
      </c>
      <c r="M48" s="217"/>
      <c r="N48" s="217">
        <v>-3381.5472848601394</v>
      </c>
      <c r="O48" s="217">
        <f t="shared" ref="O48:O49" si="22">L48-N48</f>
        <v>4.5625536690749868E-3</v>
      </c>
      <c r="P48" s="217"/>
      <c r="Q48" s="217"/>
      <c r="R48" s="217"/>
      <c r="S48" s="217">
        <f t="shared" ref="S48:S49" si="23">Q48+R48</f>
        <v>0</v>
      </c>
      <c r="T48" s="217"/>
      <c r="U48" s="217"/>
      <c r="V48" s="217"/>
      <c r="W48" s="218"/>
    </row>
    <row r="49" spans="1:23" s="206" customFormat="1" ht="15.75" outlineLevel="1" thickBot="1" x14ac:dyDescent="0.3">
      <c r="A49" s="211"/>
      <c r="B49" s="212"/>
      <c r="C49" s="212"/>
      <c r="D49" s="212"/>
      <c r="E49" s="212"/>
      <c r="F49" s="212"/>
      <c r="G49" s="212" t="s">
        <v>136</v>
      </c>
      <c r="H49" s="212" t="s">
        <v>137</v>
      </c>
      <c r="I49" s="212">
        <v>20</v>
      </c>
      <c r="J49" s="212"/>
      <c r="K49" s="212"/>
      <c r="L49" s="233">
        <v>-1342525.1982370024</v>
      </c>
      <c r="M49" s="213">
        <v>-38577.885173187904</v>
      </c>
      <c r="N49" s="213">
        <v>-1342458.6749369625</v>
      </c>
      <c r="O49" s="213">
        <f t="shared" si="22"/>
        <v>-66.523300039814785</v>
      </c>
      <c r="P49" s="213">
        <v>-66.523300039814785</v>
      </c>
      <c r="Q49" s="213">
        <v>-66.523300039814785</v>
      </c>
      <c r="R49" s="213"/>
      <c r="S49" s="213">
        <f t="shared" si="23"/>
        <v>-66.523300039814785</v>
      </c>
      <c r="T49" s="213"/>
      <c r="U49" s="213"/>
      <c r="V49" s="213"/>
      <c r="W49" s="214"/>
    </row>
    <row r="50" spans="1:23" s="201" customFormat="1" ht="15.75" outlineLevel="1" thickBot="1" x14ac:dyDescent="0.3">
      <c r="A50" s="197"/>
      <c r="B50" s="198" t="s">
        <v>149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9">
        <f>SUM(L51:L52)</f>
        <v>-545637.96557700995</v>
      </c>
      <c r="M50" s="199">
        <f t="shared" ref="M50:V50" si="24">SUM(M51:M52)</f>
        <v>-21363.57</v>
      </c>
      <c r="N50" s="199">
        <f t="shared" si="24"/>
        <v>-405688.27355011331</v>
      </c>
      <c r="O50" s="199">
        <f t="shared" si="24"/>
        <v>-139949.69202689661</v>
      </c>
      <c r="P50" s="199">
        <f t="shared" si="24"/>
        <v>-61376.378668646619</v>
      </c>
      <c r="Q50" s="199">
        <f t="shared" si="24"/>
        <v>-61376.378668646619</v>
      </c>
      <c r="R50" s="199">
        <f t="shared" si="24"/>
        <v>0</v>
      </c>
      <c r="S50" s="199">
        <f t="shared" si="24"/>
        <v>-61376.378668646619</v>
      </c>
      <c r="T50" s="199">
        <f t="shared" si="24"/>
        <v>0</v>
      </c>
      <c r="U50" s="199">
        <f t="shared" si="24"/>
        <v>0</v>
      </c>
      <c r="V50" s="199">
        <f t="shared" si="24"/>
        <v>0</v>
      </c>
      <c r="W50" s="200"/>
    </row>
    <row r="51" spans="1:23" s="206" customFormat="1" outlineLevel="1" x14ac:dyDescent="0.25">
      <c r="A51" s="215"/>
      <c r="B51" s="216"/>
      <c r="C51" s="216"/>
      <c r="D51" s="216"/>
      <c r="E51" s="216"/>
      <c r="F51" s="216"/>
      <c r="G51" s="216" t="s">
        <v>136</v>
      </c>
      <c r="H51" s="216" t="s">
        <v>137</v>
      </c>
      <c r="I51" s="216">
        <v>20</v>
      </c>
      <c r="J51" s="216" t="s">
        <v>138</v>
      </c>
      <c r="K51" s="216"/>
      <c r="L51" s="217">
        <v>-216442.10748524999</v>
      </c>
      <c r="M51" s="217"/>
      <c r="N51" s="217">
        <v>-137868.794127</v>
      </c>
      <c r="O51" s="217">
        <f t="shared" ref="O51:O52" si="25">L51-N51</f>
        <v>-78573.313358249987</v>
      </c>
      <c r="P51" s="217"/>
      <c r="Q51" s="217"/>
      <c r="R51" s="217"/>
      <c r="S51" s="217">
        <f t="shared" ref="S51" si="26">Q51+R51</f>
        <v>0</v>
      </c>
      <c r="T51" s="217"/>
      <c r="U51" s="217"/>
      <c r="V51" s="217"/>
      <c r="W51" s="218"/>
    </row>
    <row r="52" spans="1:23" s="206" customFormat="1" ht="15.75" outlineLevel="1" thickBot="1" x14ac:dyDescent="0.3">
      <c r="A52" s="238"/>
      <c r="B52" s="239"/>
      <c r="C52" s="239"/>
      <c r="D52" s="239"/>
      <c r="E52" s="239"/>
      <c r="F52" s="239"/>
      <c r="G52" s="216" t="s">
        <v>136</v>
      </c>
      <c r="H52" s="216" t="s">
        <v>137</v>
      </c>
      <c r="I52" s="239">
        <v>20</v>
      </c>
      <c r="J52" s="239"/>
      <c r="K52" s="239"/>
      <c r="L52" s="240">
        <v>-329195.85809175996</v>
      </c>
      <c r="M52" s="240">
        <v>-21363.57</v>
      </c>
      <c r="N52" s="240">
        <v>-267819.47942311334</v>
      </c>
      <c r="O52" s="217">
        <f t="shared" si="25"/>
        <v>-61376.378668646619</v>
      </c>
      <c r="P52" s="240">
        <v>-61376.378668646619</v>
      </c>
      <c r="Q52" s="240">
        <v>-61376.378668646619</v>
      </c>
      <c r="R52" s="240"/>
      <c r="S52" s="240">
        <v>-61376.378668646619</v>
      </c>
      <c r="T52" s="240"/>
      <c r="U52" s="240"/>
      <c r="V52" s="240"/>
      <c r="W52" s="241"/>
    </row>
    <row r="53" spans="1:23" ht="15.75" outlineLevel="1" thickBot="1" x14ac:dyDescent="0.3">
      <c r="A53" s="192"/>
      <c r="B53" s="193"/>
      <c r="C53" s="193"/>
      <c r="D53" s="193"/>
      <c r="E53" s="193" t="s">
        <v>152</v>
      </c>
      <c r="F53" s="193" t="s">
        <v>153</v>
      </c>
      <c r="G53" s="193"/>
      <c r="H53" s="193"/>
      <c r="I53" s="193"/>
      <c r="J53" s="193"/>
      <c r="K53" s="193"/>
      <c r="L53" s="219">
        <f>L54+L58+L62+L67</f>
        <v>-3331007.9913134589</v>
      </c>
      <c r="M53" s="219">
        <f t="shared" ref="M53:V53" si="27">M54+M58+M62+M67</f>
        <v>-161319.38796054758</v>
      </c>
      <c r="N53" s="219">
        <f t="shared" si="27"/>
        <v>-3199152.0074444599</v>
      </c>
      <c r="O53" s="219">
        <f t="shared" si="27"/>
        <v>-131855.98386899891</v>
      </c>
      <c r="P53" s="219">
        <f t="shared" si="27"/>
        <v>-131856.09231803843</v>
      </c>
      <c r="Q53" s="219">
        <f t="shared" si="27"/>
        <v>-131856.09231803843</v>
      </c>
      <c r="R53" s="219">
        <f t="shared" si="27"/>
        <v>0</v>
      </c>
      <c r="S53" s="219">
        <f t="shared" si="27"/>
        <v>-131856.09231803843</v>
      </c>
      <c r="T53" s="219">
        <f t="shared" si="27"/>
        <v>0</v>
      </c>
      <c r="U53" s="219">
        <f t="shared" si="27"/>
        <v>0</v>
      </c>
      <c r="V53" s="219">
        <f t="shared" si="27"/>
        <v>0</v>
      </c>
      <c r="W53" s="196" t="s">
        <v>74</v>
      </c>
    </row>
    <row r="54" spans="1:23" s="224" customFormat="1" ht="15.75" outlineLevel="1" thickBot="1" x14ac:dyDescent="0.3">
      <c r="A54" s="234"/>
      <c r="B54" s="235" t="s">
        <v>135</v>
      </c>
      <c r="C54" s="235"/>
      <c r="D54" s="235"/>
      <c r="E54" s="235"/>
      <c r="F54" s="235"/>
      <c r="G54" s="235"/>
      <c r="H54" s="235"/>
      <c r="I54" s="235"/>
      <c r="J54" s="235"/>
      <c r="K54" s="235"/>
      <c r="L54" s="236">
        <f t="shared" ref="L54:V54" si="28">SUM(L55:L57)</f>
        <v>-373352.15090069792</v>
      </c>
      <c r="M54" s="236">
        <f t="shared" si="28"/>
        <v>-118179.78</v>
      </c>
      <c r="N54" s="236">
        <f t="shared" si="28"/>
        <v>-241540.73971457186</v>
      </c>
      <c r="O54" s="236">
        <f t="shared" si="28"/>
        <v>-131811.41118612609</v>
      </c>
      <c r="P54" s="236">
        <f t="shared" si="28"/>
        <v>-131811.41184965443</v>
      </c>
      <c r="Q54" s="236">
        <f t="shared" si="28"/>
        <v>-131811.41184965443</v>
      </c>
      <c r="R54" s="236">
        <f t="shared" si="28"/>
        <v>0</v>
      </c>
      <c r="S54" s="236">
        <f t="shared" si="28"/>
        <v>-131811.41184965443</v>
      </c>
      <c r="T54" s="236">
        <f t="shared" si="28"/>
        <v>0</v>
      </c>
      <c r="U54" s="236">
        <f t="shared" si="28"/>
        <v>0</v>
      </c>
      <c r="V54" s="236">
        <f t="shared" si="28"/>
        <v>0</v>
      </c>
      <c r="W54" s="237"/>
    </row>
    <row r="55" spans="1:23" s="206" customFormat="1" outlineLevel="1" x14ac:dyDescent="0.25">
      <c r="A55" s="215"/>
      <c r="B55" s="216"/>
      <c r="C55" s="216"/>
      <c r="D55" s="216"/>
      <c r="E55" s="216"/>
      <c r="F55" s="216"/>
      <c r="G55" s="216" t="s">
        <v>136</v>
      </c>
      <c r="H55" s="216" t="s">
        <v>137</v>
      </c>
      <c r="I55" s="216">
        <v>20</v>
      </c>
      <c r="J55" s="216" t="s">
        <v>138</v>
      </c>
      <c r="K55" s="216"/>
      <c r="L55" s="217">
        <v>-288.50999989999997</v>
      </c>
      <c r="M55" s="217"/>
      <c r="N55" s="217">
        <v>-288.51066342833064</v>
      </c>
      <c r="O55" s="217">
        <f t="shared" ref="O55:O57" si="29">L55-N55</f>
        <v>6.6352833067639949E-4</v>
      </c>
      <c r="P55" s="217"/>
      <c r="Q55" s="217"/>
      <c r="R55" s="217"/>
      <c r="S55" s="217">
        <f t="shared" ref="S55:S57" si="30">Q55+R55</f>
        <v>0</v>
      </c>
      <c r="T55" s="217"/>
      <c r="U55" s="217"/>
      <c r="V55" s="217"/>
      <c r="W55" s="218"/>
    </row>
    <row r="56" spans="1:23" s="206" customFormat="1" outlineLevel="1" x14ac:dyDescent="0.25">
      <c r="A56" s="207"/>
      <c r="B56" s="208"/>
      <c r="C56" s="208"/>
      <c r="D56" s="208"/>
      <c r="E56" s="208"/>
      <c r="F56" s="208"/>
      <c r="G56" s="208" t="s">
        <v>136</v>
      </c>
      <c r="H56" s="208" t="s">
        <v>137</v>
      </c>
      <c r="I56" s="208">
        <v>20</v>
      </c>
      <c r="J56" s="208" t="s">
        <v>139</v>
      </c>
      <c r="K56" s="208"/>
      <c r="L56" s="209">
        <v>-842.1052631578948</v>
      </c>
      <c r="M56" s="209"/>
      <c r="N56" s="209">
        <v>-374.26070036460618</v>
      </c>
      <c r="O56" s="209">
        <f t="shared" si="29"/>
        <v>-467.84456279328862</v>
      </c>
      <c r="P56" s="209">
        <v>-467.84456279328862</v>
      </c>
      <c r="Q56" s="209">
        <v>-467.84456279328862</v>
      </c>
      <c r="R56" s="209"/>
      <c r="S56" s="209">
        <f t="shared" si="30"/>
        <v>-467.84456279328862</v>
      </c>
      <c r="T56" s="209"/>
      <c r="U56" s="209"/>
      <c r="V56" s="209"/>
      <c r="W56" s="210"/>
    </row>
    <row r="57" spans="1:23" s="206" customFormat="1" ht="15.75" outlineLevel="1" thickBot="1" x14ac:dyDescent="0.3">
      <c r="A57" s="225"/>
      <c r="B57" s="226"/>
      <c r="C57" s="226"/>
      <c r="D57" s="226"/>
      <c r="E57" s="226"/>
      <c r="F57" s="226"/>
      <c r="G57" s="226" t="s">
        <v>136</v>
      </c>
      <c r="H57" s="226" t="s">
        <v>137</v>
      </c>
      <c r="I57" s="226">
        <v>20</v>
      </c>
      <c r="J57" s="226"/>
      <c r="K57" s="226"/>
      <c r="L57" s="227">
        <v>-372221.53563764005</v>
      </c>
      <c r="M57" s="227">
        <v>-118179.78</v>
      </c>
      <c r="N57" s="227">
        <v>-240877.96835077892</v>
      </c>
      <c r="O57" s="227">
        <f t="shared" si="29"/>
        <v>-131343.56728686113</v>
      </c>
      <c r="P57" s="227">
        <v>-131343.56728686113</v>
      </c>
      <c r="Q57" s="227">
        <v>-131343.56728686113</v>
      </c>
      <c r="R57" s="227"/>
      <c r="S57" s="227">
        <f t="shared" si="30"/>
        <v>-131343.56728686113</v>
      </c>
      <c r="T57" s="227"/>
      <c r="U57" s="227"/>
      <c r="V57" s="227"/>
      <c r="W57" s="228"/>
    </row>
    <row r="58" spans="1:23" s="201" customFormat="1" ht="15.75" outlineLevel="1" thickBot="1" x14ac:dyDescent="0.3">
      <c r="A58" s="229"/>
      <c r="B58" s="230" t="s">
        <v>140</v>
      </c>
      <c r="C58" s="230"/>
      <c r="D58" s="230"/>
      <c r="E58" s="230"/>
      <c r="F58" s="230"/>
      <c r="G58" s="230"/>
      <c r="H58" s="230"/>
      <c r="I58" s="230"/>
      <c r="J58" s="230"/>
      <c r="K58" s="230"/>
      <c r="L58" s="231">
        <f t="shared" ref="L58:V58" si="31">SUM(L59:L61)</f>
        <v>-116843.54671948096</v>
      </c>
      <c r="M58" s="231">
        <f t="shared" si="31"/>
        <v>-6845.7277083051094</v>
      </c>
      <c r="N58" s="231">
        <f t="shared" si="31"/>
        <v>-116821.79690139768</v>
      </c>
      <c r="O58" s="231">
        <f t="shared" si="31"/>
        <v>-21.749818083276864</v>
      </c>
      <c r="P58" s="231">
        <f t="shared" si="31"/>
        <v>-21.748727877711644</v>
      </c>
      <c r="Q58" s="231">
        <f t="shared" si="31"/>
        <v>-21.748727877711644</v>
      </c>
      <c r="R58" s="231">
        <f t="shared" si="31"/>
        <v>0</v>
      </c>
      <c r="S58" s="231">
        <f t="shared" si="31"/>
        <v>-21.748727877711644</v>
      </c>
      <c r="T58" s="231">
        <f t="shared" si="31"/>
        <v>0</v>
      </c>
      <c r="U58" s="231">
        <f t="shared" si="31"/>
        <v>0</v>
      </c>
      <c r="V58" s="231">
        <f t="shared" si="31"/>
        <v>0</v>
      </c>
      <c r="W58" s="232"/>
    </row>
    <row r="59" spans="1:23" s="206" customFormat="1" outlineLevel="1" x14ac:dyDescent="0.25">
      <c r="A59" s="215"/>
      <c r="B59" s="216"/>
      <c r="C59" s="216"/>
      <c r="D59" s="216"/>
      <c r="E59" s="216"/>
      <c r="F59" s="216"/>
      <c r="G59" s="216" t="s">
        <v>136</v>
      </c>
      <c r="H59" s="216" t="s">
        <v>137</v>
      </c>
      <c r="I59" s="216">
        <v>20</v>
      </c>
      <c r="J59" s="216" t="s">
        <v>138</v>
      </c>
      <c r="K59" s="216"/>
      <c r="L59" s="217">
        <v>-3574.5487224458047</v>
      </c>
      <c r="M59" s="217"/>
      <c r="N59" s="217">
        <v>-3574.5436333895559</v>
      </c>
      <c r="O59" s="217">
        <f t="shared" ref="O59:O61" si="32">L59-N59</f>
        <v>-5.0890562488348223E-3</v>
      </c>
      <c r="P59" s="217"/>
      <c r="Q59" s="217"/>
      <c r="R59" s="217"/>
      <c r="S59" s="217">
        <f t="shared" ref="S59:S61" si="33">Q59+R59</f>
        <v>0</v>
      </c>
      <c r="T59" s="217"/>
      <c r="U59" s="217"/>
      <c r="V59" s="217"/>
      <c r="W59" s="218"/>
    </row>
    <row r="60" spans="1:23" s="206" customFormat="1" outlineLevel="1" x14ac:dyDescent="0.25">
      <c r="A60" s="207"/>
      <c r="B60" s="208"/>
      <c r="C60" s="208"/>
      <c r="D60" s="208"/>
      <c r="E60" s="208"/>
      <c r="F60" s="208"/>
      <c r="G60" s="208" t="s">
        <v>136</v>
      </c>
      <c r="H60" s="208" t="s">
        <v>137</v>
      </c>
      <c r="I60" s="208">
        <v>20</v>
      </c>
      <c r="J60" s="208" t="s">
        <v>141</v>
      </c>
      <c r="K60" s="208"/>
      <c r="L60" s="209">
        <v>-619.30000000000007</v>
      </c>
      <c r="M60" s="209">
        <v>-619.30000000000007</v>
      </c>
      <c r="N60" s="209">
        <v>-619.30399885068368</v>
      </c>
      <c r="O60" s="209">
        <f t="shared" si="32"/>
        <v>3.9988506836152737E-3</v>
      </c>
      <c r="P60" s="209"/>
      <c r="Q60" s="209"/>
      <c r="R60" s="209"/>
      <c r="S60" s="209">
        <f t="shared" si="33"/>
        <v>0</v>
      </c>
      <c r="T60" s="209"/>
      <c r="U60" s="209"/>
      <c r="V60" s="209"/>
      <c r="W60" s="210"/>
    </row>
    <row r="61" spans="1:23" s="206" customFormat="1" ht="15.75" outlineLevel="1" thickBot="1" x14ac:dyDescent="0.3">
      <c r="A61" s="211"/>
      <c r="B61" s="212"/>
      <c r="C61" s="212"/>
      <c r="D61" s="212"/>
      <c r="E61" s="212"/>
      <c r="F61" s="212"/>
      <c r="G61" s="212" t="s">
        <v>136</v>
      </c>
      <c r="H61" s="212" t="s">
        <v>137</v>
      </c>
      <c r="I61" s="212">
        <v>20</v>
      </c>
      <c r="J61" s="212"/>
      <c r="K61" s="212"/>
      <c r="L61" s="233">
        <v>-112649.69799703515</v>
      </c>
      <c r="M61" s="213">
        <v>-6226.4277083051093</v>
      </c>
      <c r="N61" s="213">
        <v>-112627.94926915744</v>
      </c>
      <c r="O61" s="213">
        <f t="shared" si="32"/>
        <v>-21.748727877711644</v>
      </c>
      <c r="P61" s="213">
        <v>-21.748727877711644</v>
      </c>
      <c r="Q61" s="213">
        <v>-21.748727877711644</v>
      </c>
      <c r="R61" s="213"/>
      <c r="S61" s="213">
        <f t="shared" si="33"/>
        <v>-21.748727877711644</v>
      </c>
      <c r="T61" s="213"/>
      <c r="U61" s="213"/>
      <c r="V61" s="213"/>
      <c r="W61" s="214"/>
    </row>
    <row r="62" spans="1:23" s="201" customFormat="1" ht="15.75" outlineLevel="1" thickBot="1" x14ac:dyDescent="0.3">
      <c r="A62" s="197"/>
      <c r="B62" s="198" t="s">
        <v>143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9">
        <f>SUM(L63:L66)</f>
        <v>-2804432.4581941296</v>
      </c>
      <c r="M62" s="199">
        <f t="shared" ref="M62:V62" si="34">SUM(M63:M66)</f>
        <v>-20.460252242475917</v>
      </c>
      <c r="N62" s="199">
        <f t="shared" si="34"/>
        <v>-2804409.6396546359</v>
      </c>
      <c r="O62" s="199">
        <f t="shared" si="34"/>
        <v>-22.818539493845265</v>
      </c>
      <c r="P62" s="199">
        <f t="shared" si="34"/>
        <v>-22.931740506301821</v>
      </c>
      <c r="Q62" s="199">
        <f t="shared" si="34"/>
        <v>-22.931740506301821</v>
      </c>
      <c r="R62" s="199">
        <f t="shared" si="34"/>
        <v>0</v>
      </c>
      <c r="S62" s="199">
        <f t="shared" si="34"/>
        <v>-22.931740506301821</v>
      </c>
      <c r="T62" s="199">
        <f t="shared" si="34"/>
        <v>0</v>
      </c>
      <c r="U62" s="199">
        <f t="shared" si="34"/>
        <v>0</v>
      </c>
      <c r="V62" s="199">
        <f t="shared" si="34"/>
        <v>0</v>
      </c>
      <c r="W62" s="200"/>
    </row>
    <row r="63" spans="1:23" s="206" customFormat="1" outlineLevel="1" x14ac:dyDescent="0.25">
      <c r="A63" s="215"/>
      <c r="B63" s="216"/>
      <c r="C63" s="216"/>
      <c r="D63" s="216"/>
      <c r="E63" s="216"/>
      <c r="F63" s="216"/>
      <c r="G63" s="216" t="s">
        <v>136</v>
      </c>
      <c r="H63" s="216" t="s">
        <v>137</v>
      </c>
      <c r="I63" s="216">
        <v>20</v>
      </c>
      <c r="J63" s="216" t="s">
        <v>138</v>
      </c>
      <c r="K63" s="216"/>
      <c r="L63" s="217">
        <v>-182179.12206210507</v>
      </c>
      <c r="M63" s="217"/>
      <c r="N63" s="217">
        <v>-182179.12134109059</v>
      </c>
      <c r="O63" s="217">
        <f t="shared" ref="O63:O66" si="35">L63-N63</f>
        <v>-7.2101448313333094E-4</v>
      </c>
      <c r="P63" s="217"/>
      <c r="Q63" s="217"/>
      <c r="R63" s="217"/>
      <c r="S63" s="217">
        <f t="shared" ref="S63:S66" si="36">Q63+R63</f>
        <v>0</v>
      </c>
      <c r="T63" s="217"/>
      <c r="U63" s="217"/>
      <c r="V63" s="217"/>
      <c r="W63" s="218"/>
    </row>
    <row r="64" spans="1:23" s="206" customFormat="1" outlineLevel="1" x14ac:dyDescent="0.25">
      <c r="A64" s="207"/>
      <c r="B64" s="208"/>
      <c r="C64" s="208"/>
      <c r="D64" s="208"/>
      <c r="E64" s="208"/>
      <c r="F64" s="208"/>
      <c r="G64" s="208" t="s">
        <v>136</v>
      </c>
      <c r="H64" s="208" t="s">
        <v>137</v>
      </c>
      <c r="I64" s="208">
        <v>20</v>
      </c>
      <c r="J64" s="208" t="s">
        <v>144</v>
      </c>
      <c r="K64" s="208"/>
      <c r="L64" s="209">
        <v>-20.460252242475917</v>
      </c>
      <c r="M64" s="209">
        <v>-20.460252242475917</v>
      </c>
      <c r="N64" s="209">
        <v>-20.460252242475917</v>
      </c>
      <c r="O64" s="209">
        <f t="shared" si="35"/>
        <v>0</v>
      </c>
      <c r="P64" s="209"/>
      <c r="Q64" s="209"/>
      <c r="R64" s="209"/>
      <c r="S64" s="209">
        <f t="shared" si="36"/>
        <v>0</v>
      </c>
      <c r="T64" s="209"/>
      <c r="U64" s="209"/>
      <c r="V64" s="209"/>
      <c r="W64" s="210"/>
    </row>
    <row r="65" spans="1:23" s="206" customFormat="1" outlineLevel="1" x14ac:dyDescent="0.25">
      <c r="A65" s="207"/>
      <c r="B65" s="208"/>
      <c r="C65" s="208"/>
      <c r="D65" s="208"/>
      <c r="E65" s="208"/>
      <c r="F65" s="208"/>
      <c r="G65" s="208" t="s">
        <v>136</v>
      </c>
      <c r="H65" s="208" t="s">
        <v>137</v>
      </c>
      <c r="I65" s="208">
        <v>20</v>
      </c>
      <c r="J65" s="208" t="s">
        <v>145</v>
      </c>
      <c r="K65" s="208"/>
      <c r="L65" s="209">
        <v>-423.39558639276379</v>
      </c>
      <c r="M65" s="209"/>
      <c r="N65" s="209">
        <v>-400.46384588646197</v>
      </c>
      <c r="O65" s="209">
        <f t="shared" si="35"/>
        <v>-22.931740506301821</v>
      </c>
      <c r="P65" s="209">
        <v>-22.931740506301821</v>
      </c>
      <c r="Q65" s="209">
        <v>-22.931740506301821</v>
      </c>
      <c r="R65" s="209"/>
      <c r="S65" s="209">
        <f t="shared" si="36"/>
        <v>-22.931740506301821</v>
      </c>
      <c r="T65" s="209"/>
      <c r="U65" s="209"/>
      <c r="V65" s="209"/>
      <c r="W65" s="210"/>
    </row>
    <row r="66" spans="1:23" s="206" customFormat="1" ht="15.75" outlineLevel="1" thickBot="1" x14ac:dyDescent="0.3">
      <c r="A66" s="238"/>
      <c r="B66" s="239"/>
      <c r="C66" s="239"/>
      <c r="D66" s="239"/>
      <c r="E66" s="239"/>
      <c r="F66" s="239"/>
      <c r="G66" s="208" t="s">
        <v>136</v>
      </c>
      <c r="H66" s="208" t="s">
        <v>137</v>
      </c>
      <c r="I66" s="208">
        <v>20</v>
      </c>
      <c r="J66" s="239"/>
      <c r="K66" s="239"/>
      <c r="L66" s="240">
        <v>-2621809.4802933894</v>
      </c>
      <c r="M66" s="240"/>
      <c r="N66" s="240">
        <v>-2621809.5942154163</v>
      </c>
      <c r="O66" s="209">
        <f t="shared" si="35"/>
        <v>0.11392202693969011</v>
      </c>
      <c r="P66" s="240"/>
      <c r="Q66" s="240"/>
      <c r="R66" s="240"/>
      <c r="S66" s="209">
        <f t="shared" si="36"/>
        <v>0</v>
      </c>
      <c r="T66" s="240"/>
      <c r="U66" s="240"/>
      <c r="V66" s="240"/>
      <c r="W66" s="241"/>
    </row>
    <row r="67" spans="1:23" s="201" customFormat="1" ht="15.75" outlineLevel="1" thickBot="1" x14ac:dyDescent="0.3">
      <c r="A67" s="197"/>
      <c r="B67" s="198" t="s">
        <v>149</v>
      </c>
      <c r="C67" s="198"/>
      <c r="D67" s="198"/>
      <c r="E67" s="198"/>
      <c r="F67" s="198"/>
      <c r="G67" s="198"/>
      <c r="H67" s="198"/>
      <c r="I67" s="198"/>
      <c r="J67" s="198"/>
      <c r="K67" s="198"/>
      <c r="L67" s="199">
        <f t="shared" ref="L67:V67" si="37">SUM(L68:L68)</f>
        <v>-36379.835499149995</v>
      </c>
      <c r="M67" s="199">
        <f t="shared" si="37"/>
        <v>-36273.42</v>
      </c>
      <c r="N67" s="199">
        <f t="shared" si="37"/>
        <v>-36379.831173854283</v>
      </c>
      <c r="O67" s="199">
        <f t="shared" si="37"/>
        <v>-4.3252957111690193E-3</v>
      </c>
      <c r="P67" s="199">
        <f t="shared" si="37"/>
        <v>0</v>
      </c>
      <c r="Q67" s="199">
        <f t="shared" si="37"/>
        <v>0</v>
      </c>
      <c r="R67" s="199">
        <f t="shared" si="37"/>
        <v>0</v>
      </c>
      <c r="S67" s="199">
        <f t="shared" si="37"/>
        <v>0</v>
      </c>
      <c r="T67" s="199">
        <f t="shared" si="37"/>
        <v>0</v>
      </c>
      <c r="U67" s="199">
        <f t="shared" si="37"/>
        <v>0</v>
      </c>
      <c r="V67" s="199">
        <f t="shared" si="37"/>
        <v>0</v>
      </c>
      <c r="W67" s="200"/>
    </row>
    <row r="68" spans="1:23" s="206" customFormat="1" ht="15.75" outlineLevel="1" thickBot="1" x14ac:dyDescent="0.3">
      <c r="A68" s="238"/>
      <c r="B68" s="239"/>
      <c r="C68" s="239"/>
      <c r="D68" s="239"/>
      <c r="E68" s="239"/>
      <c r="F68" s="239"/>
      <c r="G68" s="239" t="s">
        <v>136</v>
      </c>
      <c r="H68" s="239" t="s">
        <v>137</v>
      </c>
      <c r="I68" s="239">
        <v>20</v>
      </c>
      <c r="J68" s="239"/>
      <c r="K68" s="239"/>
      <c r="L68" s="240">
        <v>-36379.835499149995</v>
      </c>
      <c r="M68" s="240">
        <v>-36273.42</v>
      </c>
      <c r="N68" s="240">
        <v>-36379.831173854283</v>
      </c>
      <c r="O68" s="240">
        <f t="shared" ref="O68" si="38">L68-N68</f>
        <v>-4.3252957111690193E-3</v>
      </c>
      <c r="P68" s="240"/>
      <c r="Q68" s="240"/>
      <c r="R68" s="240"/>
      <c r="S68" s="240"/>
      <c r="T68" s="240"/>
      <c r="U68" s="240"/>
      <c r="V68" s="240"/>
      <c r="W68" s="241"/>
    </row>
    <row r="69" spans="1:23" ht="15.75" outlineLevel="1" thickBot="1" x14ac:dyDescent="0.3">
      <c r="A69" s="192"/>
      <c r="B69" s="193"/>
      <c r="C69" s="193"/>
      <c r="D69" s="193"/>
      <c r="E69" s="193" t="s">
        <v>154</v>
      </c>
      <c r="F69" s="193" t="s">
        <v>155</v>
      </c>
      <c r="G69" s="193"/>
      <c r="H69" s="193"/>
      <c r="I69" s="193"/>
      <c r="J69" s="193"/>
      <c r="K69" s="193"/>
      <c r="L69" s="219">
        <f>L70+L74+L79</f>
        <v>-7096196.7815402737</v>
      </c>
      <c r="M69" s="219">
        <f t="shared" ref="M69:V69" si="39">M70+M74+M79</f>
        <v>-1764943.0187803453</v>
      </c>
      <c r="N69" s="219">
        <f t="shared" si="39"/>
        <v>-5562950.9616346117</v>
      </c>
      <c r="O69" s="219">
        <f t="shared" si="39"/>
        <v>-1533245.8199056629</v>
      </c>
      <c r="P69" s="219">
        <f t="shared" si="39"/>
        <v>-1516717.6562048243</v>
      </c>
      <c r="Q69" s="219">
        <f t="shared" si="39"/>
        <v>-1516717.6562048243</v>
      </c>
      <c r="R69" s="219">
        <f t="shared" si="39"/>
        <v>0</v>
      </c>
      <c r="S69" s="219">
        <f t="shared" si="39"/>
        <v>-1516717.6562048243</v>
      </c>
      <c r="T69" s="219">
        <f t="shared" si="39"/>
        <v>0</v>
      </c>
      <c r="U69" s="219">
        <f t="shared" si="39"/>
        <v>0</v>
      </c>
      <c r="V69" s="219">
        <f t="shared" si="39"/>
        <v>0</v>
      </c>
      <c r="W69" s="196" t="s">
        <v>74</v>
      </c>
    </row>
    <row r="70" spans="1:23" s="224" customFormat="1" ht="15.75" outlineLevel="1" thickBot="1" x14ac:dyDescent="0.3">
      <c r="A70" s="234"/>
      <c r="B70" s="235" t="s">
        <v>135</v>
      </c>
      <c r="C70" s="235"/>
      <c r="D70" s="235"/>
      <c r="E70" s="235"/>
      <c r="F70" s="235"/>
      <c r="G70" s="235"/>
      <c r="H70" s="235"/>
      <c r="I70" s="235"/>
      <c r="J70" s="235"/>
      <c r="K70" s="235"/>
      <c r="L70" s="236">
        <f t="shared" ref="L70:V70" si="40">SUM(L71:L73)</f>
        <v>-850321.66302584857</v>
      </c>
      <c r="M70" s="236">
        <f t="shared" si="40"/>
        <v>-652206.41</v>
      </c>
      <c r="N70" s="236">
        <f t="shared" si="40"/>
        <v>-654905.99682285648</v>
      </c>
      <c r="O70" s="236">
        <f t="shared" si="40"/>
        <v>-195415.66620299214</v>
      </c>
      <c r="P70" s="236">
        <f t="shared" si="40"/>
        <v>-195326.37785812587</v>
      </c>
      <c r="Q70" s="236">
        <f t="shared" si="40"/>
        <v>-195326.37785812587</v>
      </c>
      <c r="R70" s="236">
        <f t="shared" si="40"/>
        <v>0</v>
      </c>
      <c r="S70" s="236">
        <f t="shared" si="40"/>
        <v>-195326.37785812587</v>
      </c>
      <c r="T70" s="236">
        <f t="shared" si="40"/>
        <v>0</v>
      </c>
      <c r="U70" s="236">
        <f t="shared" si="40"/>
        <v>0</v>
      </c>
      <c r="V70" s="236">
        <f t="shared" si="40"/>
        <v>0</v>
      </c>
      <c r="W70" s="237"/>
    </row>
    <row r="71" spans="1:23" s="206" customFormat="1" outlineLevel="1" x14ac:dyDescent="0.25">
      <c r="A71" s="215"/>
      <c r="B71" s="216"/>
      <c r="C71" s="216"/>
      <c r="D71" s="216"/>
      <c r="E71" s="216"/>
      <c r="F71" s="216"/>
      <c r="G71" s="216" t="s">
        <v>136</v>
      </c>
      <c r="H71" s="216" t="s">
        <v>137</v>
      </c>
      <c r="I71" s="216">
        <v>20</v>
      </c>
      <c r="J71" s="216" t="s">
        <v>138</v>
      </c>
      <c r="K71" s="216"/>
      <c r="L71" s="217">
        <v>-288.50999989999997</v>
      </c>
      <c r="M71" s="217"/>
      <c r="N71" s="217">
        <v>-199.22165503372651</v>
      </c>
      <c r="O71" s="217">
        <f t="shared" ref="O71:O73" si="41">L71-N71</f>
        <v>-89.288344866273462</v>
      </c>
      <c r="P71" s="217"/>
      <c r="Q71" s="217"/>
      <c r="R71" s="217"/>
      <c r="S71" s="217">
        <f t="shared" ref="S71:S73" si="42">Q71+R71</f>
        <v>0</v>
      </c>
      <c r="T71" s="217"/>
      <c r="U71" s="217"/>
      <c r="V71" s="217"/>
      <c r="W71" s="218"/>
    </row>
    <row r="72" spans="1:23" s="206" customFormat="1" outlineLevel="1" x14ac:dyDescent="0.25">
      <c r="A72" s="207"/>
      <c r="B72" s="208"/>
      <c r="C72" s="208"/>
      <c r="D72" s="208"/>
      <c r="E72" s="208"/>
      <c r="F72" s="208"/>
      <c r="G72" s="208" t="s">
        <v>136</v>
      </c>
      <c r="H72" s="208" t="s">
        <v>137</v>
      </c>
      <c r="I72" s="208">
        <v>20</v>
      </c>
      <c r="J72" s="208" t="s">
        <v>139</v>
      </c>
      <c r="K72" s="208"/>
      <c r="L72" s="209">
        <v>-842.1052631578948</v>
      </c>
      <c r="M72" s="209"/>
      <c r="N72" s="209">
        <v>-374.263670641342</v>
      </c>
      <c r="O72" s="209">
        <f t="shared" si="41"/>
        <v>-467.84159251655279</v>
      </c>
      <c r="P72" s="209">
        <v>-467.84159251655279</v>
      </c>
      <c r="Q72" s="209">
        <v>-467.84159251655279</v>
      </c>
      <c r="R72" s="209"/>
      <c r="S72" s="209">
        <f t="shared" si="42"/>
        <v>-467.84159251655279</v>
      </c>
      <c r="T72" s="209"/>
      <c r="U72" s="209"/>
      <c r="V72" s="209"/>
      <c r="W72" s="210"/>
    </row>
    <row r="73" spans="1:23" s="206" customFormat="1" ht="15.75" outlineLevel="1" thickBot="1" x14ac:dyDescent="0.3">
      <c r="A73" s="225"/>
      <c r="B73" s="226"/>
      <c r="C73" s="226"/>
      <c r="D73" s="226"/>
      <c r="E73" s="226"/>
      <c r="F73" s="226"/>
      <c r="G73" s="226" t="s">
        <v>136</v>
      </c>
      <c r="H73" s="226" t="s">
        <v>137</v>
      </c>
      <c r="I73" s="226">
        <v>20</v>
      </c>
      <c r="J73" s="226"/>
      <c r="K73" s="226"/>
      <c r="L73" s="227">
        <v>-849191.04776279069</v>
      </c>
      <c r="M73" s="227">
        <v>-652206.41</v>
      </c>
      <c r="N73" s="227">
        <v>-654332.51149718137</v>
      </c>
      <c r="O73" s="227">
        <f t="shared" si="41"/>
        <v>-194858.53626560932</v>
      </c>
      <c r="P73" s="227">
        <v>-194858.53626560932</v>
      </c>
      <c r="Q73" s="227">
        <v>-194858.53626560932</v>
      </c>
      <c r="R73" s="227"/>
      <c r="S73" s="227">
        <f t="shared" si="42"/>
        <v>-194858.53626560932</v>
      </c>
      <c r="T73" s="227"/>
      <c r="U73" s="227"/>
      <c r="V73" s="227"/>
      <c r="W73" s="228"/>
    </row>
    <row r="74" spans="1:23" s="201" customFormat="1" ht="15.75" outlineLevel="1" thickBot="1" x14ac:dyDescent="0.3">
      <c r="A74" s="229"/>
      <c r="B74" s="230" t="s">
        <v>140</v>
      </c>
      <c r="C74" s="230"/>
      <c r="D74" s="230"/>
      <c r="E74" s="230"/>
      <c r="F74" s="230"/>
      <c r="G74" s="230"/>
      <c r="H74" s="230"/>
      <c r="I74" s="230"/>
      <c r="J74" s="230"/>
      <c r="K74" s="230"/>
      <c r="L74" s="231">
        <f t="shared" ref="L74:V74" si="43">SUM(L75:L78)</f>
        <v>-5010759.4896233091</v>
      </c>
      <c r="M74" s="231">
        <f t="shared" si="43"/>
        <v>-1112700.688337503</v>
      </c>
      <c r="N74" s="231">
        <f t="shared" si="43"/>
        <v>-3684225.5435062717</v>
      </c>
      <c r="O74" s="231">
        <f t="shared" si="43"/>
        <v>-1326533.9461170374</v>
      </c>
      <c r="P74" s="231">
        <f t="shared" si="43"/>
        <v>-1321368.9432617854</v>
      </c>
      <c r="Q74" s="231">
        <f t="shared" si="43"/>
        <v>-1321368.9432617854</v>
      </c>
      <c r="R74" s="231">
        <f t="shared" si="43"/>
        <v>0</v>
      </c>
      <c r="S74" s="231">
        <f t="shared" si="43"/>
        <v>-1321368.9432617854</v>
      </c>
      <c r="T74" s="231">
        <f t="shared" si="43"/>
        <v>0</v>
      </c>
      <c r="U74" s="231">
        <f t="shared" si="43"/>
        <v>0</v>
      </c>
      <c r="V74" s="231">
        <f t="shared" si="43"/>
        <v>0</v>
      </c>
      <c r="W74" s="232"/>
    </row>
    <row r="75" spans="1:23" s="206" customFormat="1" outlineLevel="1" x14ac:dyDescent="0.25">
      <c r="A75" s="215"/>
      <c r="B75" s="216"/>
      <c r="C75" s="216"/>
      <c r="D75" s="216"/>
      <c r="E75" s="216"/>
      <c r="F75" s="216"/>
      <c r="G75" s="216" t="s">
        <v>136</v>
      </c>
      <c r="H75" s="216" t="s">
        <v>137</v>
      </c>
      <c r="I75" s="216">
        <v>20</v>
      </c>
      <c r="J75" s="216" t="s">
        <v>138</v>
      </c>
      <c r="K75" s="216"/>
      <c r="L75" s="217">
        <v>-25740.527993226206</v>
      </c>
      <c r="M75" s="217"/>
      <c r="N75" s="217">
        <v>-20575.527601220503</v>
      </c>
      <c r="O75" s="217">
        <f t="shared" ref="O75:O78" si="44">L75-N75</f>
        <v>-5165.0003920057025</v>
      </c>
      <c r="P75" s="217"/>
      <c r="Q75" s="217"/>
      <c r="R75" s="217"/>
      <c r="S75" s="217">
        <f t="shared" ref="S75:S78" si="45">Q75+R75</f>
        <v>0</v>
      </c>
      <c r="T75" s="217"/>
      <c r="U75" s="217"/>
      <c r="V75" s="217"/>
      <c r="W75" s="218"/>
    </row>
    <row r="76" spans="1:23" s="206" customFormat="1" outlineLevel="1" x14ac:dyDescent="0.25">
      <c r="A76" s="207"/>
      <c r="B76" s="208"/>
      <c r="C76" s="208"/>
      <c r="D76" s="208"/>
      <c r="E76" s="208"/>
      <c r="F76" s="208"/>
      <c r="G76" s="208" t="s">
        <v>136</v>
      </c>
      <c r="H76" s="208" t="s">
        <v>137</v>
      </c>
      <c r="I76" s="208">
        <v>20</v>
      </c>
      <c r="J76" s="208" t="s">
        <v>141</v>
      </c>
      <c r="K76" s="208"/>
      <c r="L76" s="209">
        <v>-699.81</v>
      </c>
      <c r="M76" s="209">
        <v>-699.81</v>
      </c>
      <c r="N76" s="209">
        <v>-699.80753675369397</v>
      </c>
      <c r="O76" s="209">
        <f t="shared" si="44"/>
        <v>-2.4632463059788279E-3</v>
      </c>
      <c r="P76" s="209"/>
      <c r="Q76" s="209"/>
      <c r="R76" s="209"/>
      <c r="S76" s="209">
        <f t="shared" si="45"/>
        <v>0</v>
      </c>
      <c r="T76" s="209"/>
      <c r="U76" s="209"/>
      <c r="V76" s="209"/>
      <c r="W76" s="210"/>
    </row>
    <row r="77" spans="1:23" s="206" customFormat="1" outlineLevel="1" x14ac:dyDescent="0.25">
      <c r="A77" s="211"/>
      <c r="B77" s="212"/>
      <c r="C77" s="212"/>
      <c r="D77" s="212"/>
      <c r="E77" s="212"/>
      <c r="F77" s="212"/>
      <c r="G77" s="208" t="s">
        <v>136</v>
      </c>
      <c r="H77" s="208" t="s">
        <v>137</v>
      </c>
      <c r="I77" s="212">
        <v>20</v>
      </c>
      <c r="J77" s="212" t="s">
        <v>142</v>
      </c>
      <c r="K77" s="212"/>
      <c r="L77" s="209">
        <v>-6385.4599999999991</v>
      </c>
      <c r="M77" s="213"/>
      <c r="N77" s="213">
        <v>-6385.4599999999991</v>
      </c>
      <c r="O77" s="209">
        <f t="shared" si="44"/>
        <v>0</v>
      </c>
      <c r="P77" s="213"/>
      <c r="Q77" s="213"/>
      <c r="R77" s="213"/>
      <c r="S77" s="209">
        <f t="shared" si="45"/>
        <v>0</v>
      </c>
      <c r="T77" s="213"/>
      <c r="U77" s="213"/>
      <c r="V77" s="213"/>
      <c r="W77" s="214"/>
    </row>
    <row r="78" spans="1:23" s="206" customFormat="1" ht="15.75" outlineLevel="1" thickBot="1" x14ac:dyDescent="0.3">
      <c r="A78" s="211"/>
      <c r="B78" s="212"/>
      <c r="C78" s="212"/>
      <c r="D78" s="212"/>
      <c r="E78" s="212"/>
      <c r="F78" s="212"/>
      <c r="G78" s="212" t="s">
        <v>136</v>
      </c>
      <c r="H78" s="212" t="s">
        <v>137</v>
      </c>
      <c r="I78" s="212">
        <v>20</v>
      </c>
      <c r="J78" s="212"/>
      <c r="K78" s="212"/>
      <c r="L78" s="233">
        <v>-4977933.6916300831</v>
      </c>
      <c r="M78" s="213">
        <v>-1112000.8783375029</v>
      </c>
      <c r="N78" s="213">
        <v>-3656564.7483682977</v>
      </c>
      <c r="O78" s="213">
        <f t="shared" si="44"/>
        <v>-1321368.9432617854</v>
      </c>
      <c r="P78" s="213">
        <v>-1321368.9432617854</v>
      </c>
      <c r="Q78" s="213">
        <v>-1321368.9432617854</v>
      </c>
      <c r="R78" s="213"/>
      <c r="S78" s="213">
        <f t="shared" si="45"/>
        <v>-1321368.9432617854</v>
      </c>
      <c r="T78" s="213"/>
      <c r="U78" s="213"/>
      <c r="V78" s="213"/>
      <c r="W78" s="214"/>
    </row>
    <row r="79" spans="1:23" s="201" customFormat="1" ht="15.75" outlineLevel="1" thickBot="1" x14ac:dyDescent="0.3">
      <c r="A79" s="197"/>
      <c r="B79" s="198" t="s">
        <v>143</v>
      </c>
      <c r="C79" s="198"/>
      <c r="D79" s="198"/>
      <c r="E79" s="198"/>
      <c r="F79" s="198"/>
      <c r="G79" s="198"/>
      <c r="H79" s="198"/>
      <c r="I79" s="198"/>
      <c r="J79" s="198"/>
      <c r="K79" s="198"/>
      <c r="L79" s="199">
        <f>SUM(L80:L83)</f>
        <v>-1235115.628891116</v>
      </c>
      <c r="M79" s="199">
        <f t="shared" ref="M79:V79" si="46">SUM(M80:M83)</f>
        <v>-35.920442842118042</v>
      </c>
      <c r="N79" s="199">
        <f t="shared" si="46"/>
        <v>-1223819.4213054827</v>
      </c>
      <c r="O79" s="199">
        <f t="shared" si="46"/>
        <v>-11296.207585633245</v>
      </c>
      <c r="P79" s="199">
        <f t="shared" si="46"/>
        <v>-22.335084913116702</v>
      </c>
      <c r="Q79" s="199">
        <f t="shared" si="46"/>
        <v>-22.335084913116702</v>
      </c>
      <c r="R79" s="199">
        <f t="shared" si="46"/>
        <v>0</v>
      </c>
      <c r="S79" s="199">
        <f t="shared" si="46"/>
        <v>-22.335084913116702</v>
      </c>
      <c r="T79" s="199">
        <f t="shared" si="46"/>
        <v>0</v>
      </c>
      <c r="U79" s="199">
        <f t="shared" si="46"/>
        <v>0</v>
      </c>
      <c r="V79" s="199">
        <f t="shared" si="46"/>
        <v>0</v>
      </c>
      <c r="W79" s="200"/>
    </row>
    <row r="80" spans="1:23" s="206" customFormat="1" outlineLevel="1" x14ac:dyDescent="0.25">
      <c r="A80" s="215"/>
      <c r="B80" s="216"/>
      <c r="C80" s="216"/>
      <c r="D80" s="216"/>
      <c r="E80" s="216"/>
      <c r="F80" s="216"/>
      <c r="G80" s="216" t="s">
        <v>136</v>
      </c>
      <c r="H80" s="216" t="s">
        <v>137</v>
      </c>
      <c r="I80" s="216">
        <v>20</v>
      </c>
      <c r="J80" s="216" t="s">
        <v>138</v>
      </c>
      <c r="K80" s="216"/>
      <c r="L80" s="217">
        <v>-109122.08237414384</v>
      </c>
      <c r="M80" s="217"/>
      <c r="N80" s="217">
        <v>-97848.053975707415</v>
      </c>
      <c r="O80" s="217">
        <f t="shared" ref="O80:O83" si="47">L80-N80</f>
        <v>-11274.028398436421</v>
      </c>
      <c r="P80" s="217"/>
      <c r="Q80" s="217"/>
      <c r="R80" s="217"/>
      <c r="S80" s="217">
        <f t="shared" ref="S80:S83" si="48">Q80+R80</f>
        <v>0</v>
      </c>
      <c r="T80" s="217"/>
      <c r="U80" s="217"/>
      <c r="V80" s="217"/>
      <c r="W80" s="218"/>
    </row>
    <row r="81" spans="1:23" s="206" customFormat="1" outlineLevel="1" x14ac:dyDescent="0.25">
      <c r="A81" s="207"/>
      <c r="B81" s="208"/>
      <c r="C81" s="208"/>
      <c r="D81" s="208"/>
      <c r="E81" s="208"/>
      <c r="F81" s="208"/>
      <c r="G81" s="208" t="s">
        <v>136</v>
      </c>
      <c r="H81" s="208" t="s">
        <v>137</v>
      </c>
      <c r="I81" s="208">
        <v>20</v>
      </c>
      <c r="J81" s="208" t="s">
        <v>144</v>
      </c>
      <c r="K81" s="208"/>
      <c r="L81" s="209">
        <v>-35.920442842118042</v>
      </c>
      <c r="M81" s="209">
        <v>-35.920442842118042</v>
      </c>
      <c r="N81" s="209">
        <v>-35.920442842118042</v>
      </c>
      <c r="O81" s="209">
        <f t="shared" si="47"/>
        <v>0</v>
      </c>
      <c r="P81" s="209"/>
      <c r="Q81" s="209"/>
      <c r="R81" s="209"/>
      <c r="S81" s="209">
        <f t="shared" si="48"/>
        <v>0</v>
      </c>
      <c r="T81" s="209"/>
      <c r="U81" s="209"/>
      <c r="V81" s="209"/>
      <c r="W81" s="210"/>
    </row>
    <row r="82" spans="1:23" s="206" customFormat="1" outlineLevel="1" x14ac:dyDescent="0.25">
      <c r="A82" s="207"/>
      <c r="B82" s="208"/>
      <c r="C82" s="208"/>
      <c r="D82" s="208"/>
      <c r="E82" s="208"/>
      <c r="F82" s="208"/>
      <c r="G82" s="208" t="s">
        <v>136</v>
      </c>
      <c r="H82" s="208" t="s">
        <v>137</v>
      </c>
      <c r="I82" s="208">
        <v>20</v>
      </c>
      <c r="J82" s="208" t="s">
        <v>145</v>
      </c>
      <c r="K82" s="208"/>
      <c r="L82" s="209">
        <v>-407.59877826432682</v>
      </c>
      <c r="M82" s="209"/>
      <c r="N82" s="209">
        <v>-385.26369335121012</v>
      </c>
      <c r="O82" s="209">
        <f t="shared" si="47"/>
        <v>-22.335084913116702</v>
      </c>
      <c r="P82" s="209">
        <v>-22.335084913116702</v>
      </c>
      <c r="Q82" s="209">
        <v>-22.335084913116702</v>
      </c>
      <c r="R82" s="209"/>
      <c r="S82" s="209">
        <f t="shared" si="48"/>
        <v>-22.335084913116702</v>
      </c>
      <c r="T82" s="209"/>
      <c r="U82" s="209"/>
      <c r="V82" s="209"/>
      <c r="W82" s="210"/>
    </row>
    <row r="83" spans="1:23" s="206" customFormat="1" ht="15.75" outlineLevel="1" thickBot="1" x14ac:dyDescent="0.3">
      <c r="A83" s="238"/>
      <c r="B83" s="239"/>
      <c r="C83" s="239"/>
      <c r="D83" s="239"/>
      <c r="E83" s="239"/>
      <c r="F83" s="239"/>
      <c r="G83" s="208" t="s">
        <v>136</v>
      </c>
      <c r="H83" s="208" t="s">
        <v>137</v>
      </c>
      <c r="I83" s="208">
        <v>20</v>
      </c>
      <c r="J83" s="239"/>
      <c r="K83" s="239"/>
      <c r="L83" s="240">
        <v>-1125550.0272958658</v>
      </c>
      <c r="M83" s="240"/>
      <c r="N83" s="240">
        <v>-1125550.1831935821</v>
      </c>
      <c r="O83" s="209">
        <f t="shared" si="47"/>
        <v>0.15589771629311144</v>
      </c>
      <c r="P83" s="240"/>
      <c r="Q83" s="240"/>
      <c r="R83" s="240"/>
      <c r="S83" s="209">
        <f t="shared" si="48"/>
        <v>0</v>
      </c>
      <c r="T83" s="240"/>
      <c r="U83" s="240"/>
      <c r="V83" s="240"/>
      <c r="W83" s="241"/>
    </row>
    <row r="84" spans="1:23" ht="15.75" outlineLevel="1" thickBot="1" x14ac:dyDescent="0.3">
      <c r="A84" s="192"/>
      <c r="B84" s="193"/>
      <c r="C84" s="193"/>
      <c r="D84" s="193"/>
      <c r="E84" s="193" t="s">
        <v>156</v>
      </c>
      <c r="F84" s="193" t="s">
        <v>157</v>
      </c>
      <c r="G84" s="193"/>
      <c r="H84" s="193"/>
      <c r="I84" s="193"/>
      <c r="J84" s="193"/>
      <c r="K84" s="193"/>
      <c r="L84" s="219">
        <f>L85+L90+L95+L100</f>
        <v>-5502549.1395982429</v>
      </c>
      <c r="M84" s="219">
        <f t="shared" ref="M84:V84" si="49">M85+M90+M95+M100</f>
        <v>-1023407.0847455234</v>
      </c>
      <c r="N84" s="219">
        <f t="shared" si="49"/>
        <v>-4481313.3124482557</v>
      </c>
      <c r="O84" s="219">
        <f t="shared" si="49"/>
        <v>-1021235.8271499868</v>
      </c>
      <c r="P84" s="219">
        <f t="shared" si="49"/>
        <v>-937920.66696701362</v>
      </c>
      <c r="Q84" s="219">
        <f t="shared" si="49"/>
        <v>-937920.66696701362</v>
      </c>
      <c r="R84" s="219">
        <f t="shared" si="49"/>
        <v>0</v>
      </c>
      <c r="S84" s="219">
        <f t="shared" si="49"/>
        <v>-937920.66696701362</v>
      </c>
      <c r="T84" s="219">
        <f t="shared" si="49"/>
        <v>0</v>
      </c>
      <c r="U84" s="219">
        <f t="shared" si="49"/>
        <v>-72727</v>
      </c>
      <c r="V84" s="219">
        <f t="shared" si="49"/>
        <v>0</v>
      </c>
      <c r="W84" s="196" t="s">
        <v>74</v>
      </c>
    </row>
    <row r="85" spans="1:23" s="224" customFormat="1" ht="15.75" outlineLevel="1" thickBot="1" x14ac:dyDescent="0.3">
      <c r="A85" s="234"/>
      <c r="B85" s="235" t="s">
        <v>135</v>
      </c>
      <c r="C85" s="235"/>
      <c r="D85" s="235"/>
      <c r="E85" s="235"/>
      <c r="F85" s="235"/>
      <c r="G85" s="235"/>
      <c r="H85" s="235"/>
      <c r="I85" s="235"/>
      <c r="J85" s="235"/>
      <c r="K85" s="235"/>
      <c r="L85" s="236">
        <f t="shared" ref="L85:V85" si="50">SUM(L86:L89)</f>
        <v>-1684092.9820832473</v>
      </c>
      <c r="M85" s="236">
        <f t="shared" si="50"/>
        <v>-645101.42639200005</v>
      </c>
      <c r="N85" s="236">
        <f t="shared" si="50"/>
        <v>-878093.89687931561</v>
      </c>
      <c r="O85" s="236">
        <f t="shared" si="50"/>
        <v>-805999.08520393167</v>
      </c>
      <c r="P85" s="236">
        <f t="shared" si="50"/>
        <v>-731965.66934699169</v>
      </c>
      <c r="Q85" s="236">
        <f t="shared" si="50"/>
        <v>-731965.66934699169</v>
      </c>
      <c r="R85" s="236">
        <f t="shared" si="50"/>
        <v>0</v>
      </c>
      <c r="S85" s="236">
        <f t="shared" si="50"/>
        <v>-731965.66934699169</v>
      </c>
      <c r="T85" s="236">
        <f t="shared" si="50"/>
        <v>0</v>
      </c>
      <c r="U85" s="236">
        <f t="shared" si="50"/>
        <v>-72727</v>
      </c>
      <c r="V85" s="236">
        <f t="shared" si="50"/>
        <v>0</v>
      </c>
      <c r="W85" s="237"/>
    </row>
    <row r="86" spans="1:23" s="206" customFormat="1" outlineLevel="1" x14ac:dyDescent="0.25">
      <c r="A86" s="215"/>
      <c r="B86" s="216"/>
      <c r="C86" s="216"/>
      <c r="D86" s="216"/>
      <c r="E86" s="216"/>
      <c r="F86" s="216"/>
      <c r="G86" s="216" t="s">
        <v>136</v>
      </c>
      <c r="H86" s="216" t="s">
        <v>137</v>
      </c>
      <c r="I86" s="216">
        <v>20</v>
      </c>
      <c r="J86" s="216" t="s">
        <v>138</v>
      </c>
      <c r="K86" s="216"/>
      <c r="L86" s="217">
        <v>-4819.5699993000007</v>
      </c>
      <c r="M86" s="217"/>
      <c r="N86" s="217">
        <v>-3513.1541423600229</v>
      </c>
      <c r="O86" s="217">
        <f t="shared" ref="O86:O89" si="51">L86-N86</f>
        <v>-1306.4158569399779</v>
      </c>
      <c r="P86" s="217"/>
      <c r="Q86" s="217"/>
      <c r="R86" s="217"/>
      <c r="S86" s="217">
        <f t="shared" ref="S86:S89" si="52">Q86+R86</f>
        <v>0</v>
      </c>
      <c r="T86" s="217"/>
      <c r="U86" s="217"/>
      <c r="V86" s="217"/>
      <c r="W86" s="218"/>
    </row>
    <row r="87" spans="1:23" s="206" customFormat="1" outlineLevel="1" x14ac:dyDescent="0.25">
      <c r="A87" s="207"/>
      <c r="B87" s="208"/>
      <c r="C87" s="208"/>
      <c r="D87" s="208"/>
      <c r="E87" s="208"/>
      <c r="F87" s="208"/>
      <c r="G87" s="208" t="s">
        <v>136</v>
      </c>
      <c r="H87" s="208" t="s">
        <v>137</v>
      </c>
      <c r="I87" s="208">
        <v>20</v>
      </c>
      <c r="J87" s="208" t="s">
        <v>139</v>
      </c>
      <c r="K87" s="208"/>
      <c r="L87" s="209">
        <v>-2526.3157894736842</v>
      </c>
      <c r="M87" s="209"/>
      <c r="N87" s="209">
        <v>-1122.7863696316479</v>
      </c>
      <c r="O87" s="209">
        <f t="shared" si="51"/>
        <v>-1403.5294198420363</v>
      </c>
      <c r="P87" s="209">
        <v>-1403.5294198420363</v>
      </c>
      <c r="Q87" s="209">
        <v>-1403.5294198420363</v>
      </c>
      <c r="R87" s="209"/>
      <c r="S87" s="209">
        <f t="shared" si="52"/>
        <v>-1403.5294198420363</v>
      </c>
      <c r="T87" s="209"/>
      <c r="U87" s="209"/>
      <c r="V87" s="209"/>
      <c r="W87" s="210"/>
    </row>
    <row r="88" spans="1:23" s="206" customFormat="1" outlineLevel="1" x14ac:dyDescent="0.25">
      <c r="A88" s="211"/>
      <c r="B88" s="212"/>
      <c r="C88" s="212"/>
      <c r="D88" s="212"/>
      <c r="E88" s="212"/>
      <c r="F88" s="212"/>
      <c r="G88" s="208" t="s">
        <v>136</v>
      </c>
      <c r="H88" s="208" t="s">
        <v>137</v>
      </c>
      <c r="I88" s="208">
        <v>20</v>
      </c>
      <c r="J88" s="212" t="s">
        <v>158</v>
      </c>
      <c r="K88" s="212"/>
      <c r="L88" s="213">
        <v>-72727</v>
      </c>
      <c r="M88" s="213">
        <v>-72727</v>
      </c>
      <c r="N88" s="213"/>
      <c r="O88" s="209">
        <f t="shared" si="51"/>
        <v>-72727</v>
      </c>
      <c r="P88" s="213"/>
      <c r="Q88" s="213"/>
      <c r="R88" s="213"/>
      <c r="S88" s="209">
        <f t="shared" si="52"/>
        <v>0</v>
      </c>
      <c r="T88" s="213"/>
      <c r="U88" s="213">
        <v>-72727</v>
      </c>
      <c r="V88" s="213"/>
      <c r="W88" s="214"/>
    </row>
    <row r="89" spans="1:23" s="206" customFormat="1" ht="15.75" outlineLevel="1" thickBot="1" x14ac:dyDescent="0.3">
      <c r="A89" s="225"/>
      <c r="B89" s="226"/>
      <c r="C89" s="226"/>
      <c r="D89" s="226"/>
      <c r="E89" s="226"/>
      <c r="F89" s="226"/>
      <c r="G89" s="226" t="s">
        <v>136</v>
      </c>
      <c r="H89" s="226" t="s">
        <v>137</v>
      </c>
      <c r="I89" s="226">
        <v>20</v>
      </c>
      <c r="J89" s="226"/>
      <c r="K89" s="226"/>
      <c r="L89" s="227">
        <v>-1604020.0962944736</v>
      </c>
      <c r="M89" s="227">
        <v>-572374.42639200005</v>
      </c>
      <c r="N89" s="227">
        <v>-873457.95636732399</v>
      </c>
      <c r="O89" s="227">
        <f t="shared" si="51"/>
        <v>-730562.13992714963</v>
      </c>
      <c r="P89" s="227">
        <v>-730562.13992714963</v>
      </c>
      <c r="Q89" s="227">
        <v>-730562.13992714963</v>
      </c>
      <c r="R89" s="227"/>
      <c r="S89" s="227">
        <f t="shared" si="52"/>
        <v>-730562.13992714963</v>
      </c>
      <c r="T89" s="227"/>
      <c r="U89" s="227"/>
      <c r="V89" s="227"/>
      <c r="W89" s="228"/>
    </row>
    <row r="90" spans="1:23" s="201" customFormat="1" ht="15.75" outlineLevel="1" thickBot="1" x14ac:dyDescent="0.3">
      <c r="A90" s="229"/>
      <c r="B90" s="230" t="s">
        <v>140</v>
      </c>
      <c r="C90" s="230"/>
      <c r="D90" s="230"/>
      <c r="E90" s="230"/>
      <c r="F90" s="230"/>
      <c r="G90" s="230"/>
      <c r="H90" s="230"/>
      <c r="I90" s="230"/>
      <c r="J90" s="230"/>
      <c r="K90" s="230"/>
      <c r="L90" s="231">
        <f t="shared" ref="L90:V90" si="53">SUM(L91:L94)</f>
        <v>-1406788.9835875032</v>
      </c>
      <c r="M90" s="231">
        <f t="shared" si="53"/>
        <v>-119217.40825957971</v>
      </c>
      <c r="N90" s="231">
        <f t="shared" si="53"/>
        <v>-1329065.9005361535</v>
      </c>
      <c r="O90" s="231">
        <f t="shared" si="53"/>
        <v>-77723.083051349808</v>
      </c>
      <c r="P90" s="231">
        <f t="shared" si="53"/>
        <v>-77723.079919757554</v>
      </c>
      <c r="Q90" s="231">
        <f t="shared" si="53"/>
        <v>-77723.079919757554</v>
      </c>
      <c r="R90" s="231">
        <f t="shared" si="53"/>
        <v>0</v>
      </c>
      <c r="S90" s="231">
        <f t="shared" si="53"/>
        <v>-77723.079919757554</v>
      </c>
      <c r="T90" s="231">
        <f t="shared" si="53"/>
        <v>0</v>
      </c>
      <c r="U90" s="231">
        <f t="shared" si="53"/>
        <v>0</v>
      </c>
      <c r="V90" s="231">
        <f t="shared" si="53"/>
        <v>0</v>
      </c>
      <c r="W90" s="232"/>
    </row>
    <row r="91" spans="1:23" s="206" customFormat="1" outlineLevel="1" x14ac:dyDescent="0.25">
      <c r="A91" s="215"/>
      <c r="B91" s="216"/>
      <c r="C91" s="216"/>
      <c r="D91" s="216"/>
      <c r="E91" s="216"/>
      <c r="F91" s="216"/>
      <c r="G91" s="216" t="s">
        <v>136</v>
      </c>
      <c r="H91" s="216" t="s">
        <v>137</v>
      </c>
      <c r="I91" s="216">
        <v>20</v>
      </c>
      <c r="J91" s="216" t="s">
        <v>138</v>
      </c>
      <c r="K91" s="216"/>
      <c r="L91" s="217">
        <v>-31172.043611993904</v>
      </c>
      <c r="M91" s="217"/>
      <c r="N91" s="217">
        <v>-31172.040936531397</v>
      </c>
      <c r="O91" s="217">
        <f t="shared" ref="O91:O94" si="54">L91-N91</f>
        <v>-2.675462506886106E-3</v>
      </c>
      <c r="P91" s="217"/>
      <c r="Q91" s="217"/>
      <c r="R91" s="217"/>
      <c r="S91" s="217">
        <f t="shared" ref="S91:S94" si="55">Q91+R91</f>
        <v>0</v>
      </c>
      <c r="T91" s="217"/>
      <c r="U91" s="217"/>
      <c r="V91" s="217"/>
      <c r="W91" s="218"/>
    </row>
    <row r="92" spans="1:23" s="206" customFormat="1" outlineLevel="1" x14ac:dyDescent="0.25">
      <c r="A92" s="207"/>
      <c r="B92" s="208"/>
      <c r="C92" s="208"/>
      <c r="D92" s="208"/>
      <c r="E92" s="208"/>
      <c r="F92" s="208"/>
      <c r="G92" s="208" t="s">
        <v>136</v>
      </c>
      <c r="H92" s="208" t="s">
        <v>137</v>
      </c>
      <c r="I92" s="208">
        <v>20</v>
      </c>
      <c r="J92" s="208" t="s">
        <v>141</v>
      </c>
      <c r="K92" s="208"/>
      <c r="L92" s="209">
        <v>-623.45000000000016</v>
      </c>
      <c r="M92" s="209">
        <v>-623.45000000000016</v>
      </c>
      <c r="N92" s="209">
        <v>-623.45000000000016</v>
      </c>
      <c r="O92" s="209">
        <f t="shared" si="54"/>
        <v>0</v>
      </c>
      <c r="P92" s="209"/>
      <c r="Q92" s="209"/>
      <c r="R92" s="209"/>
      <c r="S92" s="209">
        <f t="shared" si="55"/>
        <v>0</v>
      </c>
      <c r="T92" s="209"/>
      <c r="U92" s="209"/>
      <c r="V92" s="209"/>
      <c r="W92" s="210"/>
    </row>
    <row r="93" spans="1:23" s="206" customFormat="1" outlineLevel="1" x14ac:dyDescent="0.25">
      <c r="A93" s="211"/>
      <c r="B93" s="212"/>
      <c r="C93" s="212"/>
      <c r="D93" s="212"/>
      <c r="E93" s="212"/>
      <c r="F93" s="212"/>
      <c r="G93" s="208" t="s">
        <v>136</v>
      </c>
      <c r="H93" s="208" t="s">
        <v>137</v>
      </c>
      <c r="I93" s="212">
        <v>20</v>
      </c>
      <c r="J93" s="212" t="s">
        <v>142</v>
      </c>
      <c r="K93" s="212"/>
      <c r="L93" s="209">
        <v>-18155.469999999998</v>
      </c>
      <c r="M93" s="213"/>
      <c r="N93" s="213">
        <v>-18155.469543870251</v>
      </c>
      <c r="O93" s="209">
        <f t="shared" si="54"/>
        <v>-4.561297464533709E-4</v>
      </c>
      <c r="P93" s="213"/>
      <c r="Q93" s="213"/>
      <c r="R93" s="213"/>
      <c r="S93" s="213"/>
      <c r="T93" s="213"/>
      <c r="U93" s="213"/>
      <c r="V93" s="213"/>
      <c r="W93" s="214"/>
    </row>
    <row r="94" spans="1:23" s="206" customFormat="1" ht="15.75" outlineLevel="1" thickBot="1" x14ac:dyDescent="0.3">
      <c r="A94" s="211"/>
      <c r="B94" s="212"/>
      <c r="C94" s="212"/>
      <c r="D94" s="212"/>
      <c r="E94" s="212"/>
      <c r="F94" s="212"/>
      <c r="G94" s="212" t="s">
        <v>136</v>
      </c>
      <c r="H94" s="212" t="s">
        <v>137</v>
      </c>
      <c r="I94" s="212">
        <v>20</v>
      </c>
      <c r="J94" s="212"/>
      <c r="K94" s="212"/>
      <c r="L94" s="233">
        <v>-1356838.0199755093</v>
      </c>
      <c r="M94" s="213">
        <v>-118593.95825957971</v>
      </c>
      <c r="N94" s="213">
        <v>-1279114.9400557517</v>
      </c>
      <c r="O94" s="213">
        <f t="shared" si="54"/>
        <v>-77723.079919757554</v>
      </c>
      <c r="P94" s="213">
        <v>-77723.079919757554</v>
      </c>
      <c r="Q94" s="213">
        <v>-77723.079919757554</v>
      </c>
      <c r="R94" s="213"/>
      <c r="S94" s="213">
        <f t="shared" si="55"/>
        <v>-77723.079919757554</v>
      </c>
      <c r="T94" s="213"/>
      <c r="U94" s="213"/>
      <c r="V94" s="213"/>
      <c r="W94" s="214"/>
    </row>
    <row r="95" spans="1:23" s="201" customFormat="1" ht="15.75" outlineLevel="1" thickBot="1" x14ac:dyDescent="0.3">
      <c r="A95" s="197"/>
      <c r="B95" s="198" t="s">
        <v>143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9">
        <f>SUM(L96:L99)</f>
        <v>-912065.19332917233</v>
      </c>
      <c r="M95" s="199">
        <f t="shared" ref="M95:V95" si="56">SUM(M96:M99)</f>
        <v>-7.6200939436787172</v>
      </c>
      <c r="N95" s="199">
        <f t="shared" si="56"/>
        <v>-902780.23469341069</v>
      </c>
      <c r="O95" s="199">
        <f t="shared" si="56"/>
        <v>-9284.9586357615881</v>
      </c>
      <c r="P95" s="199">
        <f t="shared" si="56"/>
        <v>-3.2146191429753586</v>
      </c>
      <c r="Q95" s="199">
        <f t="shared" si="56"/>
        <v>-3.2146191429753586</v>
      </c>
      <c r="R95" s="199">
        <f t="shared" si="56"/>
        <v>0</v>
      </c>
      <c r="S95" s="199">
        <f t="shared" si="56"/>
        <v>-3.2146191429753586</v>
      </c>
      <c r="T95" s="199">
        <f t="shared" si="56"/>
        <v>0</v>
      </c>
      <c r="U95" s="199">
        <f t="shared" si="56"/>
        <v>0</v>
      </c>
      <c r="V95" s="199">
        <f t="shared" si="56"/>
        <v>0</v>
      </c>
      <c r="W95" s="200"/>
    </row>
    <row r="96" spans="1:23" s="206" customFormat="1" outlineLevel="1" x14ac:dyDescent="0.25">
      <c r="A96" s="215"/>
      <c r="B96" s="216"/>
      <c r="C96" s="216"/>
      <c r="D96" s="216"/>
      <c r="E96" s="216"/>
      <c r="F96" s="216"/>
      <c r="G96" s="216" t="s">
        <v>136</v>
      </c>
      <c r="H96" s="216" t="s">
        <v>137</v>
      </c>
      <c r="I96" s="216">
        <v>20</v>
      </c>
      <c r="J96" s="216" t="s">
        <v>138</v>
      </c>
      <c r="K96" s="216"/>
      <c r="L96" s="217">
        <v>-81712.978329448117</v>
      </c>
      <c r="M96" s="217"/>
      <c r="N96" s="217">
        <v>-72431.547018396726</v>
      </c>
      <c r="O96" s="217">
        <f t="shared" ref="O96:O99" si="57">L96-N96</f>
        <v>-9281.4313110513904</v>
      </c>
      <c r="P96" s="217"/>
      <c r="Q96" s="217"/>
      <c r="R96" s="217"/>
      <c r="S96" s="217">
        <f t="shared" ref="S96:S103" si="58">Q96+R96</f>
        <v>0</v>
      </c>
      <c r="T96" s="217"/>
      <c r="U96" s="217"/>
      <c r="V96" s="217"/>
      <c r="W96" s="218"/>
    </row>
    <row r="97" spans="1:23" s="206" customFormat="1" outlineLevel="1" x14ac:dyDescent="0.25">
      <c r="A97" s="207"/>
      <c r="B97" s="208"/>
      <c r="C97" s="208"/>
      <c r="D97" s="208"/>
      <c r="E97" s="208"/>
      <c r="F97" s="208"/>
      <c r="G97" s="208" t="s">
        <v>136</v>
      </c>
      <c r="H97" s="208" t="s">
        <v>137</v>
      </c>
      <c r="I97" s="208">
        <v>20</v>
      </c>
      <c r="J97" s="208" t="s">
        <v>144</v>
      </c>
      <c r="K97" s="208"/>
      <c r="L97" s="209">
        <v>-7.6200939436787172</v>
      </c>
      <c r="M97" s="209">
        <v>-7.6200939436787172</v>
      </c>
      <c r="N97" s="209">
        <v>-7.6200939436787172</v>
      </c>
      <c r="O97" s="209">
        <f t="shared" si="57"/>
        <v>0</v>
      </c>
      <c r="P97" s="209"/>
      <c r="Q97" s="209"/>
      <c r="R97" s="209"/>
      <c r="S97" s="209">
        <f t="shared" si="58"/>
        <v>0</v>
      </c>
      <c r="T97" s="209"/>
      <c r="U97" s="209"/>
      <c r="V97" s="209"/>
      <c r="W97" s="210"/>
    </row>
    <row r="98" spans="1:23" s="206" customFormat="1" outlineLevel="1" x14ac:dyDescent="0.25">
      <c r="A98" s="207"/>
      <c r="B98" s="208"/>
      <c r="C98" s="208"/>
      <c r="D98" s="208"/>
      <c r="E98" s="208"/>
      <c r="F98" s="208"/>
      <c r="G98" s="208" t="s">
        <v>136</v>
      </c>
      <c r="H98" s="208" t="s">
        <v>137</v>
      </c>
      <c r="I98" s="208">
        <v>20</v>
      </c>
      <c r="J98" s="208" t="s">
        <v>145</v>
      </c>
      <c r="K98" s="208"/>
      <c r="L98" s="209">
        <v>-61.673348903752292</v>
      </c>
      <c r="M98" s="209"/>
      <c r="N98" s="209">
        <v>-58.458729760776933</v>
      </c>
      <c r="O98" s="209">
        <f t="shared" si="57"/>
        <v>-3.2146191429753586</v>
      </c>
      <c r="P98" s="209">
        <v>-3.2146191429753586</v>
      </c>
      <c r="Q98" s="209">
        <v>-3.2146191429753586</v>
      </c>
      <c r="R98" s="209"/>
      <c r="S98" s="209">
        <f t="shared" si="58"/>
        <v>-3.2146191429753586</v>
      </c>
      <c r="T98" s="209"/>
      <c r="U98" s="209"/>
      <c r="V98" s="209"/>
      <c r="W98" s="210"/>
    </row>
    <row r="99" spans="1:23" s="206" customFormat="1" ht="15.75" outlineLevel="1" thickBot="1" x14ac:dyDescent="0.3">
      <c r="A99" s="238"/>
      <c r="B99" s="239"/>
      <c r="C99" s="239"/>
      <c r="D99" s="239"/>
      <c r="E99" s="239"/>
      <c r="F99" s="239"/>
      <c r="G99" s="208" t="s">
        <v>136</v>
      </c>
      <c r="H99" s="208" t="s">
        <v>137</v>
      </c>
      <c r="I99" s="208">
        <v>20</v>
      </c>
      <c r="J99" s="239"/>
      <c r="K99" s="239"/>
      <c r="L99" s="240">
        <v>-830282.92155687674</v>
      </c>
      <c r="M99" s="240"/>
      <c r="N99" s="240">
        <v>-830282.60885130952</v>
      </c>
      <c r="O99" s="209">
        <f t="shared" si="57"/>
        <v>-0.3127055672230199</v>
      </c>
      <c r="P99" s="240"/>
      <c r="Q99" s="240"/>
      <c r="R99" s="240"/>
      <c r="S99" s="209">
        <f t="shared" si="58"/>
        <v>0</v>
      </c>
      <c r="T99" s="240"/>
      <c r="U99" s="240"/>
      <c r="V99" s="240"/>
      <c r="W99" s="241"/>
    </row>
    <row r="100" spans="1:23" s="201" customFormat="1" ht="15.75" outlineLevel="1" thickBot="1" x14ac:dyDescent="0.3">
      <c r="A100" s="197"/>
      <c r="B100" s="198" t="s">
        <v>149</v>
      </c>
      <c r="C100" s="198"/>
      <c r="D100" s="198"/>
      <c r="E100" s="198"/>
      <c r="F100" s="198"/>
      <c r="G100" s="198"/>
      <c r="H100" s="198"/>
      <c r="I100" s="198"/>
      <c r="J100" s="198"/>
      <c r="K100" s="198"/>
      <c r="L100" s="199">
        <f>SUM(L101:L103)</f>
        <v>-1499601.9805983203</v>
      </c>
      <c r="M100" s="199">
        <f t="shared" ref="M100:V100" si="59">SUM(M101:M103)</f>
        <v>-259080.63</v>
      </c>
      <c r="N100" s="199">
        <f t="shared" si="59"/>
        <v>-1371373.2803393765</v>
      </c>
      <c r="O100" s="199">
        <f t="shared" si="59"/>
        <v>-128228.70025894366</v>
      </c>
      <c r="P100" s="199">
        <f t="shared" si="59"/>
        <v>-128228.70308112144</v>
      </c>
      <c r="Q100" s="199">
        <f t="shared" si="59"/>
        <v>-128228.70308112144</v>
      </c>
      <c r="R100" s="199">
        <f t="shared" si="59"/>
        <v>0</v>
      </c>
      <c r="S100" s="199">
        <f t="shared" si="59"/>
        <v>-128228.70308112144</v>
      </c>
      <c r="T100" s="199">
        <f t="shared" si="59"/>
        <v>0</v>
      </c>
      <c r="U100" s="199">
        <f t="shared" si="59"/>
        <v>0</v>
      </c>
      <c r="V100" s="199">
        <f t="shared" si="59"/>
        <v>0</v>
      </c>
      <c r="W100" s="200"/>
    </row>
    <row r="101" spans="1:23" s="206" customFormat="1" outlineLevel="1" x14ac:dyDescent="0.25">
      <c r="A101" s="242"/>
      <c r="B101" s="243"/>
      <c r="C101" s="243"/>
      <c r="D101" s="243"/>
      <c r="E101" s="243"/>
      <c r="F101" s="243"/>
      <c r="G101" s="203" t="s">
        <v>136</v>
      </c>
      <c r="H101" s="203" t="s">
        <v>137</v>
      </c>
      <c r="I101" s="243">
        <v>20</v>
      </c>
      <c r="J101" s="243" t="s">
        <v>138</v>
      </c>
      <c r="K101" s="243"/>
      <c r="L101" s="244">
        <v>-141181.18939499999</v>
      </c>
      <c r="M101" s="244"/>
      <c r="N101" s="244">
        <v>-141181.19221717777</v>
      </c>
      <c r="O101" s="244">
        <f t="shared" ref="O101:O103" si="60">L101-N101</f>
        <v>2.822177775669843E-3</v>
      </c>
      <c r="P101" s="244"/>
      <c r="Q101" s="244"/>
      <c r="R101" s="244"/>
      <c r="S101" s="204">
        <f t="shared" si="58"/>
        <v>0</v>
      </c>
      <c r="T101" s="244"/>
      <c r="U101" s="244"/>
      <c r="V101" s="244"/>
      <c r="W101" s="245"/>
    </row>
    <row r="102" spans="1:23" s="206" customFormat="1" outlineLevel="1" x14ac:dyDescent="0.25">
      <c r="A102" s="207"/>
      <c r="B102" s="208"/>
      <c r="C102" s="208"/>
      <c r="D102" s="208"/>
      <c r="E102" s="208"/>
      <c r="F102" s="208"/>
      <c r="G102" s="208" t="s">
        <v>136</v>
      </c>
      <c r="H102" s="208" t="s">
        <v>137</v>
      </c>
      <c r="I102" s="208">
        <v>20</v>
      </c>
      <c r="J102" s="208" t="s">
        <v>159</v>
      </c>
      <c r="K102" s="208"/>
      <c r="L102" s="209">
        <v>-259080.63</v>
      </c>
      <c r="M102" s="209">
        <v>-259080.63</v>
      </c>
      <c r="N102" s="209">
        <v>-259080.63</v>
      </c>
      <c r="O102" s="209">
        <f t="shared" si="60"/>
        <v>0</v>
      </c>
      <c r="P102" s="209"/>
      <c r="Q102" s="209"/>
      <c r="R102" s="209"/>
      <c r="S102" s="209">
        <f t="shared" si="58"/>
        <v>0</v>
      </c>
      <c r="T102" s="209"/>
      <c r="U102" s="209"/>
      <c r="V102" s="209"/>
      <c r="W102" s="210"/>
    </row>
    <row r="103" spans="1:23" s="206" customFormat="1" ht="15.75" outlineLevel="1" thickBot="1" x14ac:dyDescent="0.3">
      <c r="A103" s="207"/>
      <c r="B103" s="208"/>
      <c r="C103" s="208"/>
      <c r="D103" s="208"/>
      <c r="E103" s="208"/>
      <c r="F103" s="208"/>
      <c r="G103" s="239" t="s">
        <v>136</v>
      </c>
      <c r="H103" s="239" t="s">
        <v>137</v>
      </c>
      <c r="I103" s="208">
        <v>20</v>
      </c>
      <c r="J103" s="208"/>
      <c r="K103" s="208"/>
      <c r="L103" s="209">
        <v>-1099340.1612033201</v>
      </c>
      <c r="M103" s="209"/>
      <c r="N103" s="209">
        <v>-971111.4581221987</v>
      </c>
      <c r="O103" s="240">
        <f t="shared" si="60"/>
        <v>-128228.70308112144</v>
      </c>
      <c r="P103" s="209">
        <v>-128228.70308112144</v>
      </c>
      <c r="Q103" s="209">
        <v>-128228.70308112144</v>
      </c>
      <c r="R103" s="209"/>
      <c r="S103" s="209">
        <f t="shared" si="58"/>
        <v>-128228.70308112144</v>
      </c>
      <c r="T103" s="209"/>
      <c r="U103" s="209"/>
      <c r="V103" s="209"/>
      <c r="W103" s="210"/>
    </row>
    <row r="104" spans="1:23" ht="15.75" outlineLevel="1" thickBot="1" x14ac:dyDescent="0.3">
      <c r="A104" s="192"/>
      <c r="B104" s="193"/>
      <c r="C104" s="193"/>
      <c r="D104" s="193"/>
      <c r="E104" s="193" t="s">
        <v>160</v>
      </c>
      <c r="F104" s="193" t="s">
        <v>161</v>
      </c>
      <c r="G104" s="193"/>
      <c r="H104" s="193"/>
      <c r="I104" s="193"/>
      <c r="J104" s="193"/>
      <c r="K104" s="193"/>
      <c r="L104" s="219">
        <f>L105+L109+L112</f>
        <v>-5134822.7411888074</v>
      </c>
      <c r="M104" s="219">
        <f t="shared" ref="M104:V104" si="61">M105+M109+M112</f>
        <v>-106039.40180373196</v>
      </c>
      <c r="N104" s="219">
        <f t="shared" si="61"/>
        <v>-5030702.9458130253</v>
      </c>
      <c r="O104" s="219">
        <f t="shared" si="61"/>
        <v>-104119.79537578265</v>
      </c>
      <c r="P104" s="219">
        <f t="shared" si="61"/>
        <v>-102711.32921832328</v>
      </c>
      <c r="Q104" s="219">
        <f t="shared" si="61"/>
        <v>-102711.32921832328</v>
      </c>
      <c r="R104" s="219">
        <f t="shared" si="61"/>
        <v>0</v>
      </c>
      <c r="S104" s="219">
        <f t="shared" si="61"/>
        <v>-102711.32921832328</v>
      </c>
      <c r="T104" s="219">
        <f t="shared" si="61"/>
        <v>0</v>
      </c>
      <c r="U104" s="219">
        <f t="shared" si="61"/>
        <v>0</v>
      </c>
      <c r="V104" s="219">
        <f t="shared" si="61"/>
        <v>0</v>
      </c>
      <c r="W104" s="219" t="s">
        <v>74</v>
      </c>
    </row>
    <row r="105" spans="1:23" s="224" customFormat="1" ht="15.75" outlineLevel="1" thickBot="1" x14ac:dyDescent="0.3">
      <c r="A105" s="234"/>
      <c r="B105" s="235" t="s">
        <v>135</v>
      </c>
      <c r="C105" s="235"/>
      <c r="D105" s="235"/>
      <c r="E105" s="235"/>
      <c r="F105" s="235"/>
      <c r="G105" s="235"/>
      <c r="H105" s="235"/>
      <c r="I105" s="235"/>
      <c r="J105" s="235"/>
      <c r="K105" s="235"/>
      <c r="L105" s="236">
        <f t="shared" ref="L105:V105" si="62">SUM(L106:L108)</f>
        <v>-223703.0873363399</v>
      </c>
      <c r="M105" s="236">
        <f t="shared" si="62"/>
        <v>-76515.429999999993</v>
      </c>
      <c r="N105" s="236">
        <f t="shared" si="62"/>
        <v>-132122.99163783918</v>
      </c>
      <c r="O105" s="236">
        <f t="shared" si="62"/>
        <v>-91580.095698500707</v>
      </c>
      <c r="P105" s="236">
        <f t="shared" si="62"/>
        <v>-91432.346597600714</v>
      </c>
      <c r="Q105" s="236">
        <f t="shared" si="62"/>
        <v>-91432.346597600714</v>
      </c>
      <c r="R105" s="236">
        <f t="shared" si="62"/>
        <v>0</v>
      </c>
      <c r="S105" s="236">
        <f t="shared" si="62"/>
        <v>-91432.346597600714</v>
      </c>
      <c r="T105" s="236">
        <f t="shared" si="62"/>
        <v>0</v>
      </c>
      <c r="U105" s="236">
        <f t="shared" si="62"/>
        <v>0</v>
      </c>
      <c r="V105" s="236">
        <f t="shared" si="62"/>
        <v>0</v>
      </c>
      <c r="W105" s="237"/>
    </row>
    <row r="106" spans="1:23" s="206" customFormat="1" outlineLevel="1" x14ac:dyDescent="0.25">
      <c r="A106" s="215"/>
      <c r="B106" s="216"/>
      <c r="C106" s="216"/>
      <c r="D106" s="216"/>
      <c r="E106" s="216"/>
      <c r="F106" s="216"/>
      <c r="G106" s="216" t="s">
        <v>136</v>
      </c>
      <c r="H106" s="216" t="s">
        <v>137</v>
      </c>
      <c r="I106" s="216">
        <v>20</v>
      </c>
      <c r="J106" s="216" t="s">
        <v>138</v>
      </c>
      <c r="K106" s="216"/>
      <c r="L106" s="217">
        <v>-288.50999989999997</v>
      </c>
      <c r="M106" s="217"/>
      <c r="N106" s="217">
        <v>-140.76089900000002</v>
      </c>
      <c r="O106" s="217">
        <f t="shared" ref="O106:O108" si="63">L106-N106</f>
        <v>-147.74910089999995</v>
      </c>
      <c r="P106" s="217"/>
      <c r="Q106" s="217"/>
      <c r="R106" s="217"/>
      <c r="S106" s="217">
        <f t="shared" ref="S106:S108" si="64">Q106+R106</f>
        <v>0</v>
      </c>
      <c r="T106" s="217"/>
      <c r="U106" s="217"/>
      <c r="V106" s="217"/>
      <c r="W106" s="218"/>
    </row>
    <row r="107" spans="1:23" s="206" customFormat="1" outlineLevel="1" x14ac:dyDescent="0.25">
      <c r="A107" s="207"/>
      <c r="B107" s="208"/>
      <c r="C107" s="208"/>
      <c r="D107" s="208"/>
      <c r="E107" s="208"/>
      <c r="F107" s="208"/>
      <c r="G107" s="208" t="s">
        <v>136</v>
      </c>
      <c r="H107" s="208" t="s">
        <v>137</v>
      </c>
      <c r="I107" s="208">
        <v>20</v>
      </c>
      <c r="J107" s="208" t="s">
        <v>139</v>
      </c>
      <c r="K107" s="208"/>
      <c r="L107" s="209">
        <v>-842.1052631578948</v>
      </c>
      <c r="M107" s="209"/>
      <c r="N107" s="209">
        <v>-374.26800000000009</v>
      </c>
      <c r="O107" s="209">
        <f t="shared" si="63"/>
        <v>-467.83726315789471</v>
      </c>
      <c r="P107" s="209">
        <v>-467.83726315789471</v>
      </c>
      <c r="Q107" s="209">
        <v>-467.83726315789471</v>
      </c>
      <c r="R107" s="209"/>
      <c r="S107" s="209">
        <f t="shared" si="64"/>
        <v>-467.83726315789471</v>
      </c>
      <c r="T107" s="209"/>
      <c r="U107" s="209"/>
      <c r="V107" s="209"/>
      <c r="W107" s="210"/>
    </row>
    <row r="108" spans="1:23" s="206" customFormat="1" ht="15.75" outlineLevel="1" thickBot="1" x14ac:dyDescent="0.3">
      <c r="A108" s="225"/>
      <c r="B108" s="226"/>
      <c r="C108" s="226"/>
      <c r="D108" s="226"/>
      <c r="E108" s="226"/>
      <c r="F108" s="226"/>
      <c r="G108" s="226" t="s">
        <v>136</v>
      </c>
      <c r="H108" s="226" t="s">
        <v>137</v>
      </c>
      <c r="I108" s="226">
        <v>20</v>
      </c>
      <c r="J108" s="226"/>
      <c r="K108" s="226"/>
      <c r="L108" s="227">
        <v>-222572.472073282</v>
      </c>
      <c r="M108" s="227">
        <v>-76515.429999999993</v>
      </c>
      <c r="N108" s="227">
        <v>-131607.96273883918</v>
      </c>
      <c r="O108" s="227">
        <f t="shared" si="63"/>
        <v>-90964.509334442817</v>
      </c>
      <c r="P108" s="227">
        <v>-90964.509334442817</v>
      </c>
      <c r="Q108" s="227">
        <v>-90964.509334442817</v>
      </c>
      <c r="R108" s="227"/>
      <c r="S108" s="227">
        <f t="shared" si="64"/>
        <v>-90964.509334442817</v>
      </c>
      <c r="T108" s="227"/>
      <c r="U108" s="227"/>
      <c r="V108" s="227"/>
      <c r="W108" s="228"/>
    </row>
    <row r="109" spans="1:23" s="201" customFormat="1" ht="15.75" outlineLevel="1" thickBot="1" x14ac:dyDescent="0.3">
      <c r="A109" s="229"/>
      <c r="B109" s="230" t="s">
        <v>140</v>
      </c>
      <c r="C109" s="230"/>
      <c r="D109" s="230"/>
      <c r="E109" s="230"/>
      <c r="F109" s="230"/>
      <c r="G109" s="230"/>
      <c r="H109" s="230"/>
      <c r="I109" s="230"/>
      <c r="J109" s="230"/>
      <c r="K109" s="230"/>
      <c r="L109" s="231">
        <f t="shared" ref="L109:V109" si="65">SUM(L110:L111)</f>
        <v>-4755068.8148559621</v>
      </c>
      <c r="M109" s="231">
        <f t="shared" si="65"/>
        <v>-29511.481649748166</v>
      </c>
      <c r="N109" s="231">
        <f t="shared" si="65"/>
        <v>-4742533.6233646329</v>
      </c>
      <c r="O109" s="231">
        <f t="shared" si="65"/>
        <v>-12535.191491329148</v>
      </c>
      <c r="P109" s="231">
        <f t="shared" si="65"/>
        <v>-11274.296227267012</v>
      </c>
      <c r="Q109" s="231">
        <f t="shared" si="65"/>
        <v>-11274.296227267012</v>
      </c>
      <c r="R109" s="231">
        <f t="shared" si="65"/>
        <v>0</v>
      </c>
      <c r="S109" s="231">
        <f t="shared" si="65"/>
        <v>-11274.296227267012</v>
      </c>
      <c r="T109" s="231">
        <f t="shared" si="65"/>
        <v>0</v>
      </c>
      <c r="U109" s="231">
        <f t="shared" si="65"/>
        <v>0</v>
      </c>
      <c r="V109" s="231">
        <f t="shared" si="65"/>
        <v>0</v>
      </c>
      <c r="W109" s="232"/>
    </row>
    <row r="110" spans="1:23" s="206" customFormat="1" outlineLevel="1" x14ac:dyDescent="0.25">
      <c r="A110" s="215"/>
      <c r="B110" s="216"/>
      <c r="C110" s="216"/>
      <c r="D110" s="216"/>
      <c r="E110" s="216"/>
      <c r="F110" s="216"/>
      <c r="G110" s="216" t="s">
        <v>136</v>
      </c>
      <c r="H110" s="216" t="s">
        <v>137</v>
      </c>
      <c r="I110" s="216">
        <v>20</v>
      </c>
      <c r="J110" s="216" t="s">
        <v>138</v>
      </c>
      <c r="K110" s="216"/>
      <c r="L110" s="217">
        <v>-3308.2983730904862</v>
      </c>
      <c r="M110" s="217"/>
      <c r="N110" s="217">
        <v>-2047.4031090283515</v>
      </c>
      <c r="O110" s="217">
        <f t="shared" ref="O110:O111" si="66">L110-N110</f>
        <v>-1260.8952640621346</v>
      </c>
      <c r="P110" s="217"/>
      <c r="Q110" s="217"/>
      <c r="R110" s="217"/>
      <c r="S110" s="217">
        <f t="shared" ref="S110:S111" si="67">Q110+R110</f>
        <v>0</v>
      </c>
      <c r="T110" s="217"/>
      <c r="U110" s="217"/>
      <c r="V110" s="217"/>
      <c r="W110" s="218"/>
    </row>
    <row r="111" spans="1:23" s="206" customFormat="1" ht="15.75" outlineLevel="1" thickBot="1" x14ac:dyDescent="0.3">
      <c r="A111" s="211"/>
      <c r="B111" s="212"/>
      <c r="C111" s="212"/>
      <c r="D111" s="212"/>
      <c r="E111" s="212"/>
      <c r="F111" s="212"/>
      <c r="G111" s="212" t="s">
        <v>136</v>
      </c>
      <c r="H111" s="212" t="s">
        <v>137</v>
      </c>
      <c r="I111" s="212">
        <v>20</v>
      </c>
      <c r="J111" s="212"/>
      <c r="K111" s="212"/>
      <c r="L111" s="233">
        <v>-4751760.516482872</v>
      </c>
      <c r="M111" s="213">
        <v>-29511.481649748166</v>
      </c>
      <c r="N111" s="213">
        <v>-4740486.2202556049</v>
      </c>
      <c r="O111" s="213">
        <f t="shared" si="66"/>
        <v>-11274.296227267012</v>
      </c>
      <c r="P111" s="213">
        <v>-11274.296227267012</v>
      </c>
      <c r="Q111" s="213">
        <v>-11274.296227267012</v>
      </c>
      <c r="R111" s="213"/>
      <c r="S111" s="213">
        <f t="shared" si="67"/>
        <v>-11274.296227267012</v>
      </c>
      <c r="T111" s="213"/>
      <c r="U111" s="213"/>
      <c r="V111" s="213"/>
      <c r="W111" s="214"/>
    </row>
    <row r="112" spans="1:23" s="201" customFormat="1" ht="15.75" outlineLevel="1" thickBot="1" x14ac:dyDescent="0.3">
      <c r="A112" s="197"/>
      <c r="B112" s="198" t="s">
        <v>143</v>
      </c>
      <c r="C112" s="198"/>
      <c r="D112" s="198"/>
      <c r="E112" s="198"/>
      <c r="F112" s="198"/>
      <c r="G112" s="198"/>
      <c r="H112" s="198"/>
      <c r="I112" s="198"/>
      <c r="J112" s="198"/>
      <c r="K112" s="198"/>
      <c r="L112" s="199">
        <f>SUM(L113:L116)</f>
        <v>-156050.83899650574</v>
      </c>
      <c r="M112" s="199">
        <f t="shared" ref="M112:V112" si="68">SUM(M113:M116)</f>
        <v>-12.490153983798839</v>
      </c>
      <c r="N112" s="199">
        <f t="shared" si="68"/>
        <v>-156046.33081055296</v>
      </c>
      <c r="O112" s="199">
        <f t="shared" si="68"/>
        <v>-4.5081859527874428</v>
      </c>
      <c r="P112" s="199">
        <f t="shared" si="68"/>
        <v>-4.6863934555651383</v>
      </c>
      <c r="Q112" s="199">
        <f t="shared" si="68"/>
        <v>-4.6863934555651383</v>
      </c>
      <c r="R112" s="199">
        <f t="shared" si="68"/>
        <v>0</v>
      </c>
      <c r="S112" s="199">
        <f t="shared" si="68"/>
        <v>-4.6863934555651383</v>
      </c>
      <c r="T112" s="199">
        <f t="shared" si="68"/>
        <v>0</v>
      </c>
      <c r="U112" s="199">
        <f t="shared" si="68"/>
        <v>0</v>
      </c>
      <c r="V112" s="199">
        <f t="shared" si="68"/>
        <v>0</v>
      </c>
      <c r="W112" s="200"/>
    </row>
    <row r="113" spans="1:23" s="206" customFormat="1" outlineLevel="1" x14ac:dyDescent="0.25">
      <c r="A113" s="215"/>
      <c r="B113" s="216"/>
      <c r="C113" s="216"/>
      <c r="D113" s="216"/>
      <c r="E113" s="216"/>
      <c r="F113" s="216"/>
      <c r="G113" s="216" t="s">
        <v>136</v>
      </c>
      <c r="H113" s="216" t="s">
        <v>137</v>
      </c>
      <c r="I113" s="216">
        <v>20</v>
      </c>
      <c r="J113" s="216" t="s">
        <v>138</v>
      </c>
      <c r="K113" s="216"/>
      <c r="L113" s="217">
        <v>-7597.0927079658086</v>
      </c>
      <c r="M113" s="217"/>
      <c r="N113" s="217">
        <v>-7597.0927080709216</v>
      </c>
      <c r="O113" s="217">
        <f t="shared" ref="O113:O116" si="69">L113-N113</f>
        <v>1.0511303116800264E-7</v>
      </c>
      <c r="P113" s="217"/>
      <c r="Q113" s="217"/>
      <c r="R113" s="217"/>
      <c r="S113" s="217">
        <f t="shared" ref="S113:S116" si="70">Q113+R113</f>
        <v>0</v>
      </c>
      <c r="T113" s="217"/>
      <c r="U113" s="217"/>
      <c r="V113" s="217"/>
      <c r="W113" s="218"/>
    </row>
    <row r="114" spans="1:23" s="206" customFormat="1" outlineLevel="1" x14ac:dyDescent="0.25">
      <c r="A114" s="207"/>
      <c r="B114" s="208"/>
      <c r="C114" s="208"/>
      <c r="D114" s="208"/>
      <c r="E114" s="208"/>
      <c r="F114" s="208"/>
      <c r="G114" s="208" t="s">
        <v>136</v>
      </c>
      <c r="H114" s="208" t="s">
        <v>137</v>
      </c>
      <c r="I114" s="208">
        <v>20</v>
      </c>
      <c r="J114" s="208" t="s">
        <v>144</v>
      </c>
      <c r="K114" s="208"/>
      <c r="L114" s="209">
        <v>-12.490153983798839</v>
      </c>
      <c r="M114" s="209">
        <v>-12.490153983798839</v>
      </c>
      <c r="N114" s="209">
        <v>-12.490153983798839</v>
      </c>
      <c r="O114" s="209">
        <f t="shared" si="69"/>
        <v>0</v>
      </c>
      <c r="P114" s="209"/>
      <c r="Q114" s="209"/>
      <c r="R114" s="209"/>
      <c r="S114" s="209">
        <f t="shared" si="70"/>
        <v>0</v>
      </c>
      <c r="T114" s="209"/>
      <c r="U114" s="209"/>
      <c r="V114" s="209"/>
      <c r="W114" s="210"/>
    </row>
    <row r="115" spans="1:23" s="206" customFormat="1" outlineLevel="1" x14ac:dyDescent="0.25">
      <c r="A115" s="207"/>
      <c r="B115" s="208"/>
      <c r="C115" s="208"/>
      <c r="D115" s="208"/>
      <c r="E115" s="208"/>
      <c r="F115" s="208"/>
      <c r="G115" s="208" t="s">
        <v>136</v>
      </c>
      <c r="H115" s="208" t="s">
        <v>137</v>
      </c>
      <c r="I115" s="208">
        <v>20</v>
      </c>
      <c r="J115" s="208" t="s">
        <v>145</v>
      </c>
      <c r="K115" s="208"/>
      <c r="L115" s="209">
        <v>-85.129192492860668</v>
      </c>
      <c r="M115" s="209"/>
      <c r="N115" s="209">
        <v>-80.442799037295529</v>
      </c>
      <c r="O115" s="209">
        <f t="shared" si="69"/>
        <v>-4.6863934555651383</v>
      </c>
      <c r="P115" s="209">
        <v>-4.6863934555651383</v>
      </c>
      <c r="Q115" s="209">
        <v>-4.6863934555651383</v>
      </c>
      <c r="R115" s="209"/>
      <c r="S115" s="209">
        <f t="shared" si="70"/>
        <v>-4.6863934555651383</v>
      </c>
      <c r="T115" s="209"/>
      <c r="U115" s="209"/>
      <c r="V115" s="209"/>
      <c r="W115" s="210"/>
    </row>
    <row r="116" spans="1:23" s="206" customFormat="1" ht="15.75" outlineLevel="1" thickBot="1" x14ac:dyDescent="0.3">
      <c r="A116" s="238"/>
      <c r="B116" s="239"/>
      <c r="C116" s="239"/>
      <c r="D116" s="239"/>
      <c r="E116" s="239"/>
      <c r="F116" s="239"/>
      <c r="G116" s="208" t="s">
        <v>136</v>
      </c>
      <c r="H116" s="208" t="s">
        <v>137</v>
      </c>
      <c r="I116" s="208">
        <v>20</v>
      </c>
      <c r="J116" s="239"/>
      <c r="K116" s="239"/>
      <c r="L116" s="240">
        <v>-148356.12694206327</v>
      </c>
      <c r="M116" s="240"/>
      <c r="N116" s="240">
        <v>-148356.30514946094</v>
      </c>
      <c r="O116" s="209">
        <f t="shared" si="69"/>
        <v>0.17820739766466431</v>
      </c>
      <c r="P116" s="240"/>
      <c r="Q116" s="240"/>
      <c r="R116" s="240"/>
      <c r="S116" s="209">
        <f t="shared" si="70"/>
        <v>0</v>
      </c>
      <c r="T116" s="240"/>
      <c r="U116" s="240"/>
      <c r="V116" s="240"/>
      <c r="W116" s="241"/>
    </row>
    <row r="117" spans="1:23" ht="15.75" outlineLevel="1" thickBot="1" x14ac:dyDescent="0.3">
      <c r="A117" s="192"/>
      <c r="B117" s="193"/>
      <c r="C117" s="193"/>
      <c r="D117" s="193"/>
      <c r="E117" s="193" t="s">
        <v>162</v>
      </c>
      <c r="F117" s="193" t="s">
        <v>163</v>
      </c>
      <c r="G117" s="193"/>
      <c r="H117" s="193"/>
      <c r="I117" s="193"/>
      <c r="J117" s="193"/>
      <c r="K117" s="193"/>
      <c r="L117" s="219">
        <f>L118+L122+L127</f>
        <v>-8230859.2800623262</v>
      </c>
      <c r="M117" s="219">
        <f t="shared" ref="M117:V117" si="71">M118+M122+M127</f>
        <v>-256847.97374988889</v>
      </c>
      <c r="N117" s="219">
        <f t="shared" si="71"/>
        <v>-7725061.3523162659</v>
      </c>
      <c r="O117" s="219">
        <f>O118+O122+O127</f>
        <v>-505797.92774606124</v>
      </c>
      <c r="P117" s="219">
        <f t="shared" si="71"/>
        <v>-424104.4086105054</v>
      </c>
      <c r="Q117" s="219">
        <f t="shared" si="71"/>
        <v>-424104.4086105054</v>
      </c>
      <c r="R117" s="219">
        <f t="shared" si="71"/>
        <v>0</v>
      </c>
      <c r="S117" s="219">
        <f t="shared" si="71"/>
        <v>-424104.4086105054</v>
      </c>
      <c r="T117" s="219">
        <f t="shared" si="71"/>
        <v>0</v>
      </c>
      <c r="U117" s="219">
        <f t="shared" si="71"/>
        <v>0</v>
      </c>
      <c r="V117" s="219">
        <f t="shared" si="71"/>
        <v>0</v>
      </c>
      <c r="W117" s="196" t="s">
        <v>74</v>
      </c>
    </row>
    <row r="118" spans="1:23" s="224" customFormat="1" ht="15.75" outlineLevel="1" thickBot="1" x14ac:dyDescent="0.3">
      <c r="A118" s="234"/>
      <c r="B118" s="235" t="s">
        <v>135</v>
      </c>
      <c r="C118" s="235"/>
      <c r="D118" s="235"/>
      <c r="E118" s="235"/>
      <c r="F118" s="235"/>
      <c r="G118" s="235"/>
      <c r="H118" s="235"/>
      <c r="I118" s="235"/>
      <c r="J118" s="235"/>
      <c r="K118" s="235"/>
      <c r="L118" s="236">
        <f t="shared" ref="L118:V118" si="72">SUM(L119:L121)</f>
        <v>-1175769.8322297598</v>
      </c>
      <c r="M118" s="236">
        <f t="shared" si="72"/>
        <v>-197330.36</v>
      </c>
      <c r="N118" s="236">
        <f t="shared" si="72"/>
        <v>-813453.36180893867</v>
      </c>
      <c r="O118" s="236">
        <f t="shared" si="72"/>
        <v>-362316.47042082116</v>
      </c>
      <c r="P118" s="236">
        <f t="shared" si="72"/>
        <v>-361536.27581542113</v>
      </c>
      <c r="Q118" s="236">
        <f t="shared" si="72"/>
        <v>-361536.27581542113</v>
      </c>
      <c r="R118" s="236">
        <f t="shared" si="72"/>
        <v>0</v>
      </c>
      <c r="S118" s="236">
        <f t="shared" si="72"/>
        <v>-361536.27581542113</v>
      </c>
      <c r="T118" s="236">
        <f t="shared" si="72"/>
        <v>0</v>
      </c>
      <c r="U118" s="236">
        <f t="shared" si="72"/>
        <v>0</v>
      </c>
      <c r="V118" s="236">
        <f t="shared" si="72"/>
        <v>0</v>
      </c>
      <c r="W118" s="237"/>
    </row>
    <row r="119" spans="1:23" s="206" customFormat="1" outlineLevel="1" x14ac:dyDescent="0.25">
      <c r="A119" s="215"/>
      <c r="B119" s="216"/>
      <c r="C119" s="216"/>
      <c r="D119" s="216"/>
      <c r="E119" s="216"/>
      <c r="F119" s="216"/>
      <c r="G119" s="216" t="s">
        <v>136</v>
      </c>
      <c r="H119" s="216" t="s">
        <v>137</v>
      </c>
      <c r="I119" s="216">
        <v>20</v>
      </c>
      <c r="J119" s="216" t="s">
        <v>138</v>
      </c>
      <c r="K119" s="216"/>
      <c r="L119" s="217">
        <v>-1731.0599994000002</v>
      </c>
      <c r="M119" s="217"/>
      <c r="N119" s="217">
        <v>-950.86539399999992</v>
      </c>
      <c r="O119" s="217">
        <f t="shared" ref="O119:O121" si="73">L119-N119</f>
        <v>-780.19460540000023</v>
      </c>
      <c r="P119" s="217"/>
      <c r="Q119" s="217"/>
      <c r="R119" s="217"/>
      <c r="S119" s="217">
        <f t="shared" ref="S119:S121" si="74">Q119+R119</f>
        <v>0</v>
      </c>
      <c r="T119" s="217"/>
      <c r="U119" s="217"/>
      <c r="V119" s="217"/>
      <c r="W119" s="218"/>
    </row>
    <row r="120" spans="1:23" s="206" customFormat="1" outlineLevel="1" x14ac:dyDescent="0.25">
      <c r="A120" s="207"/>
      <c r="B120" s="208"/>
      <c r="C120" s="208"/>
      <c r="D120" s="208"/>
      <c r="E120" s="208"/>
      <c r="F120" s="208"/>
      <c r="G120" s="208" t="s">
        <v>136</v>
      </c>
      <c r="H120" s="208" t="s">
        <v>137</v>
      </c>
      <c r="I120" s="208">
        <v>20</v>
      </c>
      <c r="J120" s="208" t="s">
        <v>139</v>
      </c>
      <c r="K120" s="208"/>
      <c r="L120" s="209">
        <v>-842.1052631578948</v>
      </c>
      <c r="M120" s="209"/>
      <c r="N120" s="209">
        <v>-374.25850000000014</v>
      </c>
      <c r="O120" s="209">
        <f t="shared" si="73"/>
        <v>-467.84676315789466</v>
      </c>
      <c r="P120" s="209">
        <v>-467.84676315789466</v>
      </c>
      <c r="Q120" s="209">
        <v>-467.84676315789466</v>
      </c>
      <c r="R120" s="209"/>
      <c r="S120" s="209">
        <f t="shared" si="74"/>
        <v>-467.84676315789466</v>
      </c>
      <c r="T120" s="209"/>
      <c r="U120" s="209"/>
      <c r="V120" s="209"/>
      <c r="W120" s="210"/>
    </row>
    <row r="121" spans="1:23" s="206" customFormat="1" ht="15.75" outlineLevel="1" thickBot="1" x14ac:dyDescent="0.3">
      <c r="A121" s="225"/>
      <c r="B121" s="226"/>
      <c r="C121" s="226"/>
      <c r="D121" s="226"/>
      <c r="E121" s="226"/>
      <c r="F121" s="226"/>
      <c r="G121" s="226" t="s">
        <v>136</v>
      </c>
      <c r="H121" s="226" t="s">
        <v>137</v>
      </c>
      <c r="I121" s="226">
        <v>20</v>
      </c>
      <c r="J121" s="226"/>
      <c r="K121" s="226"/>
      <c r="L121" s="227">
        <v>-1173196.666967202</v>
      </c>
      <c r="M121" s="227">
        <v>-197330.36</v>
      </c>
      <c r="N121" s="227">
        <v>-812128.23791493871</v>
      </c>
      <c r="O121" s="227">
        <f t="shared" si="73"/>
        <v>-361068.42905226327</v>
      </c>
      <c r="P121" s="227">
        <v>-361068.42905226327</v>
      </c>
      <c r="Q121" s="227">
        <v>-361068.42905226327</v>
      </c>
      <c r="R121" s="227"/>
      <c r="S121" s="227">
        <f t="shared" si="74"/>
        <v>-361068.42905226327</v>
      </c>
      <c r="T121" s="227"/>
      <c r="U121" s="227"/>
      <c r="V121" s="227"/>
      <c r="W121" s="228"/>
    </row>
    <row r="122" spans="1:23" s="201" customFormat="1" ht="15.75" outlineLevel="1" thickBot="1" x14ac:dyDescent="0.3">
      <c r="A122" s="229"/>
      <c r="B122" s="230" t="s">
        <v>140</v>
      </c>
      <c r="C122" s="230"/>
      <c r="D122" s="230"/>
      <c r="E122" s="230"/>
      <c r="F122" s="230"/>
      <c r="G122" s="230"/>
      <c r="H122" s="230"/>
      <c r="I122" s="230"/>
      <c r="J122" s="230"/>
      <c r="K122" s="230"/>
      <c r="L122" s="231">
        <f t="shared" ref="L122:V122" si="75">SUM(L123:L126)</f>
        <v>-6643538.1991558671</v>
      </c>
      <c r="M122" s="231">
        <f t="shared" si="75"/>
        <v>-23564.593749888874</v>
      </c>
      <c r="N122" s="231">
        <f t="shared" si="75"/>
        <v>-6573468.3630301571</v>
      </c>
      <c r="O122" s="231">
        <f t="shared" si="75"/>
        <v>-70069.836125710091</v>
      </c>
      <c r="P122" s="231">
        <f t="shared" si="75"/>
        <v>-62568.132795084268</v>
      </c>
      <c r="Q122" s="231">
        <f t="shared" si="75"/>
        <v>-62568.132795084268</v>
      </c>
      <c r="R122" s="231">
        <f t="shared" si="75"/>
        <v>0</v>
      </c>
      <c r="S122" s="231">
        <f t="shared" si="75"/>
        <v>-62568.132795084268</v>
      </c>
      <c r="T122" s="231">
        <f t="shared" si="75"/>
        <v>0</v>
      </c>
      <c r="U122" s="231">
        <f t="shared" si="75"/>
        <v>0</v>
      </c>
      <c r="V122" s="231">
        <f t="shared" si="75"/>
        <v>0</v>
      </c>
      <c r="W122" s="232"/>
    </row>
    <row r="123" spans="1:23" s="206" customFormat="1" outlineLevel="1" x14ac:dyDescent="0.25">
      <c r="A123" s="215"/>
      <c r="B123" s="216"/>
      <c r="C123" s="216"/>
      <c r="D123" s="216"/>
      <c r="E123" s="216"/>
      <c r="F123" s="216"/>
      <c r="G123" s="216" t="s">
        <v>136</v>
      </c>
      <c r="H123" s="216" t="s">
        <v>137</v>
      </c>
      <c r="I123" s="216">
        <v>20</v>
      </c>
      <c r="J123" s="216" t="s">
        <v>138</v>
      </c>
      <c r="K123" s="216"/>
      <c r="L123" s="217">
        <v>-79588.24889044583</v>
      </c>
      <c r="M123" s="217"/>
      <c r="N123" s="217">
        <v>-72086.545559820006</v>
      </c>
      <c r="O123" s="217">
        <f t="shared" ref="O123:O125" si="76">L123-N123</f>
        <v>-7501.7033306258236</v>
      </c>
      <c r="P123" s="217"/>
      <c r="Q123" s="217"/>
      <c r="R123" s="217"/>
      <c r="S123" s="217">
        <f t="shared" ref="S123:S126" si="77">Q123+R123</f>
        <v>0</v>
      </c>
      <c r="T123" s="217"/>
      <c r="U123" s="217"/>
      <c r="V123" s="217"/>
      <c r="W123" s="218"/>
    </row>
    <row r="124" spans="1:23" s="206" customFormat="1" outlineLevel="1" x14ac:dyDescent="0.25">
      <c r="A124" s="207"/>
      <c r="B124" s="208"/>
      <c r="C124" s="208"/>
      <c r="D124" s="208"/>
      <c r="E124" s="208"/>
      <c r="F124" s="208"/>
      <c r="G124" s="208" t="s">
        <v>136</v>
      </c>
      <c r="H124" s="208" t="s">
        <v>137</v>
      </c>
      <c r="I124" s="208">
        <v>20</v>
      </c>
      <c r="J124" s="208" t="s">
        <v>141</v>
      </c>
      <c r="K124" s="208"/>
      <c r="L124" s="209">
        <v>-771.68000000000006</v>
      </c>
      <c r="M124" s="209">
        <v>-771.68000000000006</v>
      </c>
      <c r="N124" s="209">
        <v>-771.68000000000006</v>
      </c>
      <c r="O124" s="217">
        <f t="shared" si="76"/>
        <v>0</v>
      </c>
      <c r="P124" s="209"/>
      <c r="Q124" s="209"/>
      <c r="R124" s="209"/>
      <c r="S124" s="217">
        <f t="shared" si="77"/>
        <v>0</v>
      </c>
      <c r="T124" s="209"/>
      <c r="U124" s="209"/>
      <c r="V124" s="209"/>
      <c r="W124" s="210"/>
    </row>
    <row r="125" spans="1:23" s="206" customFormat="1" outlineLevel="1" x14ac:dyDescent="0.25">
      <c r="A125" s="238"/>
      <c r="B125" s="239"/>
      <c r="C125" s="239"/>
      <c r="D125" s="239"/>
      <c r="E125" s="239"/>
      <c r="F125" s="239"/>
      <c r="G125" s="216" t="s">
        <v>136</v>
      </c>
      <c r="H125" s="216" t="s">
        <v>137</v>
      </c>
      <c r="I125" s="239">
        <v>20</v>
      </c>
      <c r="J125" s="239" t="s">
        <v>142</v>
      </c>
      <c r="K125" s="239"/>
      <c r="L125" s="209">
        <v>-37461.669999999991</v>
      </c>
      <c r="M125" s="240"/>
      <c r="N125" s="240">
        <v>-37461.669999999991</v>
      </c>
      <c r="O125" s="217">
        <f t="shared" si="76"/>
        <v>0</v>
      </c>
      <c r="P125" s="240"/>
      <c r="Q125" s="240"/>
      <c r="R125" s="240"/>
      <c r="S125" s="217">
        <f t="shared" si="77"/>
        <v>0</v>
      </c>
      <c r="T125" s="240"/>
      <c r="U125" s="240"/>
      <c r="V125" s="240"/>
      <c r="W125" s="241"/>
    </row>
    <row r="126" spans="1:23" s="206" customFormat="1" ht="15.75" outlineLevel="1" thickBot="1" x14ac:dyDescent="0.3">
      <c r="A126" s="211"/>
      <c r="B126" s="212"/>
      <c r="C126" s="212"/>
      <c r="D126" s="212"/>
      <c r="E126" s="212"/>
      <c r="F126" s="212"/>
      <c r="G126" s="212" t="s">
        <v>136</v>
      </c>
      <c r="H126" s="212" t="s">
        <v>137</v>
      </c>
      <c r="I126" s="212">
        <v>20</v>
      </c>
      <c r="J126" s="212"/>
      <c r="K126" s="212"/>
      <c r="L126" s="233">
        <v>-6525716.600265421</v>
      </c>
      <c r="M126" s="213">
        <v>-22792.913749888874</v>
      </c>
      <c r="N126" s="213">
        <v>-6463148.4674703367</v>
      </c>
      <c r="O126" s="213">
        <f>L126-N126</f>
        <v>-62568.132795084268</v>
      </c>
      <c r="P126" s="213">
        <v>-62568.132795084268</v>
      </c>
      <c r="Q126" s="213">
        <v>-62568.132795084268</v>
      </c>
      <c r="R126" s="213"/>
      <c r="S126" s="213">
        <f t="shared" si="77"/>
        <v>-62568.132795084268</v>
      </c>
      <c r="T126" s="213"/>
      <c r="U126" s="213"/>
      <c r="V126" s="213"/>
      <c r="W126" s="214"/>
    </row>
    <row r="127" spans="1:23" s="201" customFormat="1" ht="15.75" outlineLevel="1" thickBot="1" x14ac:dyDescent="0.3">
      <c r="A127" s="197"/>
      <c r="B127" s="198" t="s">
        <v>149</v>
      </c>
      <c r="C127" s="198"/>
      <c r="D127" s="198"/>
      <c r="E127" s="198"/>
      <c r="F127" s="198"/>
      <c r="G127" s="198"/>
      <c r="H127" s="198"/>
      <c r="I127" s="198"/>
      <c r="J127" s="198"/>
      <c r="K127" s="198"/>
      <c r="L127" s="199">
        <f t="shared" ref="L127:V127" si="78">SUM(L128:L129)</f>
        <v>-411551.24867669994</v>
      </c>
      <c r="M127" s="199">
        <f t="shared" si="78"/>
        <v>-35953.020000000004</v>
      </c>
      <c r="N127" s="199">
        <f t="shared" si="78"/>
        <v>-338139.62747716997</v>
      </c>
      <c r="O127" s="199">
        <f t="shared" si="78"/>
        <v>-73411.621199529967</v>
      </c>
      <c r="P127" s="199">
        <f t="shared" si="78"/>
        <v>0</v>
      </c>
      <c r="Q127" s="199">
        <f t="shared" si="78"/>
        <v>0</v>
      </c>
      <c r="R127" s="199">
        <f t="shared" si="78"/>
        <v>0</v>
      </c>
      <c r="S127" s="199">
        <f t="shared" si="78"/>
        <v>0</v>
      </c>
      <c r="T127" s="199">
        <f t="shared" si="78"/>
        <v>0</v>
      </c>
      <c r="U127" s="199">
        <f t="shared" si="78"/>
        <v>0</v>
      </c>
      <c r="V127" s="199">
        <f t="shared" si="78"/>
        <v>0</v>
      </c>
      <c r="W127" s="200"/>
    </row>
    <row r="128" spans="1:23" s="206" customFormat="1" outlineLevel="1" x14ac:dyDescent="0.25">
      <c r="A128" s="215"/>
      <c r="B128" s="216"/>
      <c r="C128" s="216"/>
      <c r="D128" s="216"/>
      <c r="E128" s="216"/>
      <c r="F128" s="216"/>
      <c r="G128" s="216" t="s">
        <v>136</v>
      </c>
      <c r="H128" s="216" t="s">
        <v>137</v>
      </c>
      <c r="I128" s="216">
        <v>20</v>
      </c>
      <c r="J128" s="216" t="s">
        <v>138</v>
      </c>
      <c r="K128" s="216"/>
      <c r="L128" s="217">
        <v>-208834.96748749996</v>
      </c>
      <c r="M128" s="217"/>
      <c r="N128" s="217">
        <v>-135423.33240916999</v>
      </c>
      <c r="O128" s="217">
        <f t="shared" ref="O128:O129" si="79">L128-N128</f>
        <v>-73411.635078329971</v>
      </c>
      <c r="P128" s="217"/>
      <c r="Q128" s="217"/>
      <c r="R128" s="217"/>
      <c r="S128" s="217">
        <f t="shared" ref="S128:S129" si="80">Q128+R128</f>
        <v>0</v>
      </c>
      <c r="T128" s="217"/>
      <c r="U128" s="217"/>
      <c r="V128" s="217"/>
      <c r="W128" s="218"/>
    </row>
    <row r="129" spans="1:23" s="206" customFormat="1" ht="15.75" outlineLevel="1" thickBot="1" x14ac:dyDescent="0.3">
      <c r="A129" s="246"/>
      <c r="B129" s="247"/>
      <c r="C129" s="247"/>
      <c r="D129" s="247"/>
      <c r="E129" s="247"/>
      <c r="F129" s="247"/>
      <c r="G129" s="226" t="s">
        <v>136</v>
      </c>
      <c r="H129" s="226" t="s">
        <v>137</v>
      </c>
      <c r="I129" s="226">
        <v>20</v>
      </c>
      <c r="J129" s="247"/>
      <c r="K129" s="247"/>
      <c r="L129" s="248">
        <v>-202716.28118919997</v>
      </c>
      <c r="M129" s="248">
        <v>-35953.020000000004</v>
      </c>
      <c r="N129" s="248">
        <v>-202716.29506799998</v>
      </c>
      <c r="O129" s="227">
        <f t="shared" si="79"/>
        <v>1.3878800004022196E-2</v>
      </c>
      <c r="P129" s="248"/>
      <c r="Q129" s="248"/>
      <c r="R129" s="248"/>
      <c r="S129" s="227">
        <f t="shared" si="80"/>
        <v>0</v>
      </c>
      <c r="T129" s="248"/>
      <c r="U129" s="248"/>
      <c r="V129" s="248"/>
      <c r="W129" s="249"/>
    </row>
    <row r="130" spans="1:23" s="206" customFormat="1" ht="15.75" outlineLevel="1" thickBot="1" x14ac:dyDescent="0.3">
      <c r="A130" s="197"/>
      <c r="B130" s="250"/>
      <c r="C130" s="250"/>
      <c r="D130" s="250"/>
      <c r="E130" s="250" t="s">
        <v>164</v>
      </c>
      <c r="F130" s="250" t="s">
        <v>165</v>
      </c>
      <c r="G130" s="250"/>
      <c r="H130" s="250"/>
      <c r="I130" s="250"/>
      <c r="J130" s="250"/>
      <c r="K130" s="250"/>
      <c r="L130" s="251">
        <f>L131+L135</f>
        <v>-732040.83736578946</v>
      </c>
      <c r="M130" s="251">
        <f t="shared" ref="M130:V130" si="81">M131+M135</f>
        <v>-259380.14252409778</v>
      </c>
      <c r="N130" s="251">
        <f t="shared" si="81"/>
        <v>-642331.14319856151</v>
      </c>
      <c r="O130" s="251">
        <f t="shared" si="81"/>
        <v>-89709.694167227921</v>
      </c>
      <c r="P130" s="251">
        <f t="shared" si="81"/>
        <v>-89561.93997611785</v>
      </c>
      <c r="Q130" s="251">
        <f t="shared" si="81"/>
        <v>-89561.93997611785</v>
      </c>
      <c r="R130" s="251">
        <f t="shared" si="81"/>
        <v>0</v>
      </c>
      <c r="S130" s="251">
        <f t="shared" si="81"/>
        <v>-89561.93997611785</v>
      </c>
      <c r="T130" s="251">
        <f t="shared" si="81"/>
        <v>0</v>
      </c>
      <c r="U130" s="251">
        <f t="shared" si="81"/>
        <v>0</v>
      </c>
      <c r="V130" s="251">
        <f t="shared" si="81"/>
        <v>0</v>
      </c>
      <c r="W130" s="252" t="s">
        <v>74</v>
      </c>
    </row>
    <row r="131" spans="1:23" s="201" customFormat="1" ht="15.75" outlineLevel="1" thickBot="1" x14ac:dyDescent="0.3">
      <c r="A131" s="197"/>
      <c r="B131" s="198" t="s">
        <v>135</v>
      </c>
      <c r="C131" s="198"/>
      <c r="D131" s="198"/>
      <c r="E131" s="198"/>
      <c r="F131" s="198"/>
      <c r="G131" s="198"/>
      <c r="H131" s="198"/>
      <c r="I131" s="198"/>
      <c r="J131" s="198"/>
      <c r="K131" s="198"/>
      <c r="L131" s="199">
        <f t="shared" ref="L131:V131" si="82">SUM(L132:L134)</f>
        <v>-232795.58817143558</v>
      </c>
      <c r="M131" s="199">
        <f t="shared" si="82"/>
        <v>-94928.28</v>
      </c>
      <c r="N131" s="199">
        <f t="shared" si="82"/>
        <v>-181314.31952187236</v>
      </c>
      <c r="O131" s="199">
        <f t="shared" si="82"/>
        <v>-51481.268649563215</v>
      </c>
      <c r="P131" s="199">
        <f t="shared" si="82"/>
        <v>-51333.519548663215</v>
      </c>
      <c r="Q131" s="199">
        <f t="shared" si="82"/>
        <v>-51333.519548663215</v>
      </c>
      <c r="R131" s="199">
        <f t="shared" si="82"/>
        <v>0</v>
      </c>
      <c r="S131" s="199">
        <f t="shared" si="82"/>
        <v>-51333.519548663215</v>
      </c>
      <c r="T131" s="199">
        <f t="shared" si="82"/>
        <v>0</v>
      </c>
      <c r="U131" s="199">
        <f t="shared" si="82"/>
        <v>0</v>
      </c>
      <c r="V131" s="199">
        <f t="shared" si="82"/>
        <v>0</v>
      </c>
      <c r="W131" s="200"/>
    </row>
    <row r="132" spans="1:23" s="206" customFormat="1" outlineLevel="1" x14ac:dyDescent="0.25">
      <c r="A132" s="215"/>
      <c r="B132" s="216"/>
      <c r="C132" s="216"/>
      <c r="D132" s="216"/>
      <c r="E132" s="216"/>
      <c r="F132" s="216"/>
      <c r="G132" s="216" t="s">
        <v>136</v>
      </c>
      <c r="H132" s="216" t="s">
        <v>137</v>
      </c>
      <c r="I132" s="216">
        <v>20</v>
      </c>
      <c r="J132" s="216" t="s">
        <v>138</v>
      </c>
      <c r="K132" s="216"/>
      <c r="L132" s="217">
        <v>-288.50999989999997</v>
      </c>
      <c r="M132" s="217"/>
      <c r="N132" s="217">
        <v>-140.76089900000002</v>
      </c>
      <c r="O132" s="217">
        <f t="shared" ref="O132:O134" si="83">L132-N132</f>
        <v>-147.74910089999995</v>
      </c>
      <c r="P132" s="217"/>
      <c r="Q132" s="217"/>
      <c r="R132" s="217"/>
      <c r="S132" s="217">
        <f t="shared" ref="S132:S134" si="84">Q132+R132</f>
        <v>0</v>
      </c>
      <c r="T132" s="217"/>
      <c r="U132" s="217"/>
      <c r="V132" s="217"/>
      <c r="W132" s="218"/>
    </row>
    <row r="133" spans="1:23" s="206" customFormat="1" outlineLevel="1" x14ac:dyDescent="0.25">
      <c r="A133" s="207"/>
      <c r="B133" s="208"/>
      <c r="C133" s="208"/>
      <c r="D133" s="208"/>
      <c r="E133" s="208"/>
      <c r="F133" s="208"/>
      <c r="G133" s="208" t="s">
        <v>136</v>
      </c>
      <c r="H133" s="208" t="s">
        <v>137</v>
      </c>
      <c r="I133" s="208">
        <v>20</v>
      </c>
      <c r="J133" s="208" t="s">
        <v>139</v>
      </c>
      <c r="K133" s="208"/>
      <c r="L133" s="209">
        <v>-842.1052631578948</v>
      </c>
      <c r="M133" s="209"/>
      <c r="N133" s="209">
        <v>-374.26800000000003</v>
      </c>
      <c r="O133" s="209">
        <f t="shared" si="83"/>
        <v>-467.83726315789477</v>
      </c>
      <c r="P133" s="209">
        <v>-467.83726315789477</v>
      </c>
      <c r="Q133" s="209">
        <v>-467.83726315789477</v>
      </c>
      <c r="R133" s="209"/>
      <c r="S133" s="209">
        <f t="shared" si="84"/>
        <v>-467.83726315789477</v>
      </c>
      <c r="T133" s="209"/>
      <c r="U133" s="209"/>
      <c r="V133" s="209"/>
      <c r="W133" s="210"/>
    </row>
    <row r="134" spans="1:23" s="206" customFormat="1" ht="15.75" outlineLevel="1" thickBot="1" x14ac:dyDescent="0.3">
      <c r="A134" s="225"/>
      <c r="B134" s="226"/>
      <c r="C134" s="226"/>
      <c r="D134" s="226"/>
      <c r="E134" s="226"/>
      <c r="F134" s="226"/>
      <c r="G134" s="226" t="s">
        <v>136</v>
      </c>
      <c r="H134" s="226" t="s">
        <v>137</v>
      </c>
      <c r="I134" s="226">
        <v>20</v>
      </c>
      <c r="J134" s="226"/>
      <c r="K134" s="226"/>
      <c r="L134" s="227">
        <v>-231664.97290837768</v>
      </c>
      <c r="M134" s="227">
        <v>-94928.28</v>
      </c>
      <c r="N134" s="227">
        <v>-180799.29062287236</v>
      </c>
      <c r="O134" s="227">
        <f t="shared" si="83"/>
        <v>-50865.682285505318</v>
      </c>
      <c r="P134" s="227">
        <v>-50865.682285505318</v>
      </c>
      <c r="Q134" s="227">
        <v>-50865.682285505318</v>
      </c>
      <c r="R134" s="227"/>
      <c r="S134" s="227">
        <f t="shared" si="84"/>
        <v>-50865.682285505318</v>
      </c>
      <c r="T134" s="227"/>
      <c r="U134" s="227"/>
      <c r="V134" s="227"/>
      <c r="W134" s="228"/>
    </row>
    <row r="135" spans="1:23" s="201" customFormat="1" ht="15.75" outlineLevel="1" thickBot="1" x14ac:dyDescent="0.3">
      <c r="A135" s="229"/>
      <c r="B135" s="230" t="s">
        <v>140</v>
      </c>
      <c r="C135" s="230"/>
      <c r="D135" s="230"/>
      <c r="E135" s="230"/>
      <c r="F135" s="230"/>
      <c r="G135" s="230"/>
      <c r="H135" s="230"/>
      <c r="I135" s="230"/>
      <c r="J135" s="230"/>
      <c r="K135" s="230"/>
      <c r="L135" s="231">
        <f t="shared" ref="L135:V135" si="85">SUM(L136:L138)</f>
        <v>-499245.24919435388</v>
      </c>
      <c r="M135" s="231">
        <f t="shared" si="85"/>
        <v>-164451.86252409779</v>
      </c>
      <c r="N135" s="231">
        <f t="shared" si="85"/>
        <v>-461016.82367668918</v>
      </c>
      <c r="O135" s="231">
        <f t="shared" si="85"/>
        <v>-38228.425517664698</v>
      </c>
      <c r="P135" s="231">
        <f t="shared" si="85"/>
        <v>-38228.420427454636</v>
      </c>
      <c r="Q135" s="231">
        <f t="shared" si="85"/>
        <v>-38228.420427454636</v>
      </c>
      <c r="R135" s="231">
        <f t="shared" si="85"/>
        <v>0</v>
      </c>
      <c r="S135" s="231">
        <f t="shared" si="85"/>
        <v>-38228.420427454636</v>
      </c>
      <c r="T135" s="231">
        <f t="shared" si="85"/>
        <v>0</v>
      </c>
      <c r="U135" s="231">
        <f t="shared" si="85"/>
        <v>0</v>
      </c>
      <c r="V135" s="231">
        <f t="shared" si="85"/>
        <v>0</v>
      </c>
      <c r="W135" s="232"/>
    </row>
    <row r="136" spans="1:23" s="206" customFormat="1" outlineLevel="1" x14ac:dyDescent="0.25">
      <c r="A136" s="215"/>
      <c r="B136" s="216"/>
      <c r="C136" s="216"/>
      <c r="D136" s="216"/>
      <c r="E136" s="216"/>
      <c r="F136" s="216"/>
      <c r="G136" s="216" t="s">
        <v>136</v>
      </c>
      <c r="H136" s="216" t="s">
        <v>137</v>
      </c>
      <c r="I136" s="216">
        <v>20</v>
      </c>
      <c r="J136" s="216" t="s">
        <v>138</v>
      </c>
      <c r="K136" s="216"/>
      <c r="L136" s="217">
        <v>-8917.4301367914377</v>
      </c>
      <c r="M136" s="217"/>
      <c r="N136" s="217">
        <v>-8917.4250465813711</v>
      </c>
      <c r="O136" s="217">
        <f t="shared" ref="O136:O138" si="86">L136-N136</f>
        <v>-5.0902100665553007E-3</v>
      </c>
      <c r="P136" s="217"/>
      <c r="Q136" s="217"/>
      <c r="R136" s="217"/>
      <c r="S136" s="217">
        <f t="shared" ref="S136:S138" si="87">Q136+R136</f>
        <v>0</v>
      </c>
      <c r="T136" s="217"/>
      <c r="U136" s="217"/>
      <c r="V136" s="217"/>
      <c r="W136" s="218"/>
    </row>
    <row r="137" spans="1:23" s="206" customFormat="1" outlineLevel="1" x14ac:dyDescent="0.25">
      <c r="A137" s="207"/>
      <c r="B137" s="208"/>
      <c r="C137" s="208"/>
      <c r="D137" s="208"/>
      <c r="E137" s="208"/>
      <c r="F137" s="208"/>
      <c r="G137" s="208" t="s">
        <v>136</v>
      </c>
      <c r="H137" s="208" t="s">
        <v>137</v>
      </c>
      <c r="I137" s="208">
        <v>20</v>
      </c>
      <c r="J137" s="208" t="s">
        <v>141</v>
      </c>
      <c r="K137" s="208"/>
      <c r="L137" s="209">
        <v>-23275.17</v>
      </c>
      <c r="M137" s="209">
        <v>-23275.17</v>
      </c>
      <c r="N137" s="209">
        <v>-23275.17</v>
      </c>
      <c r="O137" s="217">
        <f t="shared" si="86"/>
        <v>0</v>
      </c>
      <c r="P137" s="209"/>
      <c r="Q137" s="209"/>
      <c r="R137" s="209"/>
      <c r="S137" s="217">
        <f t="shared" si="87"/>
        <v>0</v>
      </c>
      <c r="T137" s="209"/>
      <c r="U137" s="209"/>
      <c r="V137" s="209"/>
      <c r="W137" s="210"/>
    </row>
    <row r="138" spans="1:23" s="206" customFormat="1" ht="15.75" outlineLevel="1" thickBot="1" x14ac:dyDescent="0.3">
      <c r="A138" s="211"/>
      <c r="B138" s="212"/>
      <c r="C138" s="212"/>
      <c r="D138" s="212"/>
      <c r="E138" s="212"/>
      <c r="F138" s="212"/>
      <c r="G138" s="212" t="s">
        <v>136</v>
      </c>
      <c r="H138" s="212" t="s">
        <v>137</v>
      </c>
      <c r="I138" s="212">
        <v>20</v>
      </c>
      <c r="J138" s="212"/>
      <c r="K138" s="212"/>
      <c r="L138" s="233">
        <v>-467052.64905756246</v>
      </c>
      <c r="M138" s="213">
        <v>-141176.6925240978</v>
      </c>
      <c r="N138" s="213">
        <v>-428824.22863010783</v>
      </c>
      <c r="O138" s="213">
        <f t="shared" si="86"/>
        <v>-38228.420427454636</v>
      </c>
      <c r="P138" s="213">
        <v>-38228.420427454636</v>
      </c>
      <c r="Q138" s="213">
        <v>-38228.420427454636</v>
      </c>
      <c r="R138" s="213"/>
      <c r="S138" s="213">
        <f t="shared" si="87"/>
        <v>-38228.420427454636</v>
      </c>
      <c r="T138" s="213"/>
      <c r="U138" s="213"/>
      <c r="V138" s="213"/>
      <c r="W138" s="214"/>
    </row>
    <row r="139" spans="1:23" ht="15.75" outlineLevel="1" thickBot="1" x14ac:dyDescent="0.3">
      <c r="A139" s="192"/>
      <c r="B139" s="193"/>
      <c r="C139" s="193"/>
      <c r="D139" s="193"/>
      <c r="E139" s="193" t="s">
        <v>166</v>
      </c>
      <c r="F139" s="193" t="s">
        <v>167</v>
      </c>
      <c r="G139" s="193"/>
      <c r="H139" s="193"/>
      <c r="I139" s="193"/>
      <c r="J139" s="193"/>
      <c r="K139" s="193"/>
      <c r="L139" s="219">
        <f t="shared" ref="L139:V139" si="88">L140+L144+L148+L153</f>
        <v>-3415361.0749536469</v>
      </c>
      <c r="M139" s="219">
        <f t="shared" si="88"/>
        <v>-659363.07071583997</v>
      </c>
      <c r="N139" s="219">
        <f t="shared" si="88"/>
        <v>-2782384.4438092019</v>
      </c>
      <c r="O139" s="219">
        <f t="shared" si="88"/>
        <v>-632976.63114444481</v>
      </c>
      <c r="P139" s="219">
        <f t="shared" si="88"/>
        <v>-617843.78120756464</v>
      </c>
      <c r="Q139" s="219">
        <f t="shared" si="88"/>
        <v>-617843.78120756464</v>
      </c>
      <c r="R139" s="219">
        <f t="shared" si="88"/>
        <v>0</v>
      </c>
      <c r="S139" s="219">
        <f t="shared" si="88"/>
        <v>-617843.78120756464</v>
      </c>
      <c r="T139" s="219">
        <f t="shared" si="88"/>
        <v>0</v>
      </c>
      <c r="U139" s="219">
        <f t="shared" si="88"/>
        <v>0</v>
      </c>
      <c r="V139" s="219">
        <f t="shared" si="88"/>
        <v>0</v>
      </c>
      <c r="W139" s="196" t="s">
        <v>74</v>
      </c>
    </row>
    <row r="140" spans="1:23" s="224" customFormat="1" ht="15.75" outlineLevel="1" thickBot="1" x14ac:dyDescent="0.3">
      <c r="A140" s="234"/>
      <c r="B140" s="235" t="s">
        <v>135</v>
      </c>
      <c r="C140" s="235"/>
      <c r="D140" s="235"/>
      <c r="E140" s="235"/>
      <c r="F140" s="235"/>
      <c r="G140" s="235"/>
      <c r="H140" s="235"/>
      <c r="I140" s="235"/>
      <c r="J140" s="235"/>
      <c r="K140" s="235"/>
      <c r="L140" s="236">
        <f t="shared" ref="L140:V140" si="89">SUM(L141:L143)</f>
        <v>-875964.0335268575</v>
      </c>
      <c r="M140" s="236">
        <f t="shared" si="89"/>
        <v>-393853.30778600002</v>
      </c>
      <c r="N140" s="236">
        <f t="shared" si="89"/>
        <v>-578173.55810408224</v>
      </c>
      <c r="O140" s="236">
        <f t="shared" si="89"/>
        <v>-297790.47542277526</v>
      </c>
      <c r="P140" s="236">
        <f t="shared" si="89"/>
        <v>-297217.46586509858</v>
      </c>
      <c r="Q140" s="236">
        <f t="shared" si="89"/>
        <v>-297217.46586509858</v>
      </c>
      <c r="R140" s="236">
        <f t="shared" si="89"/>
        <v>0</v>
      </c>
      <c r="S140" s="236">
        <f t="shared" si="89"/>
        <v>-297217.46586509858</v>
      </c>
      <c r="T140" s="236">
        <f t="shared" si="89"/>
        <v>0</v>
      </c>
      <c r="U140" s="236">
        <f t="shared" si="89"/>
        <v>0</v>
      </c>
      <c r="V140" s="236">
        <f t="shared" si="89"/>
        <v>0</v>
      </c>
      <c r="W140" s="237"/>
    </row>
    <row r="141" spans="1:23" s="206" customFormat="1" outlineLevel="1" x14ac:dyDescent="0.25">
      <c r="A141" s="215"/>
      <c r="B141" s="216"/>
      <c r="C141" s="216"/>
      <c r="D141" s="216"/>
      <c r="E141" s="216"/>
      <c r="F141" s="216"/>
      <c r="G141" s="216" t="s">
        <v>136</v>
      </c>
      <c r="H141" s="216" t="s">
        <v>137</v>
      </c>
      <c r="I141" s="216">
        <v>20</v>
      </c>
      <c r="J141" s="216" t="s">
        <v>138</v>
      </c>
      <c r="K141" s="216"/>
      <c r="L141" s="217">
        <v>-1154.0399996000001</v>
      </c>
      <c r="M141" s="217"/>
      <c r="N141" s="217">
        <v>-581.03044192335688</v>
      </c>
      <c r="O141" s="217">
        <f t="shared" ref="O141:O143" si="90">L141-N141</f>
        <v>-573.00955767664323</v>
      </c>
      <c r="P141" s="217"/>
      <c r="Q141" s="217"/>
      <c r="R141" s="217"/>
      <c r="S141" s="217">
        <f t="shared" ref="S141:S143" si="91">Q141+R141</f>
        <v>0</v>
      </c>
      <c r="T141" s="217"/>
      <c r="U141" s="217"/>
      <c r="V141" s="217"/>
      <c r="W141" s="218"/>
    </row>
    <row r="142" spans="1:23" s="206" customFormat="1" outlineLevel="1" x14ac:dyDescent="0.25">
      <c r="A142" s="207"/>
      <c r="B142" s="208"/>
      <c r="C142" s="208"/>
      <c r="D142" s="208"/>
      <c r="E142" s="208"/>
      <c r="F142" s="208"/>
      <c r="G142" s="208" t="s">
        <v>136</v>
      </c>
      <c r="H142" s="208" t="s">
        <v>137</v>
      </c>
      <c r="I142" s="208">
        <v>20</v>
      </c>
      <c r="J142" s="208" t="s">
        <v>139</v>
      </c>
      <c r="K142" s="208"/>
      <c r="L142" s="209">
        <v>-842.1052631578948</v>
      </c>
      <c r="M142" s="209"/>
      <c r="N142" s="209">
        <v>-374.26641843324785</v>
      </c>
      <c r="O142" s="209">
        <f t="shared" si="90"/>
        <v>-467.83884472464695</v>
      </c>
      <c r="P142" s="209">
        <v>-467.83884472464695</v>
      </c>
      <c r="Q142" s="209">
        <v>-467.83884472464695</v>
      </c>
      <c r="R142" s="209"/>
      <c r="S142" s="209">
        <f t="shared" si="91"/>
        <v>-467.83884472464695</v>
      </c>
      <c r="T142" s="209"/>
      <c r="U142" s="209"/>
      <c r="V142" s="209"/>
      <c r="W142" s="210"/>
    </row>
    <row r="143" spans="1:23" s="206" customFormat="1" ht="15.75" outlineLevel="1" thickBot="1" x14ac:dyDescent="0.3">
      <c r="A143" s="225"/>
      <c r="B143" s="226"/>
      <c r="C143" s="226"/>
      <c r="D143" s="226"/>
      <c r="E143" s="226"/>
      <c r="F143" s="226"/>
      <c r="G143" s="226" t="s">
        <v>136</v>
      </c>
      <c r="H143" s="226" t="s">
        <v>137</v>
      </c>
      <c r="I143" s="226">
        <v>20</v>
      </c>
      <c r="J143" s="226"/>
      <c r="K143" s="226"/>
      <c r="L143" s="227">
        <v>-873967.8882640996</v>
      </c>
      <c r="M143" s="227">
        <v>-393853.30778600002</v>
      </c>
      <c r="N143" s="227">
        <v>-577218.26124372566</v>
      </c>
      <c r="O143" s="227">
        <f t="shared" si="90"/>
        <v>-296749.62702037394</v>
      </c>
      <c r="P143" s="227">
        <v>-296749.62702037394</v>
      </c>
      <c r="Q143" s="227">
        <v>-296749.62702037394</v>
      </c>
      <c r="R143" s="227"/>
      <c r="S143" s="227">
        <f t="shared" si="91"/>
        <v>-296749.62702037394</v>
      </c>
      <c r="T143" s="227"/>
      <c r="U143" s="227"/>
      <c r="V143" s="227"/>
      <c r="W143" s="228"/>
    </row>
    <row r="144" spans="1:23" s="201" customFormat="1" ht="15.75" outlineLevel="1" thickBot="1" x14ac:dyDescent="0.3">
      <c r="A144" s="229"/>
      <c r="B144" s="230" t="s">
        <v>140</v>
      </c>
      <c r="C144" s="230"/>
      <c r="D144" s="230"/>
      <c r="E144" s="230"/>
      <c r="F144" s="230"/>
      <c r="G144" s="230"/>
      <c r="H144" s="230"/>
      <c r="I144" s="230"/>
      <c r="J144" s="230"/>
      <c r="K144" s="230"/>
      <c r="L144" s="231">
        <f t="shared" ref="L144:V144" si="92">SUM(L145:L147)</f>
        <v>-2197151.1992570553</v>
      </c>
      <c r="M144" s="231">
        <f t="shared" si="92"/>
        <v>-265425.27188819932</v>
      </c>
      <c r="N144" s="231">
        <f t="shared" si="92"/>
        <v>-1867716.3399675067</v>
      </c>
      <c r="O144" s="231">
        <f t="shared" si="92"/>
        <v>-329434.85928954859</v>
      </c>
      <c r="P144" s="231">
        <f t="shared" si="92"/>
        <v>-320564.57527534477</v>
      </c>
      <c r="Q144" s="231">
        <f t="shared" si="92"/>
        <v>-320564.57527534477</v>
      </c>
      <c r="R144" s="231">
        <f t="shared" si="92"/>
        <v>0</v>
      </c>
      <c r="S144" s="231">
        <f t="shared" si="92"/>
        <v>-320564.57527534477</v>
      </c>
      <c r="T144" s="231">
        <f t="shared" si="92"/>
        <v>0</v>
      </c>
      <c r="U144" s="231">
        <f t="shared" si="92"/>
        <v>0</v>
      </c>
      <c r="V144" s="231">
        <f t="shared" si="92"/>
        <v>0</v>
      </c>
      <c r="W144" s="232"/>
    </row>
    <row r="145" spans="1:23" s="206" customFormat="1" outlineLevel="1" x14ac:dyDescent="0.25">
      <c r="A145" s="215"/>
      <c r="B145" s="216"/>
      <c r="C145" s="216"/>
      <c r="D145" s="216"/>
      <c r="E145" s="216"/>
      <c r="F145" s="216"/>
      <c r="G145" s="216" t="s">
        <v>136</v>
      </c>
      <c r="H145" s="216" t="s">
        <v>137</v>
      </c>
      <c r="I145" s="216">
        <v>20</v>
      </c>
      <c r="J145" s="216" t="s">
        <v>138</v>
      </c>
      <c r="K145" s="216"/>
      <c r="L145" s="217">
        <v>-48894.732181989784</v>
      </c>
      <c r="M145" s="217"/>
      <c r="N145" s="217">
        <v>-40024.448167785973</v>
      </c>
      <c r="O145" s="217">
        <f t="shared" ref="O145:O147" si="93">L145-N145</f>
        <v>-8870.2840142038112</v>
      </c>
      <c r="P145" s="217"/>
      <c r="Q145" s="217"/>
      <c r="R145" s="217"/>
      <c r="S145" s="217">
        <f t="shared" ref="S145:S147" si="94">Q145+R145</f>
        <v>0</v>
      </c>
      <c r="T145" s="217"/>
      <c r="U145" s="217"/>
      <c r="V145" s="217"/>
      <c r="W145" s="218"/>
    </row>
    <row r="146" spans="1:23" s="206" customFormat="1" outlineLevel="1" x14ac:dyDescent="0.25">
      <c r="A146" s="207"/>
      <c r="B146" s="208"/>
      <c r="C146" s="208"/>
      <c r="D146" s="208"/>
      <c r="E146" s="208"/>
      <c r="F146" s="208"/>
      <c r="G146" s="208" t="s">
        <v>136</v>
      </c>
      <c r="H146" s="208" t="s">
        <v>137</v>
      </c>
      <c r="I146" s="208">
        <v>20</v>
      </c>
      <c r="J146" s="208" t="s">
        <v>141</v>
      </c>
      <c r="K146" s="208"/>
      <c r="L146" s="209">
        <v>-7714.7400000000007</v>
      </c>
      <c r="M146" s="209">
        <v>-7714.7400000000007</v>
      </c>
      <c r="N146" s="209">
        <v>-7714.7400000000007</v>
      </c>
      <c r="O146" s="209">
        <f t="shared" si="93"/>
        <v>0</v>
      </c>
      <c r="P146" s="209"/>
      <c r="Q146" s="209"/>
      <c r="R146" s="209"/>
      <c r="S146" s="209">
        <f t="shared" si="94"/>
        <v>0</v>
      </c>
      <c r="T146" s="209"/>
      <c r="U146" s="209"/>
      <c r="V146" s="209"/>
      <c r="W146" s="210"/>
    </row>
    <row r="147" spans="1:23" s="206" customFormat="1" ht="15.75" outlineLevel="1" thickBot="1" x14ac:dyDescent="0.3">
      <c r="A147" s="211"/>
      <c r="B147" s="212"/>
      <c r="C147" s="212"/>
      <c r="D147" s="212"/>
      <c r="E147" s="212"/>
      <c r="F147" s="212"/>
      <c r="G147" s="212" t="s">
        <v>136</v>
      </c>
      <c r="H147" s="212" t="s">
        <v>137</v>
      </c>
      <c r="I147" s="212">
        <v>20</v>
      </c>
      <c r="J147" s="212"/>
      <c r="K147" s="212"/>
      <c r="L147" s="233">
        <v>-2140541.7270750655</v>
      </c>
      <c r="M147" s="213">
        <v>-257710.5318881993</v>
      </c>
      <c r="N147" s="213">
        <v>-1819977.1517997207</v>
      </c>
      <c r="O147" s="213">
        <f t="shared" si="93"/>
        <v>-320564.57527534477</v>
      </c>
      <c r="P147" s="213">
        <v>-320564.57527534477</v>
      </c>
      <c r="Q147" s="213">
        <v>-320564.57527534477</v>
      </c>
      <c r="R147" s="213"/>
      <c r="S147" s="213">
        <f t="shared" si="94"/>
        <v>-320564.57527534477</v>
      </c>
      <c r="T147" s="213"/>
      <c r="U147" s="213"/>
      <c r="V147" s="213"/>
      <c r="W147" s="214"/>
    </row>
    <row r="148" spans="1:23" s="201" customFormat="1" ht="15.75" outlineLevel="1" thickBot="1" x14ac:dyDescent="0.3">
      <c r="A148" s="197"/>
      <c r="B148" s="198" t="s">
        <v>143</v>
      </c>
      <c r="C148" s="198"/>
      <c r="D148" s="198"/>
      <c r="E148" s="198"/>
      <c r="F148" s="198"/>
      <c r="G148" s="198"/>
      <c r="H148" s="198"/>
      <c r="I148" s="198"/>
      <c r="J148" s="198"/>
      <c r="K148" s="198"/>
      <c r="L148" s="199">
        <f>SUM(L149:L152)</f>
        <v>-230294.96657373419</v>
      </c>
      <c r="M148" s="199">
        <f t="shared" ref="M148:V148" si="95">SUM(M149:M152)</f>
        <v>-84.491041640605602</v>
      </c>
      <c r="N148" s="199">
        <f t="shared" si="95"/>
        <v>-228610.99193761326</v>
      </c>
      <c r="O148" s="199">
        <f t="shared" si="95"/>
        <v>-1683.9746361209216</v>
      </c>
      <c r="P148" s="199">
        <f t="shared" si="95"/>
        <v>-54.209991121155099</v>
      </c>
      <c r="Q148" s="199">
        <f t="shared" si="95"/>
        <v>-54.209991121155099</v>
      </c>
      <c r="R148" s="199">
        <f t="shared" si="95"/>
        <v>0</v>
      </c>
      <c r="S148" s="199">
        <f t="shared" si="95"/>
        <v>-54.209991121155099</v>
      </c>
      <c r="T148" s="199">
        <f t="shared" si="95"/>
        <v>0</v>
      </c>
      <c r="U148" s="199">
        <f t="shared" si="95"/>
        <v>0</v>
      </c>
      <c r="V148" s="199">
        <f t="shared" si="95"/>
        <v>0</v>
      </c>
      <c r="W148" s="200"/>
    </row>
    <row r="149" spans="1:23" s="206" customFormat="1" outlineLevel="1" x14ac:dyDescent="0.25">
      <c r="A149" s="215"/>
      <c r="B149" s="216"/>
      <c r="C149" s="216"/>
      <c r="D149" s="216"/>
      <c r="E149" s="216"/>
      <c r="F149" s="216"/>
      <c r="G149" s="216" t="s">
        <v>136</v>
      </c>
      <c r="H149" s="216" t="s">
        <v>137</v>
      </c>
      <c r="I149" s="216">
        <v>20</v>
      </c>
      <c r="J149" s="216" t="s">
        <v>138</v>
      </c>
      <c r="K149" s="216"/>
      <c r="L149" s="217">
        <v>-19375.737574742925</v>
      </c>
      <c r="M149" s="217"/>
      <c r="N149" s="217">
        <v>-17745.975164060696</v>
      </c>
      <c r="O149" s="217">
        <f t="shared" ref="O149:O152" si="96">L149-N149</f>
        <v>-1629.7624106822295</v>
      </c>
      <c r="P149" s="217"/>
      <c r="Q149" s="217"/>
      <c r="R149" s="217"/>
      <c r="S149" s="217">
        <f t="shared" ref="S149:S152" si="97">Q149+R149</f>
        <v>0</v>
      </c>
      <c r="T149" s="217"/>
      <c r="U149" s="217"/>
      <c r="V149" s="217"/>
      <c r="W149" s="218"/>
    </row>
    <row r="150" spans="1:23" s="206" customFormat="1" outlineLevel="1" x14ac:dyDescent="0.25">
      <c r="A150" s="207"/>
      <c r="B150" s="208"/>
      <c r="C150" s="208"/>
      <c r="D150" s="208"/>
      <c r="E150" s="208"/>
      <c r="F150" s="208"/>
      <c r="G150" s="208" t="s">
        <v>136</v>
      </c>
      <c r="H150" s="208" t="s">
        <v>137</v>
      </c>
      <c r="I150" s="208">
        <v>20</v>
      </c>
      <c r="J150" s="208" t="s">
        <v>144</v>
      </c>
      <c r="K150" s="208"/>
      <c r="L150" s="209">
        <v>-84.491041640605602</v>
      </c>
      <c r="M150" s="209">
        <v>-84.491041640605602</v>
      </c>
      <c r="N150" s="209">
        <v>-84.491041640605602</v>
      </c>
      <c r="O150" s="209">
        <f t="shared" si="96"/>
        <v>0</v>
      </c>
      <c r="P150" s="209"/>
      <c r="Q150" s="209"/>
      <c r="R150" s="209"/>
      <c r="S150" s="209">
        <f t="shared" si="97"/>
        <v>0</v>
      </c>
      <c r="T150" s="209"/>
      <c r="U150" s="209"/>
      <c r="V150" s="209"/>
      <c r="W150" s="210"/>
    </row>
    <row r="151" spans="1:23" s="206" customFormat="1" outlineLevel="1" x14ac:dyDescent="0.25">
      <c r="A151" s="207"/>
      <c r="B151" s="208"/>
      <c r="C151" s="208"/>
      <c r="D151" s="208"/>
      <c r="E151" s="208"/>
      <c r="F151" s="208"/>
      <c r="G151" s="208" t="s">
        <v>136</v>
      </c>
      <c r="H151" s="208" t="s">
        <v>137</v>
      </c>
      <c r="I151" s="208">
        <v>20</v>
      </c>
      <c r="J151" s="208" t="s">
        <v>145</v>
      </c>
      <c r="K151" s="208"/>
      <c r="L151" s="209">
        <v>-978.79180570158701</v>
      </c>
      <c r="M151" s="209"/>
      <c r="N151" s="209">
        <v>-924.58181458043191</v>
      </c>
      <c r="O151" s="209">
        <f t="shared" si="96"/>
        <v>-54.209991121155099</v>
      </c>
      <c r="P151" s="209">
        <v>-54.209991121155099</v>
      </c>
      <c r="Q151" s="209">
        <v>-54.209991121155099</v>
      </c>
      <c r="R151" s="209"/>
      <c r="S151" s="209">
        <f t="shared" si="97"/>
        <v>-54.209991121155099</v>
      </c>
      <c r="T151" s="209"/>
      <c r="U151" s="209"/>
      <c r="V151" s="209"/>
      <c r="W151" s="210"/>
    </row>
    <row r="152" spans="1:23" s="206" customFormat="1" ht="15.75" outlineLevel="1" thickBot="1" x14ac:dyDescent="0.3">
      <c r="A152" s="238"/>
      <c r="B152" s="239"/>
      <c r="C152" s="239"/>
      <c r="D152" s="239"/>
      <c r="E152" s="239"/>
      <c r="F152" s="239"/>
      <c r="G152" s="208" t="s">
        <v>136</v>
      </c>
      <c r="H152" s="208" t="s">
        <v>137</v>
      </c>
      <c r="I152" s="208">
        <v>20</v>
      </c>
      <c r="J152" s="239"/>
      <c r="K152" s="239"/>
      <c r="L152" s="240">
        <v>-209855.94615164906</v>
      </c>
      <c r="M152" s="240"/>
      <c r="N152" s="240">
        <v>-209855.94391733152</v>
      </c>
      <c r="O152" s="209">
        <f t="shared" si="96"/>
        <v>-2.2343175369314849E-3</v>
      </c>
      <c r="P152" s="240"/>
      <c r="Q152" s="240"/>
      <c r="R152" s="240"/>
      <c r="S152" s="209">
        <f t="shared" si="97"/>
        <v>0</v>
      </c>
      <c r="T152" s="240"/>
      <c r="U152" s="240"/>
      <c r="V152" s="240"/>
      <c r="W152" s="241"/>
    </row>
    <row r="153" spans="1:23" s="201" customFormat="1" ht="15.75" outlineLevel="1" thickBot="1" x14ac:dyDescent="0.3">
      <c r="A153" s="197"/>
      <c r="B153" s="198" t="s">
        <v>168</v>
      </c>
      <c r="C153" s="198"/>
      <c r="D153" s="198"/>
      <c r="E153" s="198"/>
      <c r="F153" s="198"/>
      <c r="G153" s="198"/>
      <c r="H153" s="198"/>
      <c r="I153" s="198"/>
      <c r="J153" s="198"/>
      <c r="K153" s="198"/>
      <c r="L153" s="199">
        <f t="shared" ref="L153:V153" si="98">SUM(L154:L155)</f>
        <v>-111950.875596</v>
      </c>
      <c r="M153" s="199">
        <f t="shared" si="98"/>
        <v>0</v>
      </c>
      <c r="N153" s="199">
        <f t="shared" si="98"/>
        <v>-107883.55379999999</v>
      </c>
      <c r="O153" s="199">
        <f t="shared" si="98"/>
        <v>-4067.3217959999938</v>
      </c>
      <c r="P153" s="199">
        <f t="shared" si="98"/>
        <v>-7.5300759999954607</v>
      </c>
      <c r="Q153" s="199">
        <f t="shared" si="98"/>
        <v>-7.5300759999954607</v>
      </c>
      <c r="R153" s="199">
        <f t="shared" si="98"/>
        <v>0</v>
      </c>
      <c r="S153" s="199">
        <f t="shared" si="98"/>
        <v>-7.5300759999954607</v>
      </c>
      <c r="T153" s="199">
        <f t="shared" si="98"/>
        <v>0</v>
      </c>
      <c r="U153" s="199">
        <f t="shared" si="98"/>
        <v>0</v>
      </c>
      <c r="V153" s="199">
        <f t="shared" si="98"/>
        <v>0</v>
      </c>
      <c r="W153" s="200"/>
    </row>
    <row r="154" spans="1:23" s="206" customFormat="1" outlineLevel="1" x14ac:dyDescent="0.25">
      <c r="A154" s="242"/>
      <c r="B154" s="243"/>
      <c r="C154" s="243"/>
      <c r="D154" s="243"/>
      <c r="E154" s="243"/>
      <c r="F154" s="243"/>
      <c r="G154" s="203" t="s">
        <v>136</v>
      </c>
      <c r="H154" s="203" t="s">
        <v>137</v>
      </c>
      <c r="I154" s="243">
        <v>20</v>
      </c>
      <c r="J154" s="243" t="s">
        <v>138</v>
      </c>
      <c r="K154" s="243"/>
      <c r="L154" s="244">
        <v>-10761.998929999998</v>
      </c>
      <c r="M154" s="244"/>
      <c r="N154" s="244">
        <v>-6702.2072099999996</v>
      </c>
      <c r="O154" s="204">
        <f t="shared" ref="O154:O155" si="99">L154-N154</f>
        <v>-4059.7917199999983</v>
      </c>
      <c r="P154" s="244"/>
      <c r="Q154" s="244"/>
      <c r="R154" s="244"/>
      <c r="S154" s="204">
        <f t="shared" ref="S154:S155" si="100">Q154+R154</f>
        <v>0</v>
      </c>
      <c r="T154" s="244"/>
      <c r="U154" s="244"/>
      <c r="V154" s="244"/>
      <c r="W154" s="245"/>
    </row>
    <row r="155" spans="1:23" s="206" customFormat="1" ht="15.75" outlineLevel="1" thickBot="1" x14ac:dyDescent="0.3">
      <c r="A155" s="225"/>
      <c r="B155" s="226"/>
      <c r="C155" s="226"/>
      <c r="D155" s="226"/>
      <c r="E155" s="226"/>
      <c r="F155" s="226"/>
      <c r="G155" s="247" t="s">
        <v>136</v>
      </c>
      <c r="H155" s="247" t="s">
        <v>137</v>
      </c>
      <c r="I155" s="226">
        <v>20</v>
      </c>
      <c r="J155" s="226"/>
      <c r="K155" s="226"/>
      <c r="L155" s="227">
        <v>-101188.876666</v>
      </c>
      <c r="M155" s="227"/>
      <c r="N155" s="227">
        <v>-101181.34659</v>
      </c>
      <c r="O155" s="248">
        <f t="shared" si="99"/>
        <v>-7.5300759999954607</v>
      </c>
      <c r="P155" s="227">
        <v>-7.5300759999954607</v>
      </c>
      <c r="Q155" s="227">
        <v>-7.5300759999954607</v>
      </c>
      <c r="R155" s="227"/>
      <c r="S155" s="227">
        <f t="shared" si="100"/>
        <v>-7.5300759999954607</v>
      </c>
      <c r="T155" s="227"/>
      <c r="U155" s="227"/>
      <c r="V155" s="227"/>
      <c r="W155" s="228"/>
    </row>
    <row r="156" spans="1:23" ht="15.75" outlineLevel="1" thickBot="1" x14ac:dyDescent="0.3">
      <c r="A156" s="192"/>
      <c r="B156" s="193"/>
      <c r="C156" s="193"/>
      <c r="D156" s="193"/>
      <c r="E156" s="193" t="s">
        <v>169</v>
      </c>
      <c r="F156" s="193" t="s">
        <v>170</v>
      </c>
      <c r="G156" s="193"/>
      <c r="H156" s="193"/>
      <c r="I156" s="193"/>
      <c r="J156" s="193"/>
      <c r="K156" s="193"/>
      <c r="L156" s="219">
        <f t="shared" ref="L156:V156" si="101">L157+L161+L165+L170</f>
        <v>-9127126.6007093526</v>
      </c>
      <c r="M156" s="219">
        <f t="shared" si="101"/>
        <v>-1046572.8195146071</v>
      </c>
      <c r="N156" s="219">
        <f t="shared" si="101"/>
        <v>-7731043.1044725003</v>
      </c>
      <c r="O156" s="219">
        <f t="shared" si="101"/>
        <v>-1396083.4962368528</v>
      </c>
      <c r="P156" s="219">
        <f t="shared" si="101"/>
        <v>-1310296.0884823594</v>
      </c>
      <c r="Q156" s="219">
        <f t="shared" si="101"/>
        <v>-1310296.0884823594</v>
      </c>
      <c r="R156" s="219">
        <f t="shared" si="101"/>
        <v>0</v>
      </c>
      <c r="S156" s="219">
        <f t="shared" si="101"/>
        <v>-1310296.0884823594</v>
      </c>
      <c r="T156" s="219">
        <f t="shared" si="101"/>
        <v>0</v>
      </c>
      <c r="U156" s="219">
        <f t="shared" si="101"/>
        <v>0</v>
      </c>
      <c r="V156" s="219">
        <f t="shared" si="101"/>
        <v>0</v>
      </c>
      <c r="W156" s="196" t="s">
        <v>74</v>
      </c>
    </row>
    <row r="157" spans="1:23" s="224" customFormat="1" ht="15.75" outlineLevel="1" thickBot="1" x14ac:dyDescent="0.3">
      <c r="A157" s="234"/>
      <c r="B157" s="235" t="s">
        <v>135</v>
      </c>
      <c r="C157" s="235"/>
      <c r="D157" s="235"/>
      <c r="E157" s="235"/>
      <c r="F157" s="235"/>
      <c r="G157" s="235"/>
      <c r="H157" s="235"/>
      <c r="I157" s="235"/>
      <c r="J157" s="235"/>
      <c r="K157" s="235"/>
      <c r="L157" s="236">
        <f t="shared" ref="L157:V157" si="102">SUM(L158:L160)</f>
        <v>-2098402.4164075791</v>
      </c>
      <c r="M157" s="236">
        <f t="shared" si="102"/>
        <v>-943627.31</v>
      </c>
      <c r="N157" s="236">
        <f t="shared" si="102"/>
        <v>-957376.46851183998</v>
      </c>
      <c r="O157" s="236">
        <f t="shared" si="102"/>
        <v>-1141025.947895739</v>
      </c>
      <c r="P157" s="236">
        <f t="shared" si="102"/>
        <v>-1141025.953295666</v>
      </c>
      <c r="Q157" s="236">
        <f t="shared" si="102"/>
        <v>-1141025.953295666</v>
      </c>
      <c r="R157" s="236">
        <f t="shared" si="102"/>
        <v>0</v>
      </c>
      <c r="S157" s="236">
        <f t="shared" si="102"/>
        <v>-1141025.953295666</v>
      </c>
      <c r="T157" s="236">
        <f t="shared" si="102"/>
        <v>0</v>
      </c>
      <c r="U157" s="236">
        <f t="shared" si="102"/>
        <v>0</v>
      </c>
      <c r="V157" s="236">
        <f t="shared" si="102"/>
        <v>0</v>
      </c>
      <c r="W157" s="237"/>
    </row>
    <row r="158" spans="1:23" s="206" customFormat="1" outlineLevel="1" x14ac:dyDescent="0.25">
      <c r="A158" s="215"/>
      <c r="B158" s="216"/>
      <c r="C158" s="216"/>
      <c r="D158" s="216"/>
      <c r="E158" s="216"/>
      <c r="F158" s="216"/>
      <c r="G158" s="216" t="s">
        <v>136</v>
      </c>
      <c r="H158" s="216" t="s">
        <v>137</v>
      </c>
      <c r="I158" s="216">
        <v>20</v>
      </c>
      <c r="J158" s="216" t="s">
        <v>138</v>
      </c>
      <c r="K158" s="216"/>
      <c r="L158" s="217">
        <v>-577.01999979999994</v>
      </c>
      <c r="M158" s="217"/>
      <c r="N158" s="217">
        <v>-577.02539972693944</v>
      </c>
      <c r="O158" s="217">
        <f t="shared" ref="O158:O160" si="103">L158-N158</f>
        <v>5.3999269395035299E-3</v>
      </c>
      <c r="P158" s="217"/>
      <c r="Q158" s="217"/>
      <c r="R158" s="217"/>
      <c r="S158" s="217">
        <f t="shared" ref="S158:S160" si="104">Q158+R158</f>
        <v>0</v>
      </c>
      <c r="T158" s="217"/>
      <c r="U158" s="217"/>
      <c r="V158" s="217"/>
      <c r="W158" s="218"/>
    </row>
    <row r="159" spans="1:23" s="206" customFormat="1" outlineLevel="1" x14ac:dyDescent="0.25">
      <c r="A159" s="207"/>
      <c r="B159" s="208"/>
      <c r="C159" s="208"/>
      <c r="D159" s="208"/>
      <c r="E159" s="208"/>
      <c r="F159" s="208"/>
      <c r="G159" s="208" t="s">
        <v>136</v>
      </c>
      <c r="H159" s="208" t="s">
        <v>137</v>
      </c>
      <c r="I159" s="208">
        <v>20</v>
      </c>
      <c r="J159" s="208" t="s">
        <v>139</v>
      </c>
      <c r="K159" s="208"/>
      <c r="L159" s="209">
        <v>-842.1052631578948</v>
      </c>
      <c r="M159" s="209"/>
      <c r="N159" s="209">
        <v>-374.2611591568226</v>
      </c>
      <c r="O159" s="209">
        <f t="shared" si="103"/>
        <v>-467.8441040010722</v>
      </c>
      <c r="P159" s="209">
        <v>-467.8441040010722</v>
      </c>
      <c r="Q159" s="209">
        <v>-467.8441040010722</v>
      </c>
      <c r="R159" s="209"/>
      <c r="S159" s="209">
        <f t="shared" si="104"/>
        <v>-467.8441040010722</v>
      </c>
      <c r="T159" s="209"/>
      <c r="U159" s="209"/>
      <c r="V159" s="209"/>
      <c r="W159" s="210"/>
    </row>
    <row r="160" spans="1:23" s="206" customFormat="1" ht="15.75" outlineLevel="1" thickBot="1" x14ac:dyDescent="0.3">
      <c r="A160" s="225"/>
      <c r="B160" s="226"/>
      <c r="C160" s="226"/>
      <c r="D160" s="226"/>
      <c r="E160" s="226"/>
      <c r="F160" s="226"/>
      <c r="G160" s="226" t="s">
        <v>136</v>
      </c>
      <c r="H160" s="226" t="s">
        <v>137</v>
      </c>
      <c r="I160" s="226">
        <v>20</v>
      </c>
      <c r="J160" s="226"/>
      <c r="K160" s="226"/>
      <c r="L160" s="227">
        <v>-2096983.2911446211</v>
      </c>
      <c r="M160" s="227">
        <v>-943627.31</v>
      </c>
      <c r="N160" s="227">
        <v>-956425.18195295625</v>
      </c>
      <c r="O160" s="227">
        <f t="shared" si="103"/>
        <v>-1140558.109191665</v>
      </c>
      <c r="P160" s="227">
        <v>-1140558.109191665</v>
      </c>
      <c r="Q160" s="227">
        <v>-1140558.109191665</v>
      </c>
      <c r="R160" s="227"/>
      <c r="S160" s="227">
        <f t="shared" si="104"/>
        <v>-1140558.109191665</v>
      </c>
      <c r="T160" s="227"/>
      <c r="U160" s="227"/>
      <c r="V160" s="227"/>
      <c r="W160" s="228"/>
    </row>
    <row r="161" spans="1:23" s="201" customFormat="1" ht="15.75" outlineLevel="1" thickBot="1" x14ac:dyDescent="0.3">
      <c r="A161" s="229"/>
      <c r="B161" s="230" t="s">
        <v>140</v>
      </c>
      <c r="C161" s="230"/>
      <c r="D161" s="230"/>
      <c r="E161" s="230"/>
      <c r="F161" s="230"/>
      <c r="G161" s="230"/>
      <c r="H161" s="230"/>
      <c r="I161" s="230"/>
      <c r="J161" s="230"/>
      <c r="K161" s="230"/>
      <c r="L161" s="231">
        <f t="shared" ref="L161:V161" si="105">SUM(L162:L164)</f>
        <v>-6683.744089686742</v>
      </c>
      <c r="M161" s="231">
        <f t="shared" si="105"/>
        <v>-5665.7094657859097</v>
      </c>
      <c r="N161" s="231">
        <f t="shared" si="105"/>
        <v>-5957.2232232982687</v>
      </c>
      <c r="O161" s="231">
        <f t="shared" si="105"/>
        <v>-726.52086638847368</v>
      </c>
      <c r="P161" s="231">
        <f t="shared" si="105"/>
        <v>-726.52289349447528</v>
      </c>
      <c r="Q161" s="231">
        <f t="shared" si="105"/>
        <v>-726.52289349447528</v>
      </c>
      <c r="R161" s="231">
        <f t="shared" si="105"/>
        <v>0</v>
      </c>
      <c r="S161" s="231">
        <f t="shared" si="105"/>
        <v>-726.52289349447528</v>
      </c>
      <c r="T161" s="231">
        <f t="shared" si="105"/>
        <v>0</v>
      </c>
      <c r="U161" s="231">
        <f t="shared" si="105"/>
        <v>0</v>
      </c>
      <c r="V161" s="231">
        <f t="shared" si="105"/>
        <v>0</v>
      </c>
      <c r="W161" s="232"/>
    </row>
    <row r="162" spans="1:23" s="206" customFormat="1" outlineLevel="1" x14ac:dyDescent="0.25">
      <c r="A162" s="215"/>
      <c r="B162" s="216"/>
      <c r="C162" s="216"/>
      <c r="D162" s="216"/>
      <c r="E162" s="216"/>
      <c r="F162" s="216"/>
      <c r="G162" s="216" t="s">
        <v>136</v>
      </c>
      <c r="H162" s="216" t="s">
        <v>137</v>
      </c>
      <c r="I162" s="216">
        <v>20</v>
      </c>
      <c r="J162" s="216" t="s">
        <v>138</v>
      </c>
      <c r="K162" s="216"/>
      <c r="L162" s="217">
        <v>-15.422371460622383</v>
      </c>
      <c r="M162" s="217"/>
      <c r="N162" s="217">
        <v>-15.424398566623967</v>
      </c>
      <c r="O162" s="217">
        <f t="shared" ref="O162:O164" si="106">L162-N162</f>
        <v>2.0271060015844E-3</v>
      </c>
      <c r="P162" s="217"/>
      <c r="Q162" s="217"/>
      <c r="R162" s="217"/>
      <c r="S162" s="217">
        <f t="shared" ref="S162:S164" si="107">Q162+R162</f>
        <v>0</v>
      </c>
      <c r="T162" s="217"/>
      <c r="U162" s="217"/>
      <c r="V162" s="217"/>
      <c r="W162" s="218"/>
    </row>
    <row r="163" spans="1:23" s="206" customFormat="1" outlineLevel="1" x14ac:dyDescent="0.25">
      <c r="A163" s="207"/>
      <c r="B163" s="208"/>
      <c r="C163" s="208"/>
      <c r="D163" s="208"/>
      <c r="E163" s="208"/>
      <c r="F163" s="208"/>
      <c r="G163" s="208" t="s">
        <v>136</v>
      </c>
      <c r="H163" s="208" t="s">
        <v>137</v>
      </c>
      <c r="I163" s="208">
        <v>20</v>
      </c>
      <c r="J163" s="208" t="s">
        <v>141</v>
      </c>
      <c r="K163" s="208"/>
      <c r="L163" s="209">
        <v>-225.41</v>
      </c>
      <c r="M163" s="209">
        <v>-225.41</v>
      </c>
      <c r="N163" s="209">
        <v>-225.41</v>
      </c>
      <c r="O163" s="209">
        <f t="shared" si="106"/>
        <v>0</v>
      </c>
      <c r="P163" s="209"/>
      <c r="Q163" s="209"/>
      <c r="R163" s="209"/>
      <c r="S163" s="209">
        <f t="shared" si="107"/>
        <v>0</v>
      </c>
      <c r="T163" s="209"/>
      <c r="U163" s="209"/>
      <c r="V163" s="209"/>
      <c r="W163" s="210"/>
    </row>
    <row r="164" spans="1:23" s="206" customFormat="1" ht="15.75" outlineLevel="1" thickBot="1" x14ac:dyDescent="0.3">
      <c r="A164" s="211"/>
      <c r="B164" s="212"/>
      <c r="C164" s="212"/>
      <c r="D164" s="212"/>
      <c r="E164" s="212"/>
      <c r="F164" s="212"/>
      <c r="G164" s="212" t="s">
        <v>136</v>
      </c>
      <c r="H164" s="212" t="s">
        <v>137</v>
      </c>
      <c r="I164" s="212">
        <v>20</v>
      </c>
      <c r="J164" s="212"/>
      <c r="K164" s="212"/>
      <c r="L164" s="233">
        <v>-6442.9117182261198</v>
      </c>
      <c r="M164" s="213">
        <v>-5440.2994657859099</v>
      </c>
      <c r="N164" s="213">
        <v>-5716.3888247316445</v>
      </c>
      <c r="O164" s="213">
        <f t="shared" si="106"/>
        <v>-726.52289349447528</v>
      </c>
      <c r="P164" s="213">
        <v>-726.52289349447528</v>
      </c>
      <c r="Q164" s="213">
        <v>-726.52289349447528</v>
      </c>
      <c r="R164" s="213"/>
      <c r="S164" s="213">
        <f t="shared" si="107"/>
        <v>-726.52289349447528</v>
      </c>
      <c r="T164" s="213"/>
      <c r="U164" s="213"/>
      <c r="V164" s="213"/>
      <c r="W164" s="214"/>
    </row>
    <row r="165" spans="1:23" s="201" customFormat="1" ht="15.75" outlineLevel="1" thickBot="1" x14ac:dyDescent="0.3">
      <c r="A165" s="197"/>
      <c r="B165" s="198" t="s">
        <v>143</v>
      </c>
      <c r="C165" s="198"/>
      <c r="D165" s="198"/>
      <c r="E165" s="198"/>
      <c r="F165" s="198"/>
      <c r="G165" s="198"/>
      <c r="H165" s="198"/>
      <c r="I165" s="198"/>
      <c r="J165" s="198"/>
      <c r="K165" s="198"/>
      <c r="L165" s="199">
        <f>SUM(L166:L169)</f>
        <v>-513898.51934620488</v>
      </c>
      <c r="M165" s="199">
        <f t="shared" ref="M165:V165" si="108">SUM(M166:M169)</f>
        <v>-3.9600488211243725</v>
      </c>
      <c r="N165" s="199">
        <f t="shared" si="108"/>
        <v>-496189.08835167217</v>
      </c>
      <c r="O165" s="199">
        <f t="shared" si="108"/>
        <v>-17709.430994532744</v>
      </c>
      <c r="P165" s="199">
        <f t="shared" si="108"/>
        <v>-5.3264124318999109</v>
      </c>
      <c r="Q165" s="199">
        <f t="shared" si="108"/>
        <v>-5.3264124318999109</v>
      </c>
      <c r="R165" s="199">
        <f t="shared" si="108"/>
        <v>0</v>
      </c>
      <c r="S165" s="199">
        <f t="shared" si="108"/>
        <v>-5.3264124318999109</v>
      </c>
      <c r="T165" s="199">
        <f t="shared" si="108"/>
        <v>0</v>
      </c>
      <c r="U165" s="199">
        <f t="shared" si="108"/>
        <v>0</v>
      </c>
      <c r="V165" s="199">
        <f t="shared" si="108"/>
        <v>0</v>
      </c>
      <c r="W165" s="200"/>
    </row>
    <row r="166" spans="1:23" s="206" customFormat="1" outlineLevel="1" x14ac:dyDescent="0.25">
      <c r="A166" s="215"/>
      <c r="B166" s="216"/>
      <c r="C166" s="216"/>
      <c r="D166" s="216"/>
      <c r="E166" s="216"/>
      <c r="F166" s="216"/>
      <c r="G166" s="216" t="s">
        <v>136</v>
      </c>
      <c r="H166" s="216" t="s">
        <v>137</v>
      </c>
      <c r="I166" s="216">
        <v>20</v>
      </c>
      <c r="J166" s="216" t="s">
        <v>138</v>
      </c>
      <c r="K166" s="216"/>
      <c r="L166" s="217">
        <v>-44628.458196546409</v>
      </c>
      <c r="M166" s="217"/>
      <c r="N166" s="217">
        <v>-26924.041066124184</v>
      </c>
      <c r="O166" s="217">
        <f t="shared" ref="O166:O169" si="109">L166-N166</f>
        <v>-17704.417130422225</v>
      </c>
      <c r="P166" s="217"/>
      <c r="Q166" s="217"/>
      <c r="R166" s="217"/>
      <c r="S166" s="217">
        <f t="shared" ref="S166:S169" si="110">Q166+R166</f>
        <v>0</v>
      </c>
      <c r="T166" s="217"/>
      <c r="U166" s="217"/>
      <c r="V166" s="217"/>
      <c r="W166" s="218"/>
    </row>
    <row r="167" spans="1:23" s="206" customFormat="1" outlineLevel="1" x14ac:dyDescent="0.25">
      <c r="A167" s="207"/>
      <c r="B167" s="208"/>
      <c r="C167" s="208"/>
      <c r="D167" s="208"/>
      <c r="E167" s="208"/>
      <c r="F167" s="208"/>
      <c r="G167" s="208" t="s">
        <v>136</v>
      </c>
      <c r="H167" s="208" t="s">
        <v>137</v>
      </c>
      <c r="I167" s="208">
        <v>20</v>
      </c>
      <c r="J167" s="208" t="s">
        <v>144</v>
      </c>
      <c r="K167" s="208"/>
      <c r="L167" s="209">
        <v>-3.9600488211243725</v>
      </c>
      <c r="M167" s="209">
        <v>-3.9600488211243725</v>
      </c>
      <c r="N167" s="209">
        <v>-3.9600488211243725</v>
      </c>
      <c r="O167" s="209">
        <f t="shared" si="109"/>
        <v>0</v>
      </c>
      <c r="P167" s="209"/>
      <c r="Q167" s="209"/>
      <c r="R167" s="209"/>
      <c r="S167" s="209">
        <f t="shared" si="110"/>
        <v>0</v>
      </c>
      <c r="T167" s="209"/>
      <c r="U167" s="209"/>
      <c r="V167" s="209"/>
      <c r="W167" s="210"/>
    </row>
    <row r="168" spans="1:23" s="206" customFormat="1" outlineLevel="1" x14ac:dyDescent="0.25">
      <c r="A168" s="207"/>
      <c r="B168" s="208"/>
      <c r="C168" s="208"/>
      <c r="D168" s="208"/>
      <c r="E168" s="208"/>
      <c r="F168" s="208"/>
      <c r="G168" s="208" t="s">
        <v>136</v>
      </c>
      <c r="H168" s="208" t="s">
        <v>137</v>
      </c>
      <c r="I168" s="208">
        <v>20</v>
      </c>
      <c r="J168" s="208" t="s">
        <v>145</v>
      </c>
      <c r="K168" s="208"/>
      <c r="L168" s="209">
        <v>-32.029253021838208</v>
      </c>
      <c r="M168" s="209"/>
      <c r="N168" s="209">
        <v>-26.702840589938297</v>
      </c>
      <c r="O168" s="209">
        <f t="shared" si="109"/>
        <v>-5.3264124318999109</v>
      </c>
      <c r="P168" s="209">
        <v>-5.3264124318999109</v>
      </c>
      <c r="Q168" s="209">
        <v>-5.3264124318999109</v>
      </c>
      <c r="R168" s="209"/>
      <c r="S168" s="209">
        <f t="shared" si="110"/>
        <v>-5.3264124318999109</v>
      </c>
      <c r="T168" s="209"/>
      <c r="U168" s="209"/>
      <c r="V168" s="209"/>
      <c r="W168" s="210"/>
    </row>
    <row r="169" spans="1:23" s="206" customFormat="1" ht="15.75" outlineLevel="1" thickBot="1" x14ac:dyDescent="0.3">
      <c r="A169" s="238"/>
      <c r="B169" s="239"/>
      <c r="C169" s="239"/>
      <c r="D169" s="239"/>
      <c r="E169" s="239"/>
      <c r="F169" s="239"/>
      <c r="G169" s="208" t="s">
        <v>136</v>
      </c>
      <c r="H169" s="208" t="s">
        <v>137</v>
      </c>
      <c r="I169" s="208">
        <v>20</v>
      </c>
      <c r="J169" s="239"/>
      <c r="K169" s="239"/>
      <c r="L169" s="240">
        <v>-469234.07184781553</v>
      </c>
      <c r="M169" s="240"/>
      <c r="N169" s="240">
        <v>-469234.38439613691</v>
      </c>
      <c r="O169" s="209">
        <f t="shared" si="109"/>
        <v>0.31254832138074562</v>
      </c>
      <c r="P169" s="240"/>
      <c r="Q169" s="240"/>
      <c r="R169" s="240"/>
      <c r="S169" s="209">
        <f t="shared" si="110"/>
        <v>0</v>
      </c>
      <c r="T169" s="240"/>
      <c r="U169" s="240"/>
      <c r="V169" s="240"/>
      <c r="W169" s="241"/>
    </row>
    <row r="170" spans="1:23" s="201" customFormat="1" ht="15.75" outlineLevel="1" thickBot="1" x14ac:dyDescent="0.3">
      <c r="A170" s="197"/>
      <c r="B170" s="198" t="s">
        <v>149</v>
      </c>
      <c r="C170" s="198"/>
      <c r="D170" s="198"/>
      <c r="E170" s="198"/>
      <c r="F170" s="198"/>
      <c r="G170" s="198"/>
      <c r="H170" s="198"/>
      <c r="I170" s="198"/>
      <c r="J170" s="198"/>
      <c r="K170" s="198"/>
      <c r="L170" s="199">
        <f t="shared" ref="L170:V170" si="111">SUM(L171:L172)</f>
        <v>-6508141.9208658822</v>
      </c>
      <c r="M170" s="199">
        <f t="shared" si="111"/>
        <v>-97275.839999999997</v>
      </c>
      <c r="N170" s="199">
        <f t="shared" si="111"/>
        <v>-6271520.3243856896</v>
      </c>
      <c r="O170" s="199">
        <f t="shared" si="111"/>
        <v>-236621.59648019262</v>
      </c>
      <c r="P170" s="199">
        <f t="shared" si="111"/>
        <v>-168538.2858807671</v>
      </c>
      <c r="Q170" s="199">
        <f t="shared" si="111"/>
        <v>-168538.2858807671</v>
      </c>
      <c r="R170" s="199">
        <f t="shared" si="111"/>
        <v>0</v>
      </c>
      <c r="S170" s="199">
        <f t="shared" si="111"/>
        <v>-168538.2858807671</v>
      </c>
      <c r="T170" s="199">
        <f t="shared" si="111"/>
        <v>0</v>
      </c>
      <c r="U170" s="199">
        <f t="shared" si="111"/>
        <v>0</v>
      </c>
      <c r="V170" s="199">
        <f t="shared" si="111"/>
        <v>0</v>
      </c>
      <c r="W170" s="200"/>
    </row>
    <row r="171" spans="1:23" s="206" customFormat="1" outlineLevel="1" x14ac:dyDescent="0.25">
      <c r="A171" s="242"/>
      <c r="B171" s="243"/>
      <c r="C171" s="243"/>
      <c r="D171" s="243"/>
      <c r="E171" s="243"/>
      <c r="F171" s="243"/>
      <c r="G171" s="203" t="s">
        <v>136</v>
      </c>
      <c r="H171" s="203" t="s">
        <v>137</v>
      </c>
      <c r="I171" s="243">
        <v>20</v>
      </c>
      <c r="J171" s="243" t="s">
        <v>138</v>
      </c>
      <c r="K171" s="243"/>
      <c r="L171" s="244">
        <v>-3106959.9333519284</v>
      </c>
      <c r="M171" s="244"/>
      <c r="N171" s="244">
        <v>-3038876.6227525026</v>
      </c>
      <c r="O171" s="204">
        <f t="shared" ref="O171:O172" si="112">L171-N171</f>
        <v>-68083.310599425808</v>
      </c>
      <c r="P171" s="244"/>
      <c r="Q171" s="244"/>
      <c r="R171" s="244"/>
      <c r="S171" s="204">
        <f t="shared" ref="S171:S172" si="113">Q171+R171</f>
        <v>0</v>
      </c>
      <c r="T171" s="244"/>
      <c r="U171" s="244"/>
      <c r="V171" s="244"/>
      <c r="W171" s="245"/>
    </row>
    <row r="172" spans="1:23" s="206" customFormat="1" ht="15.75" outlineLevel="1" thickBot="1" x14ac:dyDescent="0.3">
      <c r="A172" s="225"/>
      <c r="B172" s="226"/>
      <c r="C172" s="226"/>
      <c r="D172" s="226"/>
      <c r="E172" s="226"/>
      <c r="F172" s="226"/>
      <c r="G172" s="247" t="s">
        <v>136</v>
      </c>
      <c r="H172" s="247" t="s">
        <v>137</v>
      </c>
      <c r="I172" s="226">
        <v>20</v>
      </c>
      <c r="J172" s="226"/>
      <c r="K172" s="226"/>
      <c r="L172" s="227">
        <v>-3401181.9875139543</v>
      </c>
      <c r="M172" s="227">
        <v>-97275.839999999997</v>
      </c>
      <c r="N172" s="227">
        <v>-3232643.7016331875</v>
      </c>
      <c r="O172" s="248">
        <f t="shared" si="112"/>
        <v>-168538.28588076681</v>
      </c>
      <c r="P172" s="227">
        <v>-168538.2858807671</v>
      </c>
      <c r="Q172" s="227">
        <v>-168538.2858807671</v>
      </c>
      <c r="R172" s="227"/>
      <c r="S172" s="227">
        <f t="shared" si="113"/>
        <v>-168538.2858807671</v>
      </c>
      <c r="T172" s="227"/>
      <c r="U172" s="227"/>
      <c r="V172" s="227"/>
      <c r="W172" s="228"/>
    </row>
    <row r="173" spans="1:23" ht="15.75" outlineLevel="1" thickBot="1" x14ac:dyDescent="0.3">
      <c r="A173" s="192"/>
      <c r="B173" s="193"/>
      <c r="C173" s="193"/>
      <c r="D173" s="193"/>
      <c r="E173" s="193" t="s">
        <v>171</v>
      </c>
      <c r="F173" s="193" t="s">
        <v>172</v>
      </c>
      <c r="G173" s="193"/>
      <c r="H173" s="193"/>
      <c r="I173" s="193"/>
      <c r="J173" s="193"/>
      <c r="K173" s="193"/>
      <c r="L173" s="219">
        <f t="shared" ref="L173:V173" si="114">L174+L178+L181+L187+L190</f>
        <v>-12028373.107375903</v>
      </c>
      <c r="M173" s="219">
        <f t="shared" si="114"/>
        <v>-980702.05122373335</v>
      </c>
      <c r="N173" s="219">
        <f t="shared" si="114"/>
        <v>-10460961.929071294</v>
      </c>
      <c r="O173" s="219">
        <f t="shared" si="114"/>
        <v>-1567411.1783046089</v>
      </c>
      <c r="P173" s="219">
        <f t="shared" si="114"/>
        <v>-1284185.1428102362</v>
      </c>
      <c r="Q173" s="219">
        <f t="shared" si="114"/>
        <v>-1284185.1428102362</v>
      </c>
      <c r="R173" s="219">
        <f t="shared" si="114"/>
        <v>0</v>
      </c>
      <c r="S173" s="219">
        <f t="shared" si="114"/>
        <v>-1284185.1428102362</v>
      </c>
      <c r="T173" s="219">
        <f t="shared" si="114"/>
        <v>0</v>
      </c>
      <c r="U173" s="219">
        <f t="shared" si="114"/>
        <v>0</v>
      </c>
      <c r="V173" s="219">
        <f t="shared" si="114"/>
        <v>0</v>
      </c>
      <c r="W173" s="196" t="s">
        <v>74</v>
      </c>
    </row>
    <row r="174" spans="1:23" s="224" customFormat="1" ht="15.75" outlineLevel="1" thickBot="1" x14ac:dyDescent="0.3">
      <c r="A174" s="234"/>
      <c r="B174" s="235" t="s">
        <v>135</v>
      </c>
      <c r="C174" s="235"/>
      <c r="D174" s="235"/>
      <c r="E174" s="235"/>
      <c r="F174" s="235"/>
      <c r="G174" s="235"/>
      <c r="H174" s="235"/>
      <c r="I174" s="235"/>
      <c r="J174" s="235"/>
      <c r="K174" s="235"/>
      <c r="L174" s="236">
        <f t="shared" ref="L174:V174" si="115">SUM(L175:L177)</f>
        <v>-2882199.4861138933</v>
      </c>
      <c r="M174" s="236">
        <f t="shared" si="115"/>
        <v>-699906.97051700018</v>
      </c>
      <c r="N174" s="236">
        <f t="shared" si="115"/>
        <v>-1852710.0031456358</v>
      </c>
      <c r="O174" s="236">
        <f t="shared" si="115"/>
        <v>-1029489.4829682574</v>
      </c>
      <c r="P174" s="236">
        <f t="shared" si="115"/>
        <v>-1029230.0901317577</v>
      </c>
      <c r="Q174" s="236">
        <f t="shared" si="115"/>
        <v>-1029230.0901317577</v>
      </c>
      <c r="R174" s="236">
        <f t="shared" si="115"/>
        <v>0</v>
      </c>
      <c r="S174" s="236">
        <f t="shared" si="115"/>
        <v>-1029230.0901317577</v>
      </c>
      <c r="T174" s="236">
        <f t="shared" si="115"/>
        <v>0</v>
      </c>
      <c r="U174" s="236">
        <f t="shared" si="115"/>
        <v>0</v>
      </c>
      <c r="V174" s="236">
        <f t="shared" si="115"/>
        <v>0</v>
      </c>
      <c r="W174" s="237"/>
    </row>
    <row r="175" spans="1:23" s="206" customFormat="1" outlineLevel="1" x14ac:dyDescent="0.25">
      <c r="A175" s="215"/>
      <c r="B175" s="216"/>
      <c r="C175" s="216"/>
      <c r="D175" s="216"/>
      <c r="E175" s="216"/>
      <c r="F175" s="216"/>
      <c r="G175" s="216" t="s">
        <v>136</v>
      </c>
      <c r="H175" s="216" t="s">
        <v>137</v>
      </c>
      <c r="I175" s="216">
        <v>20</v>
      </c>
      <c r="J175" s="216" t="s">
        <v>138</v>
      </c>
      <c r="K175" s="216"/>
      <c r="L175" s="217">
        <v>-4531.0599993999995</v>
      </c>
      <c r="M175" s="217"/>
      <c r="N175" s="217">
        <v>-4271.6671629002176</v>
      </c>
      <c r="O175" s="217">
        <f t="shared" ref="O175:O177" si="116">L175-N175</f>
        <v>-259.39283649978188</v>
      </c>
      <c r="P175" s="217"/>
      <c r="Q175" s="217"/>
      <c r="R175" s="217"/>
      <c r="S175" s="217">
        <f t="shared" ref="S175:S177" si="117">Q175+R175</f>
        <v>0</v>
      </c>
      <c r="T175" s="217"/>
      <c r="U175" s="217"/>
      <c r="V175" s="217"/>
      <c r="W175" s="218"/>
    </row>
    <row r="176" spans="1:23" s="206" customFormat="1" outlineLevel="1" x14ac:dyDescent="0.25">
      <c r="A176" s="207"/>
      <c r="B176" s="208"/>
      <c r="C176" s="208"/>
      <c r="D176" s="208"/>
      <c r="E176" s="208"/>
      <c r="F176" s="208"/>
      <c r="G176" s="208" t="s">
        <v>136</v>
      </c>
      <c r="H176" s="208" t="s">
        <v>137</v>
      </c>
      <c r="I176" s="208">
        <v>20</v>
      </c>
      <c r="J176" s="208" t="s">
        <v>139</v>
      </c>
      <c r="K176" s="208"/>
      <c r="L176" s="209">
        <v>-3368.4210526315792</v>
      </c>
      <c r="M176" s="209"/>
      <c r="N176" s="209">
        <v>-1497.0515193809456</v>
      </c>
      <c r="O176" s="209">
        <f t="shared" si="116"/>
        <v>-1871.3695332506336</v>
      </c>
      <c r="P176" s="209">
        <v>-1871.3695332506336</v>
      </c>
      <c r="Q176" s="209">
        <v>-1871.3695332506336</v>
      </c>
      <c r="R176" s="209"/>
      <c r="S176" s="209">
        <f t="shared" si="117"/>
        <v>-1871.3695332506336</v>
      </c>
      <c r="T176" s="209"/>
      <c r="U176" s="209"/>
      <c r="V176" s="209"/>
      <c r="W176" s="210"/>
    </row>
    <row r="177" spans="1:23" s="206" customFormat="1" ht="15.75" outlineLevel="1" thickBot="1" x14ac:dyDescent="0.3">
      <c r="A177" s="225"/>
      <c r="B177" s="226"/>
      <c r="C177" s="226"/>
      <c r="D177" s="226"/>
      <c r="E177" s="226"/>
      <c r="F177" s="226"/>
      <c r="G177" s="226" t="s">
        <v>136</v>
      </c>
      <c r="H177" s="226" t="s">
        <v>137</v>
      </c>
      <c r="I177" s="226">
        <v>20</v>
      </c>
      <c r="J177" s="226"/>
      <c r="K177" s="226"/>
      <c r="L177" s="227">
        <v>-2874300.0050618616</v>
      </c>
      <c r="M177" s="227">
        <v>-699906.97051700018</v>
      </c>
      <c r="N177" s="227">
        <v>-1846941.2844633546</v>
      </c>
      <c r="O177" s="227">
        <f t="shared" si="116"/>
        <v>-1027358.720598507</v>
      </c>
      <c r="P177" s="227">
        <v>-1027358.720598507</v>
      </c>
      <c r="Q177" s="227">
        <v>-1027358.720598507</v>
      </c>
      <c r="R177" s="227"/>
      <c r="S177" s="227">
        <f t="shared" si="117"/>
        <v>-1027358.720598507</v>
      </c>
      <c r="T177" s="227"/>
      <c r="U177" s="227"/>
      <c r="V177" s="227"/>
      <c r="W177" s="228"/>
    </row>
    <row r="178" spans="1:23" s="201" customFormat="1" ht="15.75" outlineLevel="1" thickBot="1" x14ac:dyDescent="0.3">
      <c r="A178" s="229"/>
      <c r="B178" s="230" t="s">
        <v>140</v>
      </c>
      <c r="C178" s="230"/>
      <c r="D178" s="230"/>
      <c r="E178" s="230"/>
      <c r="F178" s="230"/>
      <c r="G178" s="230"/>
      <c r="H178" s="230"/>
      <c r="I178" s="230"/>
      <c r="J178" s="230"/>
      <c r="K178" s="230"/>
      <c r="L178" s="231">
        <f t="shared" ref="L178:V178" si="118">SUM(L179:L180)</f>
        <v>-1478709.8627452287</v>
      </c>
      <c r="M178" s="231">
        <f t="shared" si="118"/>
        <v>-149158.16285454581</v>
      </c>
      <c r="N178" s="231">
        <f t="shared" si="118"/>
        <v>-1289395.981706951</v>
      </c>
      <c r="O178" s="231">
        <f t="shared" si="118"/>
        <v>-189313.88103827753</v>
      </c>
      <c r="P178" s="231">
        <f t="shared" si="118"/>
        <v>-189313.88326079631</v>
      </c>
      <c r="Q178" s="231">
        <f t="shared" si="118"/>
        <v>-189313.88326079631</v>
      </c>
      <c r="R178" s="231">
        <f t="shared" si="118"/>
        <v>0</v>
      </c>
      <c r="S178" s="231">
        <f t="shared" si="118"/>
        <v>-189313.88326079631</v>
      </c>
      <c r="T178" s="231">
        <f t="shared" si="118"/>
        <v>0</v>
      </c>
      <c r="U178" s="231">
        <f t="shared" si="118"/>
        <v>0</v>
      </c>
      <c r="V178" s="231">
        <f t="shared" si="118"/>
        <v>0</v>
      </c>
      <c r="W178" s="232"/>
    </row>
    <row r="179" spans="1:23" s="206" customFormat="1" outlineLevel="1" x14ac:dyDescent="0.25">
      <c r="A179" s="215"/>
      <c r="B179" s="216"/>
      <c r="C179" s="216"/>
      <c r="D179" s="216"/>
      <c r="E179" s="216"/>
      <c r="F179" s="216"/>
      <c r="G179" s="216" t="s">
        <v>136</v>
      </c>
      <c r="H179" s="216" t="s">
        <v>137</v>
      </c>
      <c r="I179" s="216">
        <v>20</v>
      </c>
      <c r="J179" s="216" t="s">
        <v>138</v>
      </c>
      <c r="K179" s="216"/>
      <c r="L179" s="217">
        <v>-27667.897366452467</v>
      </c>
      <c r="M179" s="217"/>
      <c r="N179" s="217">
        <v>-27667.899588971268</v>
      </c>
      <c r="O179" s="217">
        <f t="shared" ref="O179:O180" si="119">L179-N179</f>
        <v>2.2225188004085794E-3</v>
      </c>
      <c r="P179" s="217"/>
      <c r="Q179" s="217"/>
      <c r="R179" s="217"/>
      <c r="S179" s="217">
        <f t="shared" ref="S179:S180" si="120">Q179+R179</f>
        <v>0</v>
      </c>
      <c r="T179" s="217"/>
      <c r="U179" s="217"/>
      <c r="V179" s="217"/>
      <c r="W179" s="218"/>
    </row>
    <row r="180" spans="1:23" s="206" customFormat="1" ht="15.75" outlineLevel="1" thickBot="1" x14ac:dyDescent="0.3">
      <c r="A180" s="211"/>
      <c r="B180" s="212"/>
      <c r="C180" s="212"/>
      <c r="D180" s="212"/>
      <c r="E180" s="212"/>
      <c r="F180" s="212"/>
      <c r="G180" s="212" t="s">
        <v>136</v>
      </c>
      <c r="H180" s="212" t="s">
        <v>137</v>
      </c>
      <c r="I180" s="212">
        <v>20</v>
      </c>
      <c r="J180" s="212"/>
      <c r="K180" s="212"/>
      <c r="L180" s="233">
        <v>-1451041.9653787762</v>
      </c>
      <c r="M180" s="213">
        <v>-149158.16285454581</v>
      </c>
      <c r="N180" s="213">
        <v>-1261728.0821179799</v>
      </c>
      <c r="O180" s="213">
        <f t="shared" si="119"/>
        <v>-189313.88326079631</v>
      </c>
      <c r="P180" s="213">
        <v>-189313.88326079631</v>
      </c>
      <c r="Q180" s="213">
        <v>-189313.88326079631</v>
      </c>
      <c r="R180" s="213"/>
      <c r="S180" s="213">
        <f t="shared" si="120"/>
        <v>-189313.88326079631</v>
      </c>
      <c r="T180" s="213"/>
      <c r="U180" s="213"/>
      <c r="V180" s="213"/>
      <c r="W180" s="214"/>
    </row>
    <row r="181" spans="1:23" s="201" customFormat="1" ht="15.75" outlineLevel="1" thickBot="1" x14ac:dyDescent="0.3">
      <c r="A181" s="197"/>
      <c r="B181" s="198" t="s">
        <v>143</v>
      </c>
      <c r="C181" s="198"/>
      <c r="D181" s="198"/>
      <c r="E181" s="198"/>
      <c r="F181" s="198"/>
      <c r="G181" s="198"/>
      <c r="H181" s="198"/>
      <c r="I181" s="198"/>
      <c r="J181" s="198"/>
      <c r="K181" s="198"/>
      <c r="L181" s="199">
        <f t="shared" ref="L181:V181" si="121">SUM(L182:L186)</f>
        <v>-5222756.6995175518</v>
      </c>
      <c r="M181" s="199">
        <f t="shared" si="121"/>
        <v>-636.91785218745554</v>
      </c>
      <c r="N181" s="199">
        <f t="shared" si="121"/>
        <v>-5093005.4332134118</v>
      </c>
      <c r="O181" s="199">
        <f t="shared" si="121"/>
        <v>-129751.26630414027</v>
      </c>
      <c r="P181" s="199">
        <f t="shared" si="121"/>
        <v>-65641.857671624777</v>
      </c>
      <c r="Q181" s="199">
        <f t="shared" si="121"/>
        <v>-65641.857671624777</v>
      </c>
      <c r="R181" s="199">
        <f t="shared" si="121"/>
        <v>0</v>
      </c>
      <c r="S181" s="199">
        <f t="shared" si="121"/>
        <v>-65641.857671624777</v>
      </c>
      <c r="T181" s="199">
        <f t="shared" si="121"/>
        <v>0</v>
      </c>
      <c r="U181" s="199">
        <f t="shared" si="121"/>
        <v>0</v>
      </c>
      <c r="V181" s="199">
        <f t="shared" si="121"/>
        <v>0</v>
      </c>
      <c r="W181" s="200"/>
    </row>
    <row r="182" spans="1:23" s="206" customFormat="1" outlineLevel="1" x14ac:dyDescent="0.25">
      <c r="A182" s="215"/>
      <c r="B182" s="216"/>
      <c r="C182" s="216"/>
      <c r="D182" s="216"/>
      <c r="E182" s="216"/>
      <c r="F182" s="216"/>
      <c r="G182" s="216" t="s">
        <v>136</v>
      </c>
      <c r="H182" s="216" t="s">
        <v>137</v>
      </c>
      <c r="I182" s="216">
        <v>20</v>
      </c>
      <c r="J182" s="216" t="s">
        <v>138</v>
      </c>
      <c r="K182" s="216"/>
      <c r="L182" s="217">
        <v>-490856.52289073606</v>
      </c>
      <c r="M182" s="217"/>
      <c r="N182" s="217">
        <v>-426747.32469852094</v>
      </c>
      <c r="O182" s="217">
        <f t="shared" ref="O182:O186" si="122">L182-N182</f>
        <v>-64109.198192215117</v>
      </c>
      <c r="P182" s="217"/>
      <c r="Q182" s="217"/>
      <c r="R182" s="217"/>
      <c r="S182" s="217">
        <f t="shared" ref="S182:S186" si="123">Q182+R182</f>
        <v>0</v>
      </c>
      <c r="T182" s="217"/>
      <c r="U182" s="217"/>
      <c r="V182" s="217"/>
      <c r="W182" s="218"/>
    </row>
    <row r="183" spans="1:23" s="206" customFormat="1" outlineLevel="1" x14ac:dyDescent="0.25">
      <c r="A183" s="207"/>
      <c r="B183" s="208"/>
      <c r="C183" s="208"/>
      <c r="D183" s="208"/>
      <c r="E183" s="208"/>
      <c r="F183" s="208"/>
      <c r="G183" s="208" t="s">
        <v>136</v>
      </c>
      <c r="H183" s="208" t="s">
        <v>137</v>
      </c>
      <c r="I183" s="208">
        <v>20</v>
      </c>
      <c r="J183" s="208" t="s">
        <v>144</v>
      </c>
      <c r="K183" s="208"/>
      <c r="L183" s="209">
        <v>-636.91785218745554</v>
      </c>
      <c r="M183" s="209">
        <v>-636.91785218745554</v>
      </c>
      <c r="N183" s="209">
        <v>-636.91792290652472</v>
      </c>
      <c r="O183" s="209">
        <f t="shared" si="122"/>
        <v>7.0719069185543049E-5</v>
      </c>
      <c r="P183" s="209"/>
      <c r="Q183" s="209"/>
      <c r="R183" s="209"/>
      <c r="S183" s="209">
        <f t="shared" si="123"/>
        <v>0</v>
      </c>
      <c r="T183" s="209"/>
      <c r="U183" s="209"/>
      <c r="V183" s="209"/>
      <c r="W183" s="210"/>
    </row>
    <row r="184" spans="1:23" s="206" customFormat="1" outlineLevel="1" x14ac:dyDescent="0.25">
      <c r="A184" s="207"/>
      <c r="B184" s="208"/>
      <c r="C184" s="208"/>
      <c r="D184" s="208"/>
      <c r="E184" s="208"/>
      <c r="F184" s="208"/>
      <c r="G184" s="208" t="s">
        <v>136</v>
      </c>
      <c r="H184" s="208" t="s">
        <v>137</v>
      </c>
      <c r="I184" s="208">
        <v>20</v>
      </c>
      <c r="J184" s="208" t="s">
        <v>145</v>
      </c>
      <c r="K184" s="208"/>
      <c r="L184" s="209">
        <v>-6796.8137767119542</v>
      </c>
      <c r="M184" s="209"/>
      <c r="N184" s="209">
        <v>-6177.2661050872312</v>
      </c>
      <c r="O184" s="209">
        <f t="shared" si="122"/>
        <v>-619.54767162472308</v>
      </c>
      <c r="P184" s="209">
        <v>-619.54767162472308</v>
      </c>
      <c r="Q184" s="209">
        <v>-619.54767162472308</v>
      </c>
      <c r="R184" s="209"/>
      <c r="S184" s="209">
        <f t="shared" si="123"/>
        <v>-619.54767162472308</v>
      </c>
      <c r="T184" s="209"/>
      <c r="U184" s="209"/>
      <c r="V184" s="209"/>
      <c r="W184" s="210"/>
    </row>
    <row r="185" spans="1:23" s="206" customFormat="1" outlineLevel="1" x14ac:dyDescent="0.25">
      <c r="A185" s="207"/>
      <c r="B185" s="208"/>
      <c r="C185" s="208"/>
      <c r="D185" s="208"/>
      <c r="E185" s="208"/>
      <c r="F185" s="208"/>
      <c r="G185" s="208" t="s">
        <v>136</v>
      </c>
      <c r="H185" s="208" t="s">
        <v>137</v>
      </c>
      <c r="I185" s="208">
        <v>20</v>
      </c>
      <c r="J185" s="208" t="s">
        <v>173</v>
      </c>
      <c r="K185" s="208"/>
      <c r="L185" s="209">
        <v>-1231000</v>
      </c>
      <c r="M185" s="209"/>
      <c r="N185" s="209">
        <v>-1165977.69</v>
      </c>
      <c r="O185" s="209">
        <f t="shared" si="122"/>
        <v>-65022.310000000056</v>
      </c>
      <c r="P185" s="209">
        <v>-65022.310000000056</v>
      </c>
      <c r="Q185" s="209">
        <v>-65022.310000000056</v>
      </c>
      <c r="R185" s="209"/>
      <c r="S185" s="209">
        <f t="shared" si="123"/>
        <v>-65022.310000000056</v>
      </c>
      <c r="T185" s="209"/>
      <c r="U185" s="209"/>
      <c r="V185" s="209"/>
      <c r="W185" s="210"/>
    </row>
    <row r="186" spans="1:23" s="206" customFormat="1" ht="15.75" outlineLevel="1" thickBot="1" x14ac:dyDescent="0.3">
      <c r="A186" s="238"/>
      <c r="B186" s="239"/>
      <c r="C186" s="239"/>
      <c r="D186" s="239"/>
      <c r="E186" s="239"/>
      <c r="F186" s="239"/>
      <c r="G186" s="216" t="s">
        <v>136</v>
      </c>
      <c r="H186" s="216" t="s">
        <v>137</v>
      </c>
      <c r="I186" s="216">
        <v>20</v>
      </c>
      <c r="J186" s="239"/>
      <c r="K186" s="239"/>
      <c r="L186" s="240">
        <v>-3493466.4449979169</v>
      </c>
      <c r="M186" s="240"/>
      <c r="N186" s="240">
        <v>-3493466.2344868975</v>
      </c>
      <c r="O186" s="217">
        <f t="shared" si="122"/>
        <v>-0.21051101945340633</v>
      </c>
      <c r="P186" s="240"/>
      <c r="Q186" s="240"/>
      <c r="R186" s="240"/>
      <c r="S186" s="217">
        <f t="shared" si="123"/>
        <v>0</v>
      </c>
      <c r="T186" s="240"/>
      <c r="U186" s="240"/>
      <c r="V186" s="240"/>
      <c r="W186" s="241"/>
    </row>
    <row r="187" spans="1:23" s="201" customFormat="1" ht="15.75" outlineLevel="1" thickBot="1" x14ac:dyDescent="0.3">
      <c r="A187" s="197"/>
      <c r="B187" s="198" t="s">
        <v>168</v>
      </c>
      <c r="C187" s="198"/>
      <c r="D187" s="198"/>
      <c r="E187" s="198"/>
      <c r="F187" s="198"/>
      <c r="G187" s="198"/>
      <c r="H187" s="198"/>
      <c r="I187" s="198"/>
      <c r="J187" s="198"/>
      <c r="K187" s="198"/>
      <c r="L187" s="199">
        <f t="shared" ref="L187:V187" si="124">SUM(L188:L189)</f>
        <v>-1333934.821682652</v>
      </c>
      <c r="M187" s="199">
        <f t="shared" si="124"/>
        <v>0</v>
      </c>
      <c r="N187" s="199">
        <f t="shared" si="124"/>
        <v>-1255373.0515240298</v>
      </c>
      <c r="O187" s="199">
        <f t="shared" si="124"/>
        <v>-78561.770158622094</v>
      </c>
      <c r="P187" s="199">
        <f t="shared" si="124"/>
        <v>5.7220724578946829</v>
      </c>
      <c r="Q187" s="199">
        <f t="shared" si="124"/>
        <v>5.7220724578946829</v>
      </c>
      <c r="R187" s="199">
        <f t="shared" si="124"/>
        <v>0</v>
      </c>
      <c r="S187" s="199">
        <f t="shared" si="124"/>
        <v>5.7220724578946829</v>
      </c>
      <c r="T187" s="199">
        <f t="shared" si="124"/>
        <v>0</v>
      </c>
      <c r="U187" s="199">
        <f t="shared" si="124"/>
        <v>0</v>
      </c>
      <c r="V187" s="199">
        <f t="shared" si="124"/>
        <v>0</v>
      </c>
      <c r="W187" s="200"/>
    </row>
    <row r="188" spans="1:23" s="206" customFormat="1" outlineLevel="1" x14ac:dyDescent="0.25">
      <c r="A188" s="242"/>
      <c r="B188" s="243"/>
      <c r="C188" s="243"/>
      <c r="D188" s="243"/>
      <c r="E188" s="243"/>
      <c r="F188" s="243"/>
      <c r="G188" s="203" t="s">
        <v>136</v>
      </c>
      <c r="H188" s="203" t="s">
        <v>137</v>
      </c>
      <c r="I188" s="243">
        <v>20</v>
      </c>
      <c r="J188" s="243" t="s">
        <v>138</v>
      </c>
      <c r="K188" s="243"/>
      <c r="L188" s="244">
        <v>-204503.16806947999</v>
      </c>
      <c r="M188" s="244"/>
      <c r="N188" s="244">
        <v>-125935.6758384</v>
      </c>
      <c r="O188" s="204">
        <f t="shared" ref="O188:O189" si="125">L188-N188</f>
        <v>-78567.492231079988</v>
      </c>
      <c r="P188" s="244"/>
      <c r="Q188" s="244"/>
      <c r="R188" s="244"/>
      <c r="S188" s="204">
        <f t="shared" ref="S188:S189" si="126">Q188+R188</f>
        <v>0</v>
      </c>
      <c r="T188" s="244"/>
      <c r="U188" s="244"/>
      <c r="V188" s="244"/>
      <c r="W188" s="245"/>
    </row>
    <row r="189" spans="1:23" s="206" customFormat="1" ht="15.75" outlineLevel="1" thickBot="1" x14ac:dyDescent="0.3">
      <c r="A189" s="225"/>
      <c r="B189" s="226"/>
      <c r="C189" s="226"/>
      <c r="D189" s="226"/>
      <c r="E189" s="226"/>
      <c r="F189" s="226"/>
      <c r="G189" s="247" t="s">
        <v>136</v>
      </c>
      <c r="H189" s="247" t="s">
        <v>137</v>
      </c>
      <c r="I189" s="226">
        <v>20</v>
      </c>
      <c r="J189" s="226"/>
      <c r="K189" s="226"/>
      <c r="L189" s="227">
        <v>-1129431.653613172</v>
      </c>
      <c r="M189" s="227"/>
      <c r="N189" s="227">
        <v>-1129437.3756856299</v>
      </c>
      <c r="O189" s="248">
        <f t="shared" si="125"/>
        <v>5.7220724578946829</v>
      </c>
      <c r="P189" s="227">
        <v>5.7220724578946829</v>
      </c>
      <c r="Q189" s="227">
        <v>5.7220724578946829</v>
      </c>
      <c r="R189" s="227"/>
      <c r="S189" s="227">
        <f t="shared" si="126"/>
        <v>5.7220724578946829</v>
      </c>
      <c r="T189" s="227"/>
      <c r="U189" s="227"/>
      <c r="V189" s="227"/>
      <c r="W189" s="228"/>
    </row>
    <row r="190" spans="1:23" s="201" customFormat="1" ht="15.75" outlineLevel="1" thickBot="1" x14ac:dyDescent="0.3">
      <c r="A190" s="197"/>
      <c r="B190" s="198" t="s">
        <v>149</v>
      </c>
      <c r="C190" s="198"/>
      <c r="D190" s="198"/>
      <c r="E190" s="198"/>
      <c r="F190" s="198"/>
      <c r="G190" s="198"/>
      <c r="H190" s="198"/>
      <c r="I190" s="198"/>
      <c r="J190" s="198"/>
      <c r="K190" s="198"/>
      <c r="L190" s="199">
        <f t="shared" ref="L190:V190" si="127">SUM(L191:L192)</f>
        <v>-1110772.2373165772</v>
      </c>
      <c r="M190" s="199">
        <f t="shared" si="127"/>
        <v>-131000</v>
      </c>
      <c r="N190" s="199">
        <f t="shared" si="127"/>
        <v>-970477.45948126551</v>
      </c>
      <c r="O190" s="199">
        <f t="shared" si="127"/>
        <v>-140294.77783531163</v>
      </c>
      <c r="P190" s="199">
        <f t="shared" si="127"/>
        <v>-5.0338185153668746</v>
      </c>
      <c r="Q190" s="199">
        <f t="shared" si="127"/>
        <v>-5.0338185153668746</v>
      </c>
      <c r="R190" s="199">
        <f t="shared" si="127"/>
        <v>0</v>
      </c>
      <c r="S190" s="199">
        <f t="shared" si="127"/>
        <v>-5.0338185153668746</v>
      </c>
      <c r="T190" s="199">
        <f t="shared" si="127"/>
        <v>0</v>
      </c>
      <c r="U190" s="199">
        <f t="shared" si="127"/>
        <v>0</v>
      </c>
      <c r="V190" s="199">
        <f t="shared" si="127"/>
        <v>0</v>
      </c>
      <c r="W190" s="200"/>
    </row>
    <row r="191" spans="1:23" s="206" customFormat="1" outlineLevel="1" x14ac:dyDescent="0.25">
      <c r="A191" s="242"/>
      <c r="B191" s="243"/>
      <c r="C191" s="243"/>
      <c r="D191" s="243"/>
      <c r="E191" s="243"/>
      <c r="F191" s="243"/>
      <c r="G191" s="203" t="s">
        <v>136</v>
      </c>
      <c r="H191" s="203" t="s">
        <v>137</v>
      </c>
      <c r="I191" s="243">
        <v>20</v>
      </c>
      <c r="J191" s="243" t="s">
        <v>138</v>
      </c>
      <c r="K191" s="243"/>
      <c r="L191" s="244">
        <v>-285107.15851082141</v>
      </c>
      <c r="M191" s="244"/>
      <c r="N191" s="244">
        <v>-144817.41449402514</v>
      </c>
      <c r="O191" s="204">
        <f t="shared" ref="O191:O192" si="128">L191-N191</f>
        <v>-140289.74401679626</v>
      </c>
      <c r="P191" s="244"/>
      <c r="Q191" s="244"/>
      <c r="R191" s="244"/>
      <c r="S191" s="204">
        <f t="shared" ref="S191:S192" si="129">Q191+R191</f>
        <v>0</v>
      </c>
      <c r="T191" s="244"/>
      <c r="U191" s="244"/>
      <c r="V191" s="244"/>
      <c r="W191" s="245"/>
    </row>
    <row r="192" spans="1:23" s="206" customFormat="1" ht="15.75" outlineLevel="1" thickBot="1" x14ac:dyDescent="0.3">
      <c r="A192" s="225"/>
      <c r="B192" s="226"/>
      <c r="C192" s="226"/>
      <c r="D192" s="226"/>
      <c r="E192" s="226"/>
      <c r="F192" s="226"/>
      <c r="G192" s="247" t="s">
        <v>136</v>
      </c>
      <c r="H192" s="247" t="s">
        <v>137</v>
      </c>
      <c r="I192" s="226">
        <v>20</v>
      </c>
      <c r="J192" s="226"/>
      <c r="K192" s="226"/>
      <c r="L192" s="227">
        <v>-825665.07880575571</v>
      </c>
      <c r="M192" s="227">
        <v>-131000</v>
      </c>
      <c r="N192" s="227">
        <v>-825660.04498724034</v>
      </c>
      <c r="O192" s="248">
        <f t="shared" si="128"/>
        <v>-5.0338185153668746</v>
      </c>
      <c r="P192" s="227">
        <v>-5.0338185153668746</v>
      </c>
      <c r="Q192" s="227">
        <v>-5.0338185153668746</v>
      </c>
      <c r="R192" s="227"/>
      <c r="S192" s="227">
        <f t="shared" si="129"/>
        <v>-5.0338185153668746</v>
      </c>
      <c r="T192" s="227"/>
      <c r="U192" s="227"/>
      <c r="V192" s="227"/>
      <c r="W192" s="228"/>
    </row>
    <row r="193" spans="1:23" ht="15.75" outlineLevel="1" thickBot="1" x14ac:dyDescent="0.3">
      <c r="A193" s="192"/>
      <c r="B193" s="193"/>
      <c r="C193" s="193"/>
      <c r="D193" s="193"/>
      <c r="E193" s="193" t="s">
        <v>174</v>
      </c>
      <c r="F193" s="193" t="s">
        <v>175</v>
      </c>
      <c r="G193" s="193"/>
      <c r="H193" s="193"/>
      <c r="I193" s="193"/>
      <c r="J193" s="193"/>
      <c r="K193" s="193"/>
      <c r="L193" s="219">
        <f>L194+L198+L203</f>
        <v>-9448806.1351086907</v>
      </c>
      <c r="M193" s="219">
        <f t="shared" ref="M193:V193" si="130">M194+M198+M203</f>
        <v>-793408.21500203409</v>
      </c>
      <c r="N193" s="219">
        <f t="shared" si="130"/>
        <v>-8677288.0049758926</v>
      </c>
      <c r="O193" s="219">
        <f t="shared" si="130"/>
        <v>-771518.13013279671</v>
      </c>
      <c r="P193" s="219">
        <f t="shared" si="130"/>
        <v>-716015.51709131349</v>
      </c>
      <c r="Q193" s="219">
        <f t="shared" si="130"/>
        <v>-716015.51709131349</v>
      </c>
      <c r="R193" s="219">
        <f t="shared" si="130"/>
        <v>0</v>
      </c>
      <c r="S193" s="219">
        <f t="shared" si="130"/>
        <v>-716015.51709131349</v>
      </c>
      <c r="T193" s="219">
        <f t="shared" si="130"/>
        <v>0</v>
      </c>
      <c r="U193" s="219">
        <f t="shared" si="130"/>
        <v>0</v>
      </c>
      <c r="V193" s="219">
        <f t="shared" si="130"/>
        <v>0</v>
      </c>
      <c r="W193" s="196" t="s">
        <v>74</v>
      </c>
    </row>
    <row r="194" spans="1:23" s="224" customFormat="1" ht="15.75" outlineLevel="1" thickBot="1" x14ac:dyDescent="0.3">
      <c r="A194" s="234"/>
      <c r="B194" s="235" t="s">
        <v>135</v>
      </c>
      <c r="C194" s="235"/>
      <c r="D194" s="235"/>
      <c r="E194" s="235"/>
      <c r="F194" s="235"/>
      <c r="G194" s="235"/>
      <c r="H194" s="235"/>
      <c r="I194" s="235"/>
      <c r="J194" s="235"/>
      <c r="K194" s="235"/>
      <c r="L194" s="236">
        <f t="shared" ref="L194:V194" si="131">SUM(L195:L197)</f>
        <v>-2052272.3348448703</v>
      </c>
      <c r="M194" s="236">
        <f t="shared" si="131"/>
        <v>-792621.65530499991</v>
      </c>
      <c r="N194" s="236">
        <f t="shared" si="131"/>
        <v>-1336620.2125177188</v>
      </c>
      <c r="O194" s="236">
        <f t="shared" si="131"/>
        <v>-715652.12232715159</v>
      </c>
      <c r="P194" s="236">
        <f t="shared" si="131"/>
        <v>-715142.80923038989</v>
      </c>
      <c r="Q194" s="236">
        <f t="shared" si="131"/>
        <v>-715142.80923038989</v>
      </c>
      <c r="R194" s="236">
        <f t="shared" si="131"/>
        <v>0</v>
      </c>
      <c r="S194" s="236">
        <f t="shared" si="131"/>
        <v>-715142.80923038989</v>
      </c>
      <c r="T194" s="236">
        <f t="shared" si="131"/>
        <v>0</v>
      </c>
      <c r="U194" s="236">
        <f t="shared" si="131"/>
        <v>0</v>
      </c>
      <c r="V194" s="236">
        <f t="shared" si="131"/>
        <v>0</v>
      </c>
      <c r="W194" s="237"/>
    </row>
    <row r="195" spans="1:23" s="206" customFormat="1" outlineLevel="1" x14ac:dyDescent="0.25">
      <c r="A195" s="215"/>
      <c r="B195" s="216"/>
      <c r="C195" s="216"/>
      <c r="D195" s="216"/>
      <c r="E195" s="216"/>
      <c r="F195" s="216"/>
      <c r="G195" s="216" t="s">
        <v>136</v>
      </c>
      <c r="H195" s="216" t="s">
        <v>137</v>
      </c>
      <c r="I195" s="216">
        <v>20</v>
      </c>
      <c r="J195" s="216" t="s">
        <v>138</v>
      </c>
      <c r="K195" s="216"/>
      <c r="L195" s="217">
        <v>-2019.5699992999998</v>
      </c>
      <c r="M195" s="217"/>
      <c r="N195" s="217">
        <v>-1510.2569025383664</v>
      </c>
      <c r="O195" s="217">
        <f t="shared" ref="O195:O197" si="132">L195-N195</f>
        <v>-509.31309676163346</v>
      </c>
      <c r="P195" s="217"/>
      <c r="Q195" s="217"/>
      <c r="R195" s="217"/>
      <c r="S195" s="217">
        <f t="shared" ref="S195:S197" si="133">Q195+R195</f>
        <v>0</v>
      </c>
      <c r="T195" s="217"/>
      <c r="U195" s="217"/>
      <c r="V195" s="217"/>
      <c r="W195" s="218"/>
    </row>
    <row r="196" spans="1:23" s="206" customFormat="1" outlineLevel="1" x14ac:dyDescent="0.25">
      <c r="A196" s="207"/>
      <c r="B196" s="208"/>
      <c r="C196" s="208"/>
      <c r="D196" s="208"/>
      <c r="E196" s="208"/>
      <c r="F196" s="208"/>
      <c r="G196" s="208" t="s">
        <v>136</v>
      </c>
      <c r="H196" s="208" t="s">
        <v>137</v>
      </c>
      <c r="I196" s="208">
        <v>20</v>
      </c>
      <c r="J196" s="208" t="s">
        <v>139</v>
      </c>
      <c r="K196" s="208"/>
      <c r="L196" s="209">
        <v>-842.1052631578948</v>
      </c>
      <c r="M196" s="209"/>
      <c r="N196" s="209">
        <v>-374.26227133722023</v>
      </c>
      <c r="O196" s="209">
        <f t="shared" si="132"/>
        <v>-467.84299182067457</v>
      </c>
      <c r="P196" s="209">
        <v>-467.84299182067457</v>
      </c>
      <c r="Q196" s="209">
        <v>-467.84299182067457</v>
      </c>
      <c r="R196" s="209"/>
      <c r="S196" s="209">
        <f t="shared" si="133"/>
        <v>-467.84299182067457</v>
      </c>
      <c r="T196" s="209"/>
      <c r="U196" s="209"/>
      <c r="V196" s="209"/>
      <c r="W196" s="210"/>
    </row>
    <row r="197" spans="1:23" s="206" customFormat="1" ht="15.75" outlineLevel="1" thickBot="1" x14ac:dyDescent="0.3">
      <c r="A197" s="225"/>
      <c r="B197" s="226"/>
      <c r="C197" s="226"/>
      <c r="D197" s="226"/>
      <c r="E197" s="226"/>
      <c r="F197" s="226"/>
      <c r="G197" s="226" t="s">
        <v>136</v>
      </c>
      <c r="H197" s="226" t="s">
        <v>137</v>
      </c>
      <c r="I197" s="226">
        <v>20</v>
      </c>
      <c r="J197" s="226"/>
      <c r="K197" s="226"/>
      <c r="L197" s="227">
        <v>-2049410.6595824123</v>
      </c>
      <c r="M197" s="227">
        <v>-792621.65530499991</v>
      </c>
      <c r="N197" s="227">
        <v>-1334735.6933438431</v>
      </c>
      <c r="O197" s="227">
        <f t="shared" si="132"/>
        <v>-714674.96623856924</v>
      </c>
      <c r="P197" s="227">
        <v>-714674.96623856924</v>
      </c>
      <c r="Q197" s="227">
        <v>-714674.96623856924</v>
      </c>
      <c r="R197" s="227"/>
      <c r="S197" s="227">
        <f t="shared" si="133"/>
        <v>-714674.96623856924</v>
      </c>
      <c r="T197" s="227"/>
      <c r="U197" s="227"/>
      <c r="V197" s="227"/>
      <c r="W197" s="228"/>
    </row>
    <row r="198" spans="1:23" s="201" customFormat="1" ht="15.75" outlineLevel="1" thickBot="1" x14ac:dyDescent="0.3">
      <c r="A198" s="229"/>
      <c r="B198" s="230" t="s">
        <v>143</v>
      </c>
      <c r="C198" s="230"/>
      <c r="D198" s="230"/>
      <c r="E198" s="230"/>
      <c r="F198" s="230"/>
      <c r="G198" s="230"/>
      <c r="H198" s="230"/>
      <c r="I198" s="230"/>
      <c r="J198" s="230"/>
      <c r="K198" s="230"/>
      <c r="L198" s="231">
        <f t="shared" ref="L198:V198" si="134">SUM(L199:L202)</f>
        <v>-5233502.4415559508</v>
      </c>
      <c r="M198" s="231">
        <f t="shared" si="134"/>
        <v>-786.55969703418555</v>
      </c>
      <c r="N198" s="231">
        <f t="shared" si="134"/>
        <v>-5230056.4055089951</v>
      </c>
      <c r="O198" s="231">
        <f t="shared" si="134"/>
        <v>-3446.0360469548086</v>
      </c>
      <c r="P198" s="231">
        <f t="shared" si="134"/>
        <v>-862.33992528328031</v>
      </c>
      <c r="Q198" s="231">
        <f t="shared" si="134"/>
        <v>-862.33992528328031</v>
      </c>
      <c r="R198" s="231">
        <f t="shared" si="134"/>
        <v>0</v>
      </c>
      <c r="S198" s="231">
        <f t="shared" si="134"/>
        <v>-862.33992528328031</v>
      </c>
      <c r="T198" s="231">
        <f t="shared" si="134"/>
        <v>0</v>
      </c>
      <c r="U198" s="231">
        <f t="shared" si="134"/>
        <v>0</v>
      </c>
      <c r="V198" s="231">
        <f t="shared" si="134"/>
        <v>0</v>
      </c>
      <c r="W198" s="232"/>
    </row>
    <row r="199" spans="1:23" s="206" customFormat="1" outlineLevel="1" x14ac:dyDescent="0.25">
      <c r="A199" s="215"/>
      <c r="B199" s="216"/>
      <c r="C199" s="216"/>
      <c r="D199" s="216"/>
      <c r="E199" s="216"/>
      <c r="F199" s="216"/>
      <c r="G199" s="216" t="s">
        <v>136</v>
      </c>
      <c r="H199" s="216" t="s">
        <v>137</v>
      </c>
      <c r="I199" s="216">
        <v>20</v>
      </c>
      <c r="J199" s="216" t="s">
        <v>138</v>
      </c>
      <c r="K199" s="216"/>
      <c r="L199" s="217">
        <v>-362224.90004166082</v>
      </c>
      <c r="M199" s="217"/>
      <c r="N199" s="217">
        <v>-359641.20391998929</v>
      </c>
      <c r="O199" s="217">
        <f t="shared" ref="O199:O202" si="135">L199-N199</f>
        <v>-2583.6961216715281</v>
      </c>
      <c r="P199" s="217"/>
      <c r="Q199" s="217"/>
      <c r="R199" s="217"/>
      <c r="S199" s="217">
        <f t="shared" ref="S199:S202" si="136">Q199+R199</f>
        <v>0</v>
      </c>
      <c r="T199" s="217"/>
      <c r="U199" s="217"/>
      <c r="V199" s="217"/>
      <c r="W199" s="218"/>
    </row>
    <row r="200" spans="1:23" s="206" customFormat="1" outlineLevel="1" x14ac:dyDescent="0.25">
      <c r="A200" s="207"/>
      <c r="B200" s="208"/>
      <c r="C200" s="208"/>
      <c r="D200" s="208"/>
      <c r="E200" s="208"/>
      <c r="F200" s="208"/>
      <c r="G200" s="208" t="s">
        <v>136</v>
      </c>
      <c r="H200" s="208" t="s">
        <v>137</v>
      </c>
      <c r="I200" s="208">
        <v>20</v>
      </c>
      <c r="J200" s="208" t="s">
        <v>145</v>
      </c>
      <c r="K200" s="208"/>
      <c r="L200" s="209">
        <v>-11162.550905095959</v>
      </c>
      <c r="M200" s="209"/>
      <c r="N200" s="209">
        <v>-10301.467818132664</v>
      </c>
      <c r="O200" s="217">
        <f t="shared" si="135"/>
        <v>-861.0830869632955</v>
      </c>
      <c r="P200" s="209">
        <v>-861.0830869632955</v>
      </c>
      <c r="Q200" s="209">
        <v>-861.0830869632955</v>
      </c>
      <c r="R200" s="209"/>
      <c r="S200" s="217">
        <f t="shared" si="136"/>
        <v>-861.0830869632955</v>
      </c>
      <c r="T200" s="209"/>
      <c r="U200" s="209"/>
      <c r="V200" s="209"/>
      <c r="W200" s="210"/>
    </row>
    <row r="201" spans="1:23" s="206" customFormat="1" outlineLevel="1" x14ac:dyDescent="0.25">
      <c r="A201" s="238"/>
      <c r="B201" s="239"/>
      <c r="C201" s="239"/>
      <c r="D201" s="239"/>
      <c r="E201" s="239"/>
      <c r="F201" s="239"/>
      <c r="G201" s="216" t="s">
        <v>136</v>
      </c>
      <c r="H201" s="216" t="s">
        <v>137</v>
      </c>
      <c r="I201" s="239">
        <v>20</v>
      </c>
      <c r="J201" s="239" t="s">
        <v>144</v>
      </c>
      <c r="K201" s="239"/>
      <c r="L201" s="209">
        <v>-786.55969703418555</v>
      </c>
      <c r="M201" s="240">
        <v>-786.55969703418555</v>
      </c>
      <c r="N201" s="240">
        <v>-786.55988888740558</v>
      </c>
      <c r="O201" s="217">
        <f t="shared" si="135"/>
        <v>1.9185322003067995E-4</v>
      </c>
      <c r="P201" s="240">
        <v>1.9185322003067995E-4</v>
      </c>
      <c r="Q201" s="240">
        <v>1.9185322003067995E-4</v>
      </c>
      <c r="R201" s="240"/>
      <c r="S201" s="217">
        <f t="shared" si="136"/>
        <v>1.9185322003067995E-4</v>
      </c>
      <c r="T201" s="240"/>
      <c r="U201" s="240"/>
      <c r="V201" s="240"/>
      <c r="W201" s="241"/>
    </row>
    <row r="202" spans="1:23" s="206" customFormat="1" ht="15.75" outlineLevel="1" thickBot="1" x14ac:dyDescent="0.3">
      <c r="A202" s="211"/>
      <c r="B202" s="212"/>
      <c r="C202" s="212"/>
      <c r="D202" s="212"/>
      <c r="E202" s="212"/>
      <c r="F202" s="212"/>
      <c r="G202" s="212" t="s">
        <v>136</v>
      </c>
      <c r="H202" s="212" t="s">
        <v>137</v>
      </c>
      <c r="I202" s="212">
        <v>20</v>
      </c>
      <c r="J202" s="212"/>
      <c r="K202" s="212"/>
      <c r="L202" s="233">
        <v>-4859328.4309121594</v>
      </c>
      <c r="M202" s="213"/>
      <c r="N202" s="213">
        <v>-4859327.1738819862</v>
      </c>
      <c r="O202" s="213">
        <f t="shared" si="135"/>
        <v>-1.2570301732048392</v>
      </c>
      <c r="P202" s="213">
        <v>-1.2570301732048392</v>
      </c>
      <c r="Q202" s="213">
        <v>-1.2570301732048392</v>
      </c>
      <c r="R202" s="213"/>
      <c r="S202" s="213">
        <f t="shared" si="136"/>
        <v>-1.2570301732048392</v>
      </c>
      <c r="T202" s="213"/>
      <c r="U202" s="213"/>
      <c r="V202" s="213"/>
      <c r="W202" s="214"/>
    </row>
    <row r="203" spans="1:23" s="201" customFormat="1" ht="15.75" outlineLevel="1" thickBot="1" x14ac:dyDescent="0.3">
      <c r="A203" s="197"/>
      <c r="B203" s="198" t="s">
        <v>168</v>
      </c>
      <c r="C203" s="198"/>
      <c r="D203" s="198"/>
      <c r="E203" s="198"/>
      <c r="F203" s="198"/>
      <c r="G203" s="198"/>
      <c r="H203" s="198"/>
      <c r="I203" s="198"/>
      <c r="J203" s="198"/>
      <c r="K203" s="198"/>
      <c r="L203" s="199">
        <f t="shared" ref="L203:V203" si="137">SUM(L204:L205)</f>
        <v>-2163031.3587078704</v>
      </c>
      <c r="M203" s="199">
        <f t="shared" si="137"/>
        <v>0</v>
      </c>
      <c r="N203" s="199">
        <f t="shared" si="137"/>
        <v>-2110611.3869491797</v>
      </c>
      <c r="O203" s="199">
        <f t="shared" si="137"/>
        <v>-52419.971758690313</v>
      </c>
      <c r="P203" s="199">
        <f t="shared" si="137"/>
        <v>-10.367935640271753</v>
      </c>
      <c r="Q203" s="199">
        <f t="shared" si="137"/>
        <v>-10.367935640271753</v>
      </c>
      <c r="R203" s="199">
        <f t="shared" si="137"/>
        <v>0</v>
      </c>
      <c r="S203" s="199">
        <f t="shared" si="137"/>
        <v>-10.367935640271753</v>
      </c>
      <c r="T203" s="199">
        <f t="shared" si="137"/>
        <v>0</v>
      </c>
      <c r="U203" s="199">
        <f t="shared" si="137"/>
        <v>0</v>
      </c>
      <c r="V203" s="199">
        <f t="shared" si="137"/>
        <v>0</v>
      </c>
      <c r="W203" s="200"/>
    </row>
    <row r="204" spans="1:23" s="206" customFormat="1" outlineLevel="1" x14ac:dyDescent="0.25">
      <c r="A204" s="215"/>
      <c r="B204" s="216"/>
      <c r="C204" s="216"/>
      <c r="D204" s="216"/>
      <c r="E204" s="216"/>
      <c r="F204" s="216"/>
      <c r="G204" s="216" t="s">
        <v>136</v>
      </c>
      <c r="H204" s="216" t="s">
        <v>137</v>
      </c>
      <c r="I204" s="216">
        <v>20</v>
      </c>
      <c r="J204" s="216" t="s">
        <v>138</v>
      </c>
      <c r="K204" s="216"/>
      <c r="L204" s="217">
        <v>-433641.78191805002</v>
      </c>
      <c r="M204" s="217"/>
      <c r="N204" s="217">
        <v>-381232.17809499998</v>
      </c>
      <c r="O204" s="217">
        <f t="shared" ref="O204:O205" si="138">L204-N204</f>
        <v>-52409.603823050042</v>
      </c>
      <c r="P204" s="217"/>
      <c r="Q204" s="217"/>
      <c r="R204" s="217"/>
      <c r="S204" s="217">
        <f t="shared" ref="S204:S205" si="139">Q204+R204</f>
        <v>0</v>
      </c>
      <c r="T204" s="217"/>
      <c r="U204" s="217"/>
      <c r="V204" s="217"/>
      <c r="W204" s="218"/>
    </row>
    <row r="205" spans="1:23" s="206" customFormat="1" ht="15.75" outlineLevel="1" thickBot="1" x14ac:dyDescent="0.3">
      <c r="A205" s="246"/>
      <c r="B205" s="247"/>
      <c r="C205" s="247"/>
      <c r="D205" s="247"/>
      <c r="E205" s="247"/>
      <c r="F205" s="247"/>
      <c r="G205" s="226" t="s">
        <v>136</v>
      </c>
      <c r="H205" s="226" t="s">
        <v>137</v>
      </c>
      <c r="I205" s="226">
        <v>20</v>
      </c>
      <c r="J205" s="247"/>
      <c r="K205" s="247"/>
      <c r="L205" s="248">
        <v>-1729389.5767898201</v>
      </c>
      <c r="M205" s="248"/>
      <c r="N205" s="248">
        <v>-1729379.2088541798</v>
      </c>
      <c r="O205" s="227">
        <f t="shared" si="138"/>
        <v>-10.367935640271753</v>
      </c>
      <c r="P205" s="248">
        <v>-10.367935640271753</v>
      </c>
      <c r="Q205" s="248">
        <v>-10.367935640271753</v>
      </c>
      <c r="R205" s="248"/>
      <c r="S205" s="227">
        <f t="shared" si="139"/>
        <v>-10.367935640271753</v>
      </c>
      <c r="T205" s="248"/>
      <c r="U205" s="248"/>
      <c r="V205" s="248"/>
      <c r="W205" s="249"/>
    </row>
    <row r="206" spans="1:23" ht="15.75" outlineLevel="1" thickBot="1" x14ac:dyDescent="0.3">
      <c r="A206" s="192"/>
      <c r="B206" s="193"/>
      <c r="C206" s="193"/>
      <c r="D206" s="193"/>
      <c r="E206" s="193" t="s">
        <v>176</v>
      </c>
      <c r="F206" s="193" t="s">
        <v>177</v>
      </c>
      <c r="G206" s="193"/>
      <c r="H206" s="193"/>
      <c r="I206" s="193"/>
      <c r="J206" s="193"/>
      <c r="K206" s="193"/>
      <c r="L206" s="219">
        <f t="shared" ref="L206:V206" si="140">L207+L211+L215+L220</f>
        <v>-932243.66502422956</v>
      </c>
      <c r="M206" s="219">
        <f t="shared" si="140"/>
        <v>-182363.672168997</v>
      </c>
      <c r="N206" s="219">
        <f t="shared" si="140"/>
        <v>-820684.72791939788</v>
      </c>
      <c r="O206" s="219">
        <f t="shared" si="140"/>
        <v>-111558.9371048318</v>
      </c>
      <c r="P206" s="219">
        <f t="shared" si="140"/>
        <v>-104028.60789015271</v>
      </c>
      <c r="Q206" s="219">
        <f t="shared" si="140"/>
        <v>-104028.60789015271</v>
      </c>
      <c r="R206" s="219">
        <f t="shared" si="140"/>
        <v>0</v>
      </c>
      <c r="S206" s="219">
        <f t="shared" si="140"/>
        <v>-104028.60789015271</v>
      </c>
      <c r="T206" s="219">
        <f t="shared" si="140"/>
        <v>0</v>
      </c>
      <c r="U206" s="219">
        <f t="shared" si="140"/>
        <v>0</v>
      </c>
      <c r="V206" s="219">
        <f t="shared" si="140"/>
        <v>0</v>
      </c>
      <c r="W206" s="196" t="s">
        <v>74</v>
      </c>
    </row>
    <row r="207" spans="1:23" s="224" customFormat="1" ht="15.75" outlineLevel="1" thickBot="1" x14ac:dyDescent="0.3">
      <c r="A207" s="234"/>
      <c r="B207" s="235" t="s">
        <v>135</v>
      </c>
      <c r="C207" s="235"/>
      <c r="D207" s="235"/>
      <c r="E207" s="235"/>
      <c r="F207" s="235"/>
      <c r="G207" s="235"/>
      <c r="H207" s="235"/>
      <c r="I207" s="235"/>
      <c r="J207" s="235"/>
      <c r="K207" s="235"/>
      <c r="L207" s="236">
        <f t="shared" ref="L207:V207" si="141">SUM(L208:L210)</f>
        <v>-275581.40115828591</v>
      </c>
      <c r="M207" s="236">
        <f t="shared" si="141"/>
        <v>-61265.93</v>
      </c>
      <c r="N207" s="236">
        <f t="shared" si="141"/>
        <v>-195109.88762248334</v>
      </c>
      <c r="O207" s="236">
        <f t="shared" si="141"/>
        <v>-80471.513535802602</v>
      </c>
      <c r="P207" s="236">
        <f t="shared" si="141"/>
        <v>-80402.367477072563</v>
      </c>
      <c r="Q207" s="236">
        <f t="shared" si="141"/>
        <v>-80402.367477072563</v>
      </c>
      <c r="R207" s="236">
        <f t="shared" si="141"/>
        <v>0</v>
      </c>
      <c r="S207" s="236">
        <f t="shared" si="141"/>
        <v>-80402.367477072563</v>
      </c>
      <c r="T207" s="236">
        <f t="shared" si="141"/>
        <v>0</v>
      </c>
      <c r="U207" s="236">
        <f t="shared" si="141"/>
        <v>0</v>
      </c>
      <c r="V207" s="236">
        <f t="shared" si="141"/>
        <v>0</v>
      </c>
      <c r="W207" s="237"/>
    </row>
    <row r="208" spans="1:23" s="206" customFormat="1" outlineLevel="1" x14ac:dyDescent="0.25">
      <c r="A208" s="215"/>
      <c r="B208" s="216"/>
      <c r="C208" s="216"/>
      <c r="D208" s="216"/>
      <c r="E208" s="216"/>
      <c r="F208" s="216"/>
      <c r="G208" s="216" t="s">
        <v>136</v>
      </c>
      <c r="H208" s="216" t="s">
        <v>137</v>
      </c>
      <c r="I208" s="216">
        <v>20</v>
      </c>
      <c r="J208" s="216" t="s">
        <v>138</v>
      </c>
      <c r="K208" s="216"/>
      <c r="L208" s="217">
        <v>-144.25499994999998</v>
      </c>
      <c r="M208" s="217"/>
      <c r="N208" s="217">
        <v>-75.108941219955469</v>
      </c>
      <c r="O208" s="217">
        <f t="shared" ref="O208:O210" si="142">L208-N208</f>
        <v>-69.146058730044516</v>
      </c>
      <c r="P208" s="217"/>
      <c r="Q208" s="217"/>
      <c r="R208" s="217"/>
      <c r="S208" s="217">
        <f t="shared" ref="S208:S210" si="143">Q208+R208</f>
        <v>0</v>
      </c>
      <c r="T208" s="217"/>
      <c r="U208" s="217"/>
      <c r="V208" s="217"/>
      <c r="W208" s="218"/>
    </row>
    <row r="209" spans="1:23" s="206" customFormat="1" outlineLevel="1" x14ac:dyDescent="0.25">
      <c r="A209" s="207"/>
      <c r="B209" s="208"/>
      <c r="C209" s="208"/>
      <c r="D209" s="208"/>
      <c r="E209" s="208"/>
      <c r="F209" s="208"/>
      <c r="G209" s="208" t="s">
        <v>136</v>
      </c>
      <c r="H209" s="208" t="s">
        <v>137</v>
      </c>
      <c r="I209" s="208">
        <v>20</v>
      </c>
      <c r="J209" s="208" t="s">
        <v>139</v>
      </c>
      <c r="K209" s="208"/>
      <c r="L209" s="209">
        <v>-842.1052631578948</v>
      </c>
      <c r="M209" s="209"/>
      <c r="N209" s="209">
        <v>-374.26315789473654</v>
      </c>
      <c r="O209" s="209">
        <f t="shared" si="142"/>
        <v>-467.84210526315826</v>
      </c>
      <c r="P209" s="209">
        <v>-467.84210526315826</v>
      </c>
      <c r="Q209" s="209">
        <v>-467.84210526315826</v>
      </c>
      <c r="R209" s="209"/>
      <c r="S209" s="209">
        <f t="shared" si="143"/>
        <v>-467.84210526315826</v>
      </c>
      <c r="T209" s="209"/>
      <c r="U209" s="209"/>
      <c r="V209" s="209"/>
      <c r="W209" s="210"/>
    </row>
    <row r="210" spans="1:23" s="206" customFormat="1" ht="15.75" outlineLevel="1" thickBot="1" x14ac:dyDescent="0.3">
      <c r="A210" s="225"/>
      <c r="B210" s="226"/>
      <c r="C210" s="226"/>
      <c r="D210" s="226"/>
      <c r="E210" s="226"/>
      <c r="F210" s="226"/>
      <c r="G210" s="226" t="s">
        <v>136</v>
      </c>
      <c r="H210" s="226" t="s">
        <v>137</v>
      </c>
      <c r="I210" s="226">
        <v>20</v>
      </c>
      <c r="J210" s="226"/>
      <c r="K210" s="226"/>
      <c r="L210" s="227">
        <v>-274595.04089517804</v>
      </c>
      <c r="M210" s="227">
        <v>-61265.93</v>
      </c>
      <c r="N210" s="227">
        <v>-194660.51552336864</v>
      </c>
      <c r="O210" s="227">
        <f t="shared" si="142"/>
        <v>-79934.525371809403</v>
      </c>
      <c r="P210" s="227">
        <v>-79934.525371809403</v>
      </c>
      <c r="Q210" s="227">
        <v>-79934.525371809403</v>
      </c>
      <c r="R210" s="227"/>
      <c r="S210" s="227">
        <f t="shared" si="143"/>
        <v>-79934.525371809403</v>
      </c>
      <c r="T210" s="227"/>
      <c r="U210" s="227"/>
      <c r="V210" s="227"/>
      <c r="W210" s="228"/>
    </row>
    <row r="211" spans="1:23" s="201" customFormat="1" ht="15.75" outlineLevel="1" thickBot="1" x14ac:dyDescent="0.3">
      <c r="A211" s="229"/>
      <c r="B211" s="230" t="s">
        <v>140</v>
      </c>
      <c r="C211" s="230"/>
      <c r="D211" s="230"/>
      <c r="E211" s="230"/>
      <c r="F211" s="230"/>
      <c r="G211" s="230"/>
      <c r="H211" s="230"/>
      <c r="I211" s="230"/>
      <c r="J211" s="230"/>
      <c r="K211" s="230"/>
      <c r="L211" s="231">
        <f t="shared" ref="L211:V211" si="144">SUM(L212:L214)</f>
        <v>-145111.72252206178</v>
      </c>
      <c r="M211" s="231">
        <f t="shared" si="144"/>
        <v>-121055.17164416992</v>
      </c>
      <c r="N211" s="231">
        <f t="shared" si="144"/>
        <v>-121510.5647268184</v>
      </c>
      <c r="O211" s="231">
        <f t="shared" si="144"/>
        <v>-23601.157795243398</v>
      </c>
      <c r="P211" s="231">
        <f t="shared" si="144"/>
        <v>-23601.156282497584</v>
      </c>
      <c r="Q211" s="231">
        <f t="shared" si="144"/>
        <v>-23601.156282497584</v>
      </c>
      <c r="R211" s="231">
        <f t="shared" si="144"/>
        <v>0</v>
      </c>
      <c r="S211" s="231">
        <f t="shared" si="144"/>
        <v>-23601.156282497584</v>
      </c>
      <c r="T211" s="231">
        <f t="shared" si="144"/>
        <v>0</v>
      </c>
      <c r="U211" s="231">
        <f t="shared" si="144"/>
        <v>0</v>
      </c>
      <c r="V211" s="231">
        <f t="shared" si="144"/>
        <v>0</v>
      </c>
      <c r="W211" s="232"/>
    </row>
    <row r="212" spans="1:23" s="206" customFormat="1" outlineLevel="1" x14ac:dyDescent="0.25">
      <c r="A212" s="215"/>
      <c r="B212" s="216"/>
      <c r="C212" s="216"/>
      <c r="D212" s="216"/>
      <c r="E212" s="216"/>
      <c r="F212" s="216"/>
      <c r="G212" s="216" t="s">
        <v>136</v>
      </c>
      <c r="H212" s="216" t="s">
        <v>137</v>
      </c>
      <c r="I212" s="216">
        <v>20</v>
      </c>
      <c r="J212" s="216" t="s">
        <v>138</v>
      </c>
      <c r="K212" s="216"/>
      <c r="L212" s="217">
        <v>-407.75955993562746</v>
      </c>
      <c r="M212" s="217"/>
      <c r="N212" s="217">
        <v>-407.75804718981459</v>
      </c>
      <c r="O212" s="217">
        <f t="shared" ref="O212:O214" si="145">L212-N212</f>
        <v>-1.5127458128745275E-3</v>
      </c>
      <c r="P212" s="217"/>
      <c r="Q212" s="217"/>
      <c r="R212" s="217"/>
      <c r="S212" s="217">
        <f t="shared" ref="S212:S214" si="146">Q212+R212</f>
        <v>0</v>
      </c>
      <c r="T212" s="217"/>
      <c r="U212" s="217"/>
      <c r="V212" s="217"/>
      <c r="W212" s="218"/>
    </row>
    <row r="213" spans="1:23" s="206" customFormat="1" outlineLevel="1" x14ac:dyDescent="0.25">
      <c r="A213" s="207"/>
      <c r="B213" s="208"/>
      <c r="C213" s="208"/>
      <c r="D213" s="208"/>
      <c r="E213" s="208"/>
      <c r="F213" s="208"/>
      <c r="G213" s="208" t="s">
        <v>136</v>
      </c>
      <c r="H213" s="208" t="s">
        <v>137</v>
      </c>
      <c r="I213" s="208">
        <v>20</v>
      </c>
      <c r="J213" s="208" t="s">
        <v>141</v>
      </c>
      <c r="K213" s="208"/>
      <c r="L213" s="209">
        <v>-3690.4600000000009</v>
      </c>
      <c r="M213" s="209">
        <v>-3690.4600000000009</v>
      </c>
      <c r="N213" s="209">
        <v>-3690.4600000000009</v>
      </c>
      <c r="O213" s="209">
        <f t="shared" si="145"/>
        <v>0</v>
      </c>
      <c r="P213" s="209"/>
      <c r="Q213" s="209"/>
      <c r="R213" s="209"/>
      <c r="S213" s="209">
        <f t="shared" si="146"/>
        <v>0</v>
      </c>
      <c r="T213" s="209"/>
      <c r="U213" s="209"/>
      <c r="V213" s="209"/>
      <c r="W213" s="210"/>
    </row>
    <row r="214" spans="1:23" s="206" customFormat="1" ht="15.75" outlineLevel="1" thickBot="1" x14ac:dyDescent="0.3">
      <c r="A214" s="211"/>
      <c r="B214" s="212"/>
      <c r="C214" s="212"/>
      <c r="D214" s="212"/>
      <c r="E214" s="212"/>
      <c r="F214" s="212"/>
      <c r="G214" s="212" t="s">
        <v>136</v>
      </c>
      <c r="H214" s="212" t="s">
        <v>137</v>
      </c>
      <c r="I214" s="212">
        <v>20</v>
      </c>
      <c r="J214" s="212"/>
      <c r="K214" s="212"/>
      <c r="L214" s="233">
        <v>-141013.50296212616</v>
      </c>
      <c r="M214" s="213">
        <v>-117364.71164416992</v>
      </c>
      <c r="N214" s="213">
        <v>-117412.34667962858</v>
      </c>
      <c r="O214" s="213">
        <f t="shared" si="145"/>
        <v>-23601.156282497584</v>
      </c>
      <c r="P214" s="213">
        <v>-23601.156282497584</v>
      </c>
      <c r="Q214" s="213">
        <v>-23601.156282497584</v>
      </c>
      <c r="R214" s="213"/>
      <c r="S214" s="213">
        <f t="shared" si="146"/>
        <v>-23601.156282497584</v>
      </c>
      <c r="T214" s="213"/>
      <c r="U214" s="213"/>
      <c r="V214" s="213"/>
      <c r="W214" s="214"/>
    </row>
    <row r="215" spans="1:23" s="201" customFormat="1" ht="15.75" outlineLevel="1" thickBot="1" x14ac:dyDescent="0.3">
      <c r="A215" s="197"/>
      <c r="B215" s="198" t="s">
        <v>143</v>
      </c>
      <c r="C215" s="198"/>
      <c r="D215" s="198"/>
      <c r="E215" s="198"/>
      <c r="F215" s="198"/>
      <c r="G215" s="198"/>
      <c r="H215" s="198"/>
      <c r="I215" s="198"/>
      <c r="J215" s="198"/>
      <c r="K215" s="198"/>
      <c r="L215" s="199">
        <f>SUM(L216:L219)</f>
        <v>-489610.17433617392</v>
      </c>
      <c r="M215" s="199">
        <f t="shared" ref="M215:V215" si="147">SUM(M216:M219)</f>
        <v>-42.570524827086999</v>
      </c>
      <c r="N215" s="199">
        <f t="shared" si="147"/>
        <v>-483196.6623520361</v>
      </c>
      <c r="O215" s="199">
        <f t="shared" si="147"/>
        <v>-6413.5119841377882</v>
      </c>
      <c r="P215" s="199">
        <f t="shared" si="147"/>
        <v>-26.22201003456513</v>
      </c>
      <c r="Q215" s="199">
        <f t="shared" si="147"/>
        <v>-26.22201003456513</v>
      </c>
      <c r="R215" s="199">
        <f t="shared" si="147"/>
        <v>0</v>
      </c>
      <c r="S215" s="199">
        <f t="shared" si="147"/>
        <v>-26.22201003456513</v>
      </c>
      <c r="T215" s="199">
        <f t="shared" si="147"/>
        <v>0</v>
      </c>
      <c r="U215" s="199">
        <f t="shared" si="147"/>
        <v>0</v>
      </c>
      <c r="V215" s="199">
        <f t="shared" si="147"/>
        <v>0</v>
      </c>
      <c r="W215" s="200"/>
    </row>
    <row r="216" spans="1:23" s="206" customFormat="1" outlineLevel="1" x14ac:dyDescent="0.25">
      <c r="A216" s="215"/>
      <c r="B216" s="216"/>
      <c r="C216" s="216"/>
      <c r="D216" s="216"/>
      <c r="E216" s="216"/>
      <c r="F216" s="216"/>
      <c r="G216" s="216" t="s">
        <v>136</v>
      </c>
      <c r="H216" s="216" t="s">
        <v>137</v>
      </c>
      <c r="I216" s="216">
        <v>20</v>
      </c>
      <c r="J216" s="216" t="s">
        <v>138</v>
      </c>
      <c r="K216" s="216"/>
      <c r="L216" s="217">
        <v>-39755.382826829598</v>
      </c>
      <c r="M216" s="217"/>
      <c r="N216" s="217">
        <v>-33367.794973230019</v>
      </c>
      <c r="O216" s="217">
        <f t="shared" ref="O216:O219" si="148">L216-N216</f>
        <v>-6387.5878535995798</v>
      </c>
      <c r="P216" s="217"/>
      <c r="Q216" s="217"/>
      <c r="R216" s="217"/>
      <c r="S216" s="217">
        <f t="shared" ref="S216:S219" si="149">Q216+R216</f>
        <v>0</v>
      </c>
      <c r="T216" s="217"/>
      <c r="U216" s="217"/>
      <c r="V216" s="217"/>
      <c r="W216" s="218"/>
    </row>
    <row r="217" spans="1:23" s="206" customFormat="1" outlineLevel="1" x14ac:dyDescent="0.25">
      <c r="A217" s="207"/>
      <c r="B217" s="208"/>
      <c r="C217" s="208"/>
      <c r="D217" s="208"/>
      <c r="E217" s="208"/>
      <c r="F217" s="208"/>
      <c r="G217" s="208" t="s">
        <v>136</v>
      </c>
      <c r="H217" s="208" t="s">
        <v>137</v>
      </c>
      <c r="I217" s="208">
        <v>20</v>
      </c>
      <c r="J217" s="208" t="s">
        <v>144</v>
      </c>
      <c r="K217" s="208"/>
      <c r="L217" s="209">
        <v>-42.570524827086999</v>
      </c>
      <c r="M217" s="209">
        <v>-42.570524827086999</v>
      </c>
      <c r="N217" s="209">
        <v>-42.570524827086999</v>
      </c>
      <c r="O217" s="209">
        <f t="shared" si="148"/>
        <v>0</v>
      </c>
      <c r="P217" s="209"/>
      <c r="Q217" s="209"/>
      <c r="R217" s="209"/>
      <c r="S217" s="209">
        <f t="shared" si="149"/>
        <v>0</v>
      </c>
      <c r="T217" s="209"/>
      <c r="U217" s="209"/>
      <c r="V217" s="209"/>
      <c r="W217" s="210"/>
    </row>
    <row r="218" spans="1:23" s="206" customFormat="1" outlineLevel="1" x14ac:dyDescent="0.25">
      <c r="A218" s="207"/>
      <c r="B218" s="208"/>
      <c r="C218" s="208"/>
      <c r="D218" s="208"/>
      <c r="E218" s="208"/>
      <c r="F218" s="208"/>
      <c r="G218" s="208" t="s">
        <v>136</v>
      </c>
      <c r="H218" s="208" t="s">
        <v>137</v>
      </c>
      <c r="I218" s="208">
        <v>20</v>
      </c>
      <c r="J218" s="208" t="s">
        <v>145</v>
      </c>
      <c r="K218" s="208"/>
      <c r="L218" s="209">
        <v>-474.82058527945503</v>
      </c>
      <c r="M218" s="209"/>
      <c r="N218" s="209">
        <v>-448.5985752448899</v>
      </c>
      <c r="O218" s="209">
        <f t="shared" si="148"/>
        <v>-26.22201003456513</v>
      </c>
      <c r="P218" s="209">
        <v>-26.22201003456513</v>
      </c>
      <c r="Q218" s="209">
        <v>-26.22201003456513</v>
      </c>
      <c r="R218" s="209"/>
      <c r="S218" s="209">
        <f t="shared" si="149"/>
        <v>-26.22201003456513</v>
      </c>
      <c r="T218" s="209"/>
      <c r="U218" s="209"/>
      <c r="V218" s="209"/>
      <c r="W218" s="210"/>
    </row>
    <row r="219" spans="1:23" s="206" customFormat="1" ht="15.75" outlineLevel="1" thickBot="1" x14ac:dyDescent="0.3">
      <c r="A219" s="238"/>
      <c r="B219" s="239"/>
      <c r="C219" s="239"/>
      <c r="D219" s="239"/>
      <c r="E219" s="239"/>
      <c r="F219" s="239"/>
      <c r="G219" s="208" t="s">
        <v>136</v>
      </c>
      <c r="H219" s="208" t="s">
        <v>137</v>
      </c>
      <c r="I219" s="208">
        <v>20</v>
      </c>
      <c r="J219" s="239"/>
      <c r="K219" s="239"/>
      <c r="L219" s="240">
        <v>-449337.40039923775</v>
      </c>
      <c r="M219" s="240"/>
      <c r="N219" s="240">
        <v>-449337.69827873411</v>
      </c>
      <c r="O219" s="209">
        <f t="shared" si="148"/>
        <v>0.29787949635647237</v>
      </c>
      <c r="P219" s="240"/>
      <c r="Q219" s="240"/>
      <c r="R219" s="240"/>
      <c r="S219" s="209">
        <f t="shared" si="149"/>
        <v>0</v>
      </c>
      <c r="T219" s="240"/>
      <c r="U219" s="240"/>
      <c r="V219" s="240"/>
      <c r="W219" s="241"/>
    </row>
    <row r="220" spans="1:23" s="201" customFormat="1" ht="15.75" outlineLevel="1" thickBot="1" x14ac:dyDescent="0.3">
      <c r="A220" s="197"/>
      <c r="B220" s="198" t="s">
        <v>168</v>
      </c>
      <c r="C220" s="198"/>
      <c r="D220" s="198"/>
      <c r="E220" s="198"/>
      <c r="F220" s="198"/>
      <c r="G220" s="198"/>
      <c r="H220" s="198"/>
      <c r="I220" s="198"/>
      <c r="J220" s="198"/>
      <c r="K220" s="198"/>
      <c r="L220" s="199">
        <f t="shared" ref="L220:V220" si="150">SUM(L221:L222)</f>
        <v>-21940.367007708002</v>
      </c>
      <c r="M220" s="199">
        <f t="shared" si="150"/>
        <v>0</v>
      </c>
      <c r="N220" s="199">
        <f t="shared" si="150"/>
        <v>-20867.613218060003</v>
      </c>
      <c r="O220" s="199">
        <f t="shared" si="150"/>
        <v>-1072.7537896480012</v>
      </c>
      <c r="P220" s="199">
        <f t="shared" si="150"/>
        <v>1.1378794519987423</v>
      </c>
      <c r="Q220" s="199">
        <f t="shared" si="150"/>
        <v>1.1378794519987423</v>
      </c>
      <c r="R220" s="199">
        <f t="shared" si="150"/>
        <v>0</v>
      </c>
      <c r="S220" s="199">
        <f t="shared" si="150"/>
        <v>1.1378794519987423</v>
      </c>
      <c r="T220" s="199">
        <f t="shared" si="150"/>
        <v>0</v>
      </c>
      <c r="U220" s="199">
        <f t="shared" si="150"/>
        <v>0</v>
      </c>
      <c r="V220" s="199">
        <f t="shared" si="150"/>
        <v>0</v>
      </c>
      <c r="W220" s="200"/>
    </row>
    <row r="221" spans="1:23" s="206" customFormat="1" outlineLevel="1" x14ac:dyDescent="0.25">
      <c r="A221" s="242"/>
      <c r="B221" s="243"/>
      <c r="C221" s="243"/>
      <c r="D221" s="243"/>
      <c r="E221" s="243"/>
      <c r="F221" s="243"/>
      <c r="G221" s="203" t="s">
        <v>136</v>
      </c>
      <c r="H221" s="203" t="s">
        <v>137</v>
      </c>
      <c r="I221" s="243">
        <v>20</v>
      </c>
      <c r="J221" s="243" t="s">
        <v>138</v>
      </c>
      <c r="K221" s="243"/>
      <c r="L221" s="244">
        <v>-3071.0605256999997</v>
      </c>
      <c r="M221" s="244"/>
      <c r="N221" s="244">
        <v>-1997.1688565999998</v>
      </c>
      <c r="O221" s="204">
        <f t="shared" ref="O221:O222" si="151">L221-N221</f>
        <v>-1073.8916690999999</v>
      </c>
      <c r="P221" s="244"/>
      <c r="Q221" s="244"/>
      <c r="R221" s="244"/>
      <c r="S221" s="204">
        <f t="shared" ref="S221:S222" si="152">Q221+R221</f>
        <v>0</v>
      </c>
      <c r="T221" s="244"/>
      <c r="U221" s="244"/>
      <c r="V221" s="244"/>
      <c r="W221" s="245"/>
    </row>
    <row r="222" spans="1:23" s="206" customFormat="1" ht="15.75" outlineLevel="1" thickBot="1" x14ac:dyDescent="0.3">
      <c r="A222" s="225"/>
      <c r="B222" s="226"/>
      <c r="C222" s="226"/>
      <c r="D222" s="226"/>
      <c r="E222" s="226"/>
      <c r="F222" s="226"/>
      <c r="G222" s="247" t="s">
        <v>136</v>
      </c>
      <c r="H222" s="247" t="s">
        <v>137</v>
      </c>
      <c r="I222" s="226">
        <v>20</v>
      </c>
      <c r="J222" s="226"/>
      <c r="K222" s="226"/>
      <c r="L222" s="227">
        <v>-18869.306482008004</v>
      </c>
      <c r="M222" s="227"/>
      <c r="N222" s="227">
        <v>-18870.444361460002</v>
      </c>
      <c r="O222" s="248">
        <f t="shared" si="151"/>
        <v>1.1378794519987423</v>
      </c>
      <c r="P222" s="227">
        <v>1.1378794519987423</v>
      </c>
      <c r="Q222" s="227">
        <v>1.1378794519987423</v>
      </c>
      <c r="R222" s="227"/>
      <c r="S222" s="227">
        <f t="shared" si="152"/>
        <v>1.1378794519987423</v>
      </c>
      <c r="T222" s="227"/>
      <c r="U222" s="227"/>
      <c r="V222" s="227"/>
      <c r="W222" s="228"/>
    </row>
    <row r="223" spans="1:23" ht="15.75" thickBot="1" x14ac:dyDescent="0.3">
      <c r="A223" s="188"/>
      <c r="B223" s="189"/>
      <c r="C223" s="189"/>
      <c r="D223" s="189" t="s">
        <v>178</v>
      </c>
      <c r="E223" s="189"/>
      <c r="F223" s="189"/>
      <c r="G223" s="189"/>
      <c r="H223" s="189"/>
      <c r="I223" s="189"/>
      <c r="J223" s="189"/>
      <c r="K223" s="189"/>
      <c r="L223" s="190">
        <f>L224+L231+L243+L247+L255</f>
        <v>-3437767.5275404458</v>
      </c>
      <c r="M223" s="190">
        <f t="shared" ref="M223:V223" si="153">M224+M231+M243+M247+M255</f>
        <v>-829522.36532371759</v>
      </c>
      <c r="N223" s="190">
        <f t="shared" si="153"/>
        <v>-3198867.2193926391</v>
      </c>
      <c r="O223" s="190">
        <f t="shared" si="153"/>
        <v>-238900.30814780726</v>
      </c>
      <c r="P223" s="190">
        <f t="shared" si="153"/>
        <v>-235608.21147973463</v>
      </c>
      <c r="Q223" s="190">
        <f t="shared" si="153"/>
        <v>-235608.21147973463</v>
      </c>
      <c r="R223" s="190">
        <f t="shared" si="153"/>
        <v>0</v>
      </c>
      <c r="S223" s="190">
        <f t="shared" si="153"/>
        <v>-235608.21147973463</v>
      </c>
      <c r="T223" s="190">
        <f t="shared" si="153"/>
        <v>0</v>
      </c>
      <c r="U223" s="190">
        <f t="shared" si="153"/>
        <v>0</v>
      </c>
      <c r="V223" s="190">
        <f t="shared" si="153"/>
        <v>0</v>
      </c>
      <c r="W223" s="190"/>
    </row>
    <row r="224" spans="1:23" ht="15.75" outlineLevel="1" thickBot="1" x14ac:dyDescent="0.3">
      <c r="A224" s="192"/>
      <c r="B224" s="193"/>
      <c r="C224" s="193"/>
      <c r="D224" s="193"/>
      <c r="E224" s="193" t="s">
        <v>179</v>
      </c>
      <c r="F224" s="193" t="s">
        <v>180</v>
      </c>
      <c r="G224" s="193"/>
      <c r="H224" s="193"/>
      <c r="I224" s="193"/>
      <c r="J224" s="193"/>
      <c r="K224" s="193"/>
      <c r="L224" s="219">
        <f t="shared" ref="L224:V224" si="154">L225+L228</f>
        <v>-258081.57734343148</v>
      </c>
      <c r="M224" s="219">
        <f t="shared" si="154"/>
        <v>-56661.96609568884</v>
      </c>
      <c r="N224" s="219">
        <f t="shared" si="154"/>
        <v>-254981.86015181424</v>
      </c>
      <c r="O224" s="219">
        <f t="shared" si="154"/>
        <v>-3099.7171916172406</v>
      </c>
      <c r="P224" s="219">
        <f t="shared" si="154"/>
        <v>-2605.1672817362851</v>
      </c>
      <c r="Q224" s="219">
        <f t="shared" si="154"/>
        <v>-2605.1672817362851</v>
      </c>
      <c r="R224" s="219">
        <f t="shared" si="154"/>
        <v>0</v>
      </c>
      <c r="S224" s="219">
        <f t="shared" si="154"/>
        <v>-2605.1672817362851</v>
      </c>
      <c r="T224" s="219">
        <f t="shared" si="154"/>
        <v>0</v>
      </c>
      <c r="U224" s="219">
        <f t="shared" si="154"/>
        <v>0</v>
      </c>
      <c r="V224" s="219">
        <f t="shared" si="154"/>
        <v>0</v>
      </c>
      <c r="W224" s="196" t="s">
        <v>74</v>
      </c>
    </row>
    <row r="225" spans="1:23" s="224" customFormat="1" ht="15.75" outlineLevel="1" thickBot="1" x14ac:dyDescent="0.3">
      <c r="A225" s="234"/>
      <c r="B225" s="235" t="s">
        <v>135</v>
      </c>
      <c r="C225" s="235"/>
      <c r="D225" s="235"/>
      <c r="E225" s="235"/>
      <c r="F225" s="235"/>
      <c r="G225" s="235"/>
      <c r="H225" s="235"/>
      <c r="I225" s="235"/>
      <c r="J225" s="235"/>
      <c r="K225" s="235"/>
      <c r="L225" s="236">
        <f t="shared" ref="L225:V225" si="155">SUM(L226:L227)</f>
        <v>-150880.60862564927</v>
      </c>
      <c r="M225" s="236">
        <f t="shared" si="155"/>
        <v>-47236.75</v>
      </c>
      <c r="N225" s="236">
        <f t="shared" si="155"/>
        <v>-148100.95177124967</v>
      </c>
      <c r="O225" s="236">
        <f t="shared" si="155"/>
        <v>-2779.6568543995918</v>
      </c>
      <c r="P225" s="236">
        <f t="shared" si="155"/>
        <v>-2558.033203049592</v>
      </c>
      <c r="Q225" s="236">
        <f t="shared" si="155"/>
        <v>-2558.033203049592</v>
      </c>
      <c r="R225" s="236">
        <f t="shared" si="155"/>
        <v>0</v>
      </c>
      <c r="S225" s="236">
        <f t="shared" si="155"/>
        <v>-2558.033203049592</v>
      </c>
      <c r="T225" s="236">
        <f t="shared" si="155"/>
        <v>0</v>
      </c>
      <c r="U225" s="236">
        <f t="shared" si="155"/>
        <v>0</v>
      </c>
      <c r="V225" s="236">
        <f t="shared" si="155"/>
        <v>0</v>
      </c>
      <c r="W225" s="237"/>
    </row>
    <row r="226" spans="1:23" s="206" customFormat="1" outlineLevel="1" x14ac:dyDescent="0.25">
      <c r="A226" s="215"/>
      <c r="B226" s="216"/>
      <c r="C226" s="216"/>
      <c r="D226" s="216"/>
      <c r="E226" s="216"/>
      <c r="F226" s="216"/>
      <c r="G226" s="216" t="s">
        <v>136</v>
      </c>
      <c r="H226" s="216" t="s">
        <v>137</v>
      </c>
      <c r="I226" s="216">
        <v>20</v>
      </c>
      <c r="J226" s="216" t="s">
        <v>138</v>
      </c>
      <c r="K226" s="216"/>
      <c r="L226" s="217">
        <v>-432.76499984999998</v>
      </c>
      <c r="M226" s="217"/>
      <c r="N226" s="217">
        <v>-211.14134849999999</v>
      </c>
      <c r="O226" s="217">
        <f t="shared" ref="O226:O227" si="156">L226-N226</f>
        <v>-221.62365134999999</v>
      </c>
      <c r="P226" s="217"/>
      <c r="Q226" s="217"/>
      <c r="R226" s="217"/>
      <c r="S226" s="217">
        <f t="shared" ref="S226:S227" si="157">Q226+R226</f>
        <v>0</v>
      </c>
      <c r="T226" s="217"/>
      <c r="U226" s="217"/>
      <c r="V226" s="217"/>
      <c r="W226" s="218"/>
    </row>
    <row r="227" spans="1:23" s="206" customFormat="1" ht="15.75" outlineLevel="1" thickBot="1" x14ac:dyDescent="0.3">
      <c r="A227" s="225"/>
      <c r="B227" s="226"/>
      <c r="C227" s="226"/>
      <c r="D227" s="226"/>
      <c r="E227" s="226"/>
      <c r="F227" s="226"/>
      <c r="G227" s="226" t="s">
        <v>136</v>
      </c>
      <c r="H227" s="226" t="s">
        <v>137</v>
      </c>
      <c r="I227" s="226">
        <v>20</v>
      </c>
      <c r="J227" s="226"/>
      <c r="K227" s="226"/>
      <c r="L227" s="227">
        <v>-150447.84362579926</v>
      </c>
      <c r="M227" s="227">
        <v>-47236.75</v>
      </c>
      <c r="N227" s="227">
        <v>-147889.81042274967</v>
      </c>
      <c r="O227" s="227">
        <f t="shared" si="156"/>
        <v>-2558.033203049592</v>
      </c>
      <c r="P227" s="227">
        <v>-2558.033203049592</v>
      </c>
      <c r="Q227" s="227">
        <v>-2558.033203049592</v>
      </c>
      <c r="R227" s="227"/>
      <c r="S227" s="227">
        <f t="shared" si="157"/>
        <v>-2558.033203049592</v>
      </c>
      <c r="T227" s="227"/>
      <c r="U227" s="227"/>
      <c r="V227" s="227"/>
      <c r="W227" s="228"/>
    </row>
    <row r="228" spans="1:23" s="201" customFormat="1" ht="15.75" outlineLevel="1" thickBot="1" x14ac:dyDescent="0.3">
      <c r="A228" s="229"/>
      <c r="B228" s="230" t="s">
        <v>140</v>
      </c>
      <c r="C228" s="230"/>
      <c r="D228" s="230"/>
      <c r="E228" s="230"/>
      <c r="F228" s="230"/>
      <c r="G228" s="230"/>
      <c r="H228" s="230"/>
      <c r="I228" s="230"/>
      <c r="J228" s="230"/>
      <c r="K228" s="230"/>
      <c r="L228" s="231">
        <f>SUM(L229:L230)</f>
        <v>-107200.96871778221</v>
      </c>
      <c r="M228" s="231">
        <f t="shared" ref="M228:S228" si="158">SUM(M229:M230)</f>
        <v>-9425.216095688842</v>
      </c>
      <c r="N228" s="231">
        <f t="shared" si="158"/>
        <v>-106880.90838056455</v>
      </c>
      <c r="O228" s="231">
        <f t="shared" si="158"/>
        <v>-320.06033721764879</v>
      </c>
      <c r="P228" s="231">
        <f t="shared" si="158"/>
        <v>-47.134078686693101</v>
      </c>
      <c r="Q228" s="231">
        <f t="shared" si="158"/>
        <v>-47.134078686693101</v>
      </c>
      <c r="R228" s="231">
        <f t="shared" si="158"/>
        <v>0</v>
      </c>
      <c r="S228" s="231">
        <f t="shared" si="158"/>
        <v>-47.134078686693101</v>
      </c>
      <c r="T228" s="231">
        <f>SUM(T229:T230)</f>
        <v>0</v>
      </c>
      <c r="U228" s="231">
        <f t="shared" ref="U228:V228" si="159">SUM(U229:U230)</f>
        <v>0</v>
      </c>
      <c r="V228" s="231">
        <f t="shared" si="159"/>
        <v>0</v>
      </c>
      <c r="W228" s="232"/>
    </row>
    <row r="229" spans="1:23" s="206" customFormat="1" outlineLevel="1" x14ac:dyDescent="0.25">
      <c r="A229" s="215"/>
      <c r="B229" s="216"/>
      <c r="C229" s="216"/>
      <c r="D229" s="216"/>
      <c r="E229" s="216"/>
      <c r="F229" s="216"/>
      <c r="G229" s="216" t="s">
        <v>136</v>
      </c>
      <c r="H229" s="216" t="s">
        <v>137</v>
      </c>
      <c r="I229" s="216">
        <v>20</v>
      </c>
      <c r="J229" s="216" t="s">
        <v>138</v>
      </c>
      <c r="K229" s="216"/>
      <c r="L229" s="217">
        <v>-4066.2981183776128</v>
      </c>
      <c r="M229" s="217"/>
      <c r="N229" s="217">
        <v>-3793.3718598466571</v>
      </c>
      <c r="O229" s="217">
        <f t="shared" ref="O229:O230" si="160">L229-N229</f>
        <v>-272.92625853095569</v>
      </c>
      <c r="P229" s="217"/>
      <c r="Q229" s="217"/>
      <c r="R229" s="217"/>
      <c r="S229" s="217">
        <f t="shared" ref="S229:S230" si="161">Q229+R229</f>
        <v>0</v>
      </c>
      <c r="T229" s="217"/>
      <c r="U229" s="217"/>
      <c r="V229" s="217"/>
      <c r="W229" s="218"/>
    </row>
    <row r="230" spans="1:23" s="206" customFormat="1" ht="15.75" outlineLevel="1" thickBot="1" x14ac:dyDescent="0.3">
      <c r="A230" s="238"/>
      <c r="B230" s="239"/>
      <c r="C230" s="239"/>
      <c r="D230" s="239"/>
      <c r="E230" s="239"/>
      <c r="F230" s="239"/>
      <c r="G230" s="216" t="s">
        <v>136</v>
      </c>
      <c r="H230" s="216" t="s">
        <v>137</v>
      </c>
      <c r="I230" s="239">
        <v>20</v>
      </c>
      <c r="J230" s="239"/>
      <c r="K230" s="239"/>
      <c r="L230" s="240">
        <v>-103134.67059940459</v>
      </c>
      <c r="M230" s="240">
        <v>-9425.216095688842</v>
      </c>
      <c r="N230" s="240">
        <v>-103087.5365207179</v>
      </c>
      <c r="O230" s="217">
        <f t="shared" si="160"/>
        <v>-47.134078686693101</v>
      </c>
      <c r="P230" s="240">
        <v>-47.134078686693101</v>
      </c>
      <c r="Q230" s="240">
        <v>-47.134078686693101</v>
      </c>
      <c r="R230" s="240"/>
      <c r="S230" s="217">
        <f t="shared" si="161"/>
        <v>-47.134078686693101</v>
      </c>
      <c r="T230" s="240"/>
      <c r="U230" s="240"/>
      <c r="V230" s="240"/>
      <c r="W230" s="241"/>
    </row>
    <row r="231" spans="1:23" ht="15.75" outlineLevel="1" thickBot="1" x14ac:dyDescent="0.3">
      <c r="A231" s="192"/>
      <c r="B231" s="193"/>
      <c r="C231" s="193"/>
      <c r="D231" s="193"/>
      <c r="E231" s="193" t="s">
        <v>181</v>
      </c>
      <c r="F231" s="193" t="s">
        <v>182</v>
      </c>
      <c r="G231" s="193"/>
      <c r="H231" s="193"/>
      <c r="I231" s="193"/>
      <c r="J231" s="193"/>
      <c r="K231" s="193"/>
      <c r="L231" s="219">
        <f t="shared" ref="L231:V231" si="162">L232+L235+L238</f>
        <v>-1241119.8024844769</v>
      </c>
      <c r="M231" s="219">
        <f t="shared" si="162"/>
        <v>-254646.10817350823</v>
      </c>
      <c r="N231" s="219">
        <f t="shared" si="162"/>
        <v>-1234408.8781188496</v>
      </c>
      <c r="O231" s="219">
        <f t="shared" si="162"/>
        <v>-6710.9243656273438</v>
      </c>
      <c r="P231" s="219">
        <f t="shared" si="162"/>
        <v>-5524.1752410993395</v>
      </c>
      <c r="Q231" s="219">
        <f t="shared" si="162"/>
        <v>-5524.1752410993395</v>
      </c>
      <c r="R231" s="219">
        <f t="shared" si="162"/>
        <v>0</v>
      </c>
      <c r="S231" s="219">
        <f t="shared" si="162"/>
        <v>-5524.1752410993395</v>
      </c>
      <c r="T231" s="219">
        <f t="shared" si="162"/>
        <v>0</v>
      </c>
      <c r="U231" s="219">
        <f t="shared" si="162"/>
        <v>0</v>
      </c>
      <c r="V231" s="219">
        <f t="shared" si="162"/>
        <v>0</v>
      </c>
      <c r="W231" s="196" t="s">
        <v>74</v>
      </c>
    </row>
    <row r="232" spans="1:23" s="224" customFormat="1" ht="15.75" outlineLevel="1" thickBot="1" x14ac:dyDescent="0.3">
      <c r="A232" s="234"/>
      <c r="B232" s="235" t="s">
        <v>135</v>
      </c>
      <c r="C232" s="235"/>
      <c r="D232" s="235"/>
      <c r="E232" s="235"/>
      <c r="F232" s="235"/>
      <c r="G232" s="235"/>
      <c r="H232" s="235"/>
      <c r="I232" s="235"/>
      <c r="J232" s="235"/>
      <c r="K232" s="235"/>
      <c r="L232" s="236">
        <f t="shared" ref="L232:V232" si="163">SUM(L233:L234)</f>
        <v>-598684.44334886828</v>
      </c>
      <c r="M232" s="236">
        <f t="shared" si="163"/>
        <v>-241997.41</v>
      </c>
      <c r="N232" s="236">
        <f t="shared" si="163"/>
        <v>-592217.63818530086</v>
      </c>
      <c r="O232" s="236">
        <f t="shared" si="163"/>
        <v>-6466.8051635673473</v>
      </c>
      <c r="P232" s="236">
        <f t="shared" si="163"/>
        <v>-5441.6251064364333</v>
      </c>
      <c r="Q232" s="236">
        <f t="shared" si="163"/>
        <v>-5441.6251064364333</v>
      </c>
      <c r="R232" s="236">
        <f t="shared" si="163"/>
        <v>0</v>
      </c>
      <c r="S232" s="236">
        <f t="shared" si="163"/>
        <v>-5441.6251064364333</v>
      </c>
      <c r="T232" s="236">
        <f t="shared" si="163"/>
        <v>0</v>
      </c>
      <c r="U232" s="236">
        <f t="shared" si="163"/>
        <v>0</v>
      </c>
      <c r="V232" s="236">
        <f t="shared" si="163"/>
        <v>0</v>
      </c>
      <c r="W232" s="237"/>
    </row>
    <row r="233" spans="1:23" s="206" customFormat="1" outlineLevel="1" x14ac:dyDescent="0.25">
      <c r="A233" s="215"/>
      <c r="B233" s="216"/>
      <c r="C233" s="216"/>
      <c r="D233" s="216"/>
      <c r="E233" s="216"/>
      <c r="F233" s="216"/>
      <c r="G233" s="216" t="s">
        <v>136</v>
      </c>
      <c r="H233" s="216" t="s">
        <v>137</v>
      </c>
      <c r="I233" s="216">
        <v>20</v>
      </c>
      <c r="J233" s="216" t="s">
        <v>138</v>
      </c>
      <c r="K233" s="216"/>
      <c r="L233" s="217">
        <v>-4242.5499995</v>
      </c>
      <c r="M233" s="217"/>
      <c r="N233" s="217">
        <v>-3217.3699423690855</v>
      </c>
      <c r="O233" s="217">
        <f t="shared" ref="O233:O234" si="164">L233-N233</f>
        <v>-1025.1800571309145</v>
      </c>
      <c r="P233" s="217"/>
      <c r="Q233" s="217"/>
      <c r="R233" s="217"/>
      <c r="S233" s="217">
        <f t="shared" ref="S233:S234" si="165">Q233+R233</f>
        <v>0</v>
      </c>
      <c r="T233" s="217"/>
      <c r="U233" s="217"/>
      <c r="V233" s="217"/>
      <c r="W233" s="218"/>
    </row>
    <row r="234" spans="1:23" s="206" customFormat="1" ht="15.75" outlineLevel="1" thickBot="1" x14ac:dyDescent="0.3">
      <c r="A234" s="225"/>
      <c r="B234" s="226"/>
      <c r="C234" s="226"/>
      <c r="D234" s="226"/>
      <c r="E234" s="226"/>
      <c r="F234" s="226"/>
      <c r="G234" s="226" t="s">
        <v>136</v>
      </c>
      <c r="H234" s="226" t="s">
        <v>137</v>
      </c>
      <c r="I234" s="226">
        <v>20</v>
      </c>
      <c r="J234" s="226"/>
      <c r="K234" s="226"/>
      <c r="L234" s="227">
        <v>-594441.89334936824</v>
      </c>
      <c r="M234" s="227">
        <v>-241997.41</v>
      </c>
      <c r="N234" s="227">
        <v>-589000.26824293181</v>
      </c>
      <c r="O234" s="227">
        <f t="shared" si="164"/>
        <v>-5441.6251064364333</v>
      </c>
      <c r="P234" s="227">
        <v>-5441.6251064364333</v>
      </c>
      <c r="Q234" s="227">
        <v>-5441.6251064364333</v>
      </c>
      <c r="R234" s="227"/>
      <c r="S234" s="227">
        <f t="shared" si="165"/>
        <v>-5441.6251064364333</v>
      </c>
      <c r="T234" s="227"/>
      <c r="U234" s="227"/>
      <c r="V234" s="227"/>
      <c r="W234" s="228"/>
    </row>
    <row r="235" spans="1:23" s="201" customFormat="1" ht="15.75" outlineLevel="1" thickBot="1" x14ac:dyDescent="0.3">
      <c r="A235" s="229"/>
      <c r="B235" s="230" t="s">
        <v>140</v>
      </c>
      <c r="C235" s="230"/>
      <c r="D235" s="230"/>
      <c r="E235" s="230"/>
      <c r="F235" s="230"/>
      <c r="G235" s="230"/>
      <c r="H235" s="230"/>
      <c r="I235" s="230"/>
      <c r="J235" s="230"/>
      <c r="K235" s="230"/>
      <c r="L235" s="231">
        <f t="shared" ref="L235:V235" si="166">SUM(L236:L237)</f>
        <v>-115066.11454154876</v>
      </c>
      <c r="M235" s="231">
        <f t="shared" si="166"/>
        <v>-12644.528122098096</v>
      </c>
      <c r="N235" s="231">
        <f t="shared" si="166"/>
        <v>-114823.66145333782</v>
      </c>
      <c r="O235" s="231">
        <f t="shared" si="166"/>
        <v>-242.45308821094022</v>
      </c>
      <c r="P235" s="231">
        <f t="shared" si="166"/>
        <v>-80.787653959254385</v>
      </c>
      <c r="Q235" s="231">
        <f t="shared" si="166"/>
        <v>-80.787653959254385</v>
      </c>
      <c r="R235" s="231">
        <f t="shared" si="166"/>
        <v>0</v>
      </c>
      <c r="S235" s="231">
        <f t="shared" si="166"/>
        <v>-80.787653959254385</v>
      </c>
      <c r="T235" s="231">
        <f t="shared" si="166"/>
        <v>0</v>
      </c>
      <c r="U235" s="231">
        <f t="shared" si="166"/>
        <v>0</v>
      </c>
      <c r="V235" s="231">
        <f t="shared" si="166"/>
        <v>0</v>
      </c>
      <c r="W235" s="232"/>
    </row>
    <row r="236" spans="1:23" s="206" customFormat="1" outlineLevel="1" x14ac:dyDescent="0.25">
      <c r="A236" s="215"/>
      <c r="B236" s="216"/>
      <c r="C236" s="216"/>
      <c r="D236" s="216"/>
      <c r="E236" s="216"/>
      <c r="F236" s="216"/>
      <c r="G236" s="216" t="s">
        <v>136</v>
      </c>
      <c r="H236" s="216" t="s">
        <v>137</v>
      </c>
      <c r="I236" s="216">
        <v>20</v>
      </c>
      <c r="J236" s="216" t="s">
        <v>138</v>
      </c>
      <c r="K236" s="216"/>
      <c r="L236" s="217">
        <v>-4250.3892542848571</v>
      </c>
      <c r="M236" s="217"/>
      <c r="N236" s="217">
        <v>-4088.7238200331713</v>
      </c>
      <c r="O236" s="217">
        <f t="shared" ref="O236:O237" si="167">L236-N236</f>
        <v>-161.66543425168584</v>
      </c>
      <c r="P236" s="217"/>
      <c r="Q236" s="217"/>
      <c r="R236" s="217"/>
      <c r="S236" s="217">
        <f t="shared" ref="S236:S237" si="168">Q236+R236</f>
        <v>0</v>
      </c>
      <c r="T236" s="217"/>
      <c r="U236" s="217"/>
      <c r="V236" s="217"/>
      <c r="W236" s="218"/>
    </row>
    <row r="237" spans="1:23" s="206" customFormat="1" ht="15.75" outlineLevel="1" thickBot="1" x14ac:dyDescent="0.3">
      <c r="A237" s="211"/>
      <c r="B237" s="212"/>
      <c r="C237" s="212"/>
      <c r="D237" s="212"/>
      <c r="E237" s="212"/>
      <c r="F237" s="212"/>
      <c r="G237" s="212" t="s">
        <v>136</v>
      </c>
      <c r="H237" s="212" t="s">
        <v>137</v>
      </c>
      <c r="I237" s="212">
        <v>20</v>
      </c>
      <c r="J237" s="212"/>
      <c r="K237" s="212"/>
      <c r="L237" s="233">
        <v>-110815.72528726389</v>
      </c>
      <c r="M237" s="213">
        <v>-12644.528122098096</v>
      </c>
      <c r="N237" s="213">
        <v>-110734.93763330464</v>
      </c>
      <c r="O237" s="213">
        <f t="shared" si="167"/>
        <v>-80.787653959254385</v>
      </c>
      <c r="P237" s="213">
        <v>-80.787653959254385</v>
      </c>
      <c r="Q237" s="213">
        <v>-80.787653959254385</v>
      </c>
      <c r="R237" s="213"/>
      <c r="S237" s="213">
        <f t="shared" si="168"/>
        <v>-80.787653959254385</v>
      </c>
      <c r="T237" s="213"/>
      <c r="U237" s="213"/>
      <c r="V237" s="213"/>
      <c r="W237" s="214"/>
    </row>
    <row r="238" spans="1:23" s="201" customFormat="1" ht="15.75" outlineLevel="1" thickBot="1" x14ac:dyDescent="0.3">
      <c r="A238" s="197"/>
      <c r="B238" s="198" t="s">
        <v>143</v>
      </c>
      <c r="C238" s="198"/>
      <c r="D238" s="198"/>
      <c r="E238" s="198"/>
      <c r="F238" s="198"/>
      <c r="G238" s="198"/>
      <c r="H238" s="198"/>
      <c r="I238" s="198"/>
      <c r="J238" s="198"/>
      <c r="K238" s="198"/>
      <c r="L238" s="199">
        <f t="shared" ref="L238:V238" si="169">SUM(L239:L242)</f>
        <v>-527369.24459406</v>
      </c>
      <c r="M238" s="199">
        <f t="shared" si="169"/>
        <v>-4.1700514101233912</v>
      </c>
      <c r="N238" s="199">
        <f t="shared" si="169"/>
        <v>-527367.57848021085</v>
      </c>
      <c r="O238" s="199">
        <f t="shared" si="169"/>
        <v>-1.6661138490565186</v>
      </c>
      <c r="P238" s="199">
        <f t="shared" si="169"/>
        <v>-1.7624807036520629</v>
      </c>
      <c r="Q238" s="199">
        <f t="shared" si="169"/>
        <v>-1.7624807036520629</v>
      </c>
      <c r="R238" s="199">
        <f t="shared" si="169"/>
        <v>0</v>
      </c>
      <c r="S238" s="199">
        <f t="shared" si="169"/>
        <v>-1.7624807036520629</v>
      </c>
      <c r="T238" s="199">
        <f t="shared" si="169"/>
        <v>0</v>
      </c>
      <c r="U238" s="199">
        <f t="shared" si="169"/>
        <v>0</v>
      </c>
      <c r="V238" s="199">
        <f t="shared" si="169"/>
        <v>0</v>
      </c>
      <c r="W238" s="200"/>
    </row>
    <row r="239" spans="1:23" s="206" customFormat="1" outlineLevel="1" x14ac:dyDescent="0.25">
      <c r="A239" s="215"/>
      <c r="B239" s="216"/>
      <c r="C239" s="216"/>
      <c r="D239" s="216"/>
      <c r="E239" s="216"/>
      <c r="F239" s="216"/>
      <c r="G239" s="216" t="s">
        <v>136</v>
      </c>
      <c r="H239" s="216" t="s">
        <v>137</v>
      </c>
      <c r="I239" s="216">
        <v>20</v>
      </c>
      <c r="J239" s="216" t="s">
        <v>138</v>
      </c>
      <c r="K239" s="216"/>
      <c r="L239" s="217">
        <v>-39892.943656944866</v>
      </c>
      <c r="M239" s="217"/>
      <c r="N239" s="217">
        <v>-39892.943645273452</v>
      </c>
      <c r="O239" s="217">
        <f t="shared" ref="O239:O242" si="170">L239-N239</f>
        <v>-1.1671414540614933E-5</v>
      </c>
      <c r="P239" s="217"/>
      <c r="Q239" s="217"/>
      <c r="R239" s="217"/>
      <c r="S239" s="217">
        <f t="shared" ref="S239:S242" si="171">Q239+R239</f>
        <v>0</v>
      </c>
      <c r="T239" s="217"/>
      <c r="U239" s="217"/>
      <c r="V239" s="217"/>
      <c r="W239" s="218"/>
    </row>
    <row r="240" spans="1:23" s="206" customFormat="1" outlineLevel="1" x14ac:dyDescent="0.25">
      <c r="A240" s="207"/>
      <c r="B240" s="208"/>
      <c r="C240" s="208"/>
      <c r="D240" s="208"/>
      <c r="E240" s="208"/>
      <c r="F240" s="208"/>
      <c r="G240" s="208" t="s">
        <v>136</v>
      </c>
      <c r="H240" s="208" t="s">
        <v>137</v>
      </c>
      <c r="I240" s="208">
        <v>20</v>
      </c>
      <c r="J240" s="208" t="s">
        <v>144</v>
      </c>
      <c r="K240" s="208"/>
      <c r="L240" s="209">
        <v>-4.1700514101233912</v>
      </c>
      <c r="M240" s="209">
        <v>-4.1700514101233912</v>
      </c>
      <c r="N240" s="209">
        <v>-4.1700514101233912</v>
      </c>
      <c r="O240" s="209">
        <f t="shared" si="170"/>
        <v>0</v>
      </c>
      <c r="P240" s="209"/>
      <c r="Q240" s="209"/>
      <c r="R240" s="209"/>
      <c r="S240" s="209">
        <f t="shared" si="171"/>
        <v>0</v>
      </c>
      <c r="T240" s="209"/>
      <c r="U240" s="209"/>
      <c r="V240" s="209"/>
      <c r="W240" s="210"/>
    </row>
    <row r="241" spans="1:23" s="206" customFormat="1" outlineLevel="1" x14ac:dyDescent="0.25">
      <c r="A241" s="207"/>
      <c r="B241" s="208"/>
      <c r="C241" s="208"/>
      <c r="D241" s="208"/>
      <c r="E241" s="208"/>
      <c r="F241" s="208"/>
      <c r="G241" s="208" t="s">
        <v>136</v>
      </c>
      <c r="H241" s="208" t="s">
        <v>137</v>
      </c>
      <c r="I241" s="208">
        <v>20</v>
      </c>
      <c r="J241" s="208" t="s">
        <v>145</v>
      </c>
      <c r="K241" s="208"/>
      <c r="L241" s="209">
        <v>-33.732936693212586</v>
      </c>
      <c r="M241" s="209"/>
      <c r="N241" s="209">
        <v>-31.970455989560524</v>
      </c>
      <c r="O241" s="209">
        <f t="shared" si="170"/>
        <v>-1.7624807036520629</v>
      </c>
      <c r="P241" s="209">
        <v>-1.7624807036520629</v>
      </c>
      <c r="Q241" s="209">
        <v>-1.7624807036520629</v>
      </c>
      <c r="R241" s="209"/>
      <c r="S241" s="209">
        <f t="shared" si="171"/>
        <v>-1.7624807036520629</v>
      </c>
      <c r="T241" s="209"/>
      <c r="U241" s="209"/>
      <c r="V241" s="209"/>
      <c r="W241" s="210"/>
    </row>
    <row r="242" spans="1:23" s="206" customFormat="1" ht="15.75" outlineLevel="1" thickBot="1" x14ac:dyDescent="0.3">
      <c r="A242" s="207"/>
      <c r="B242" s="208"/>
      <c r="C242" s="208"/>
      <c r="D242" s="208"/>
      <c r="E242" s="208"/>
      <c r="F242" s="208"/>
      <c r="G242" s="208" t="s">
        <v>136</v>
      </c>
      <c r="H242" s="208" t="s">
        <v>137</v>
      </c>
      <c r="I242" s="208">
        <v>20</v>
      </c>
      <c r="J242" s="208"/>
      <c r="K242" s="208"/>
      <c r="L242" s="209">
        <v>-487438.39794901176</v>
      </c>
      <c r="M242" s="209"/>
      <c r="N242" s="209">
        <v>-487438.49432753777</v>
      </c>
      <c r="O242" s="209">
        <f t="shared" si="170"/>
        <v>9.6378526010084897E-2</v>
      </c>
      <c r="P242" s="209"/>
      <c r="Q242" s="209"/>
      <c r="R242" s="209"/>
      <c r="S242" s="209">
        <f t="shared" si="171"/>
        <v>0</v>
      </c>
      <c r="T242" s="209"/>
      <c r="U242" s="209"/>
      <c r="V242" s="209"/>
      <c r="W242" s="210"/>
    </row>
    <row r="243" spans="1:23" ht="15.75" outlineLevel="1" thickBot="1" x14ac:dyDescent="0.3">
      <c r="A243" s="192"/>
      <c r="B243" s="193"/>
      <c r="C243" s="193"/>
      <c r="D243" s="193"/>
      <c r="E243" s="193" t="s">
        <v>183</v>
      </c>
      <c r="F243" s="193" t="s">
        <v>184</v>
      </c>
      <c r="G243" s="193"/>
      <c r="H243" s="193"/>
      <c r="I243" s="193"/>
      <c r="J243" s="193"/>
      <c r="K243" s="193"/>
      <c r="L243" s="219">
        <f>L244</f>
        <v>-1323662.2950989436</v>
      </c>
      <c r="M243" s="219">
        <f t="shared" ref="M243:V243" si="172">M244</f>
        <v>-439656.46000000008</v>
      </c>
      <c r="N243" s="219">
        <f t="shared" si="172"/>
        <v>-1097188.8869695312</v>
      </c>
      <c r="O243" s="219">
        <f t="shared" si="172"/>
        <v>-226473.40812941248</v>
      </c>
      <c r="P243" s="219">
        <f t="shared" si="172"/>
        <v>-225808.53717536246</v>
      </c>
      <c r="Q243" s="219">
        <f t="shared" si="172"/>
        <v>-225808.53717536246</v>
      </c>
      <c r="R243" s="219">
        <f t="shared" si="172"/>
        <v>0</v>
      </c>
      <c r="S243" s="219">
        <f t="shared" si="172"/>
        <v>-225808.53717536246</v>
      </c>
      <c r="T243" s="219">
        <f t="shared" si="172"/>
        <v>0</v>
      </c>
      <c r="U243" s="219">
        <f t="shared" si="172"/>
        <v>0</v>
      </c>
      <c r="V243" s="219">
        <f t="shared" si="172"/>
        <v>0</v>
      </c>
      <c r="W243" s="196" t="s">
        <v>74</v>
      </c>
    </row>
    <row r="244" spans="1:23" s="224" customFormat="1" ht="15.75" outlineLevel="1" thickBot="1" x14ac:dyDescent="0.3">
      <c r="A244" s="234"/>
      <c r="B244" s="235" t="s">
        <v>135</v>
      </c>
      <c r="C244" s="235"/>
      <c r="D244" s="235"/>
      <c r="E244" s="235"/>
      <c r="F244" s="235"/>
      <c r="G244" s="235"/>
      <c r="H244" s="235"/>
      <c r="I244" s="235"/>
      <c r="J244" s="235"/>
      <c r="K244" s="235"/>
      <c r="L244" s="236">
        <f t="shared" ref="L244:V244" si="173">SUM(L245:L246)</f>
        <v>-1323662.2950989436</v>
      </c>
      <c r="M244" s="236">
        <f t="shared" si="173"/>
        <v>-439656.46000000008</v>
      </c>
      <c r="N244" s="236">
        <f t="shared" si="173"/>
        <v>-1097188.8869695312</v>
      </c>
      <c r="O244" s="236">
        <f t="shared" si="173"/>
        <v>-226473.40812941248</v>
      </c>
      <c r="P244" s="236">
        <f t="shared" si="173"/>
        <v>-225808.53717536246</v>
      </c>
      <c r="Q244" s="236">
        <f t="shared" si="173"/>
        <v>-225808.53717536246</v>
      </c>
      <c r="R244" s="236">
        <f t="shared" si="173"/>
        <v>0</v>
      </c>
      <c r="S244" s="236">
        <f t="shared" si="173"/>
        <v>-225808.53717536246</v>
      </c>
      <c r="T244" s="236">
        <f t="shared" si="173"/>
        <v>0</v>
      </c>
      <c r="U244" s="236">
        <f t="shared" si="173"/>
        <v>0</v>
      </c>
      <c r="V244" s="236">
        <f t="shared" si="173"/>
        <v>0</v>
      </c>
      <c r="W244" s="237"/>
    </row>
    <row r="245" spans="1:23" s="146" customFormat="1" outlineLevel="1" x14ac:dyDescent="0.25">
      <c r="A245" s="253"/>
      <c r="B245" s="254"/>
      <c r="C245" s="254"/>
      <c r="D245" s="254"/>
      <c r="E245" s="254"/>
      <c r="F245" s="254"/>
      <c r="G245" s="254" t="s">
        <v>136</v>
      </c>
      <c r="H245" s="254" t="s">
        <v>137</v>
      </c>
      <c r="I245" s="254">
        <v>20</v>
      </c>
      <c r="J245" s="254" t="s">
        <v>138</v>
      </c>
      <c r="K245" s="254"/>
      <c r="L245" s="255">
        <v>-1298.2949995500001</v>
      </c>
      <c r="M245" s="255"/>
      <c r="N245" s="255">
        <v>-633.42404549999992</v>
      </c>
      <c r="O245" s="255">
        <f t="shared" ref="O245:O246" si="174">L245-N245</f>
        <v>-664.87095405000014</v>
      </c>
      <c r="P245" s="255"/>
      <c r="Q245" s="255"/>
      <c r="R245" s="255"/>
      <c r="S245" s="255">
        <f t="shared" ref="S245:S246" si="175">Q245+R245</f>
        <v>0</v>
      </c>
      <c r="T245" s="255"/>
      <c r="U245" s="255"/>
      <c r="V245" s="255"/>
      <c r="W245" s="256"/>
    </row>
    <row r="246" spans="1:23" s="146" customFormat="1" ht="15.75" outlineLevel="1" thickBot="1" x14ac:dyDescent="0.3">
      <c r="A246" s="257"/>
      <c r="B246" s="258"/>
      <c r="C246" s="258"/>
      <c r="D246" s="258"/>
      <c r="E246" s="258"/>
      <c r="F246" s="258"/>
      <c r="G246" s="258" t="s">
        <v>136</v>
      </c>
      <c r="H246" s="258" t="s">
        <v>137</v>
      </c>
      <c r="I246" s="258">
        <v>20</v>
      </c>
      <c r="J246" s="258"/>
      <c r="K246" s="258"/>
      <c r="L246" s="259">
        <v>-1322364.0000993935</v>
      </c>
      <c r="M246" s="259">
        <v>-439656.46000000008</v>
      </c>
      <c r="N246" s="259">
        <v>-1096555.4629240311</v>
      </c>
      <c r="O246" s="260">
        <f t="shared" si="174"/>
        <v>-225808.53717536246</v>
      </c>
      <c r="P246" s="259">
        <v>-225808.53717536246</v>
      </c>
      <c r="Q246" s="259">
        <v>-225808.53717536246</v>
      </c>
      <c r="R246" s="259"/>
      <c r="S246" s="259">
        <f t="shared" si="175"/>
        <v>-225808.53717536246</v>
      </c>
      <c r="T246" s="259"/>
      <c r="U246" s="259"/>
      <c r="V246" s="259"/>
      <c r="W246" s="261"/>
    </row>
    <row r="247" spans="1:23" ht="15.75" outlineLevel="1" thickBot="1" x14ac:dyDescent="0.3">
      <c r="A247" s="192"/>
      <c r="B247" s="193"/>
      <c r="C247" s="193"/>
      <c r="D247" s="193"/>
      <c r="E247" s="193" t="s">
        <v>185</v>
      </c>
      <c r="F247" s="193" t="s">
        <v>186</v>
      </c>
      <c r="G247" s="193"/>
      <c r="H247" s="193"/>
      <c r="I247" s="193"/>
      <c r="J247" s="193"/>
      <c r="K247" s="193"/>
      <c r="L247" s="219">
        <f t="shared" ref="L247:V247" si="176">L248+L251</f>
        <v>-448304.79669785837</v>
      </c>
      <c r="M247" s="219">
        <f t="shared" si="176"/>
        <v>-66969.833898109166</v>
      </c>
      <c r="N247" s="219">
        <f t="shared" si="176"/>
        <v>-446601.78289884841</v>
      </c>
      <c r="O247" s="219">
        <f t="shared" si="176"/>
        <v>-1703.0137990099206</v>
      </c>
      <c r="P247" s="219">
        <f t="shared" si="176"/>
        <v>-1014.262739442056</v>
      </c>
      <c r="Q247" s="219">
        <f t="shared" si="176"/>
        <v>-1014.262739442056</v>
      </c>
      <c r="R247" s="219">
        <f t="shared" si="176"/>
        <v>0</v>
      </c>
      <c r="S247" s="219">
        <f t="shared" si="176"/>
        <v>-1014.262739442056</v>
      </c>
      <c r="T247" s="219">
        <f t="shared" si="176"/>
        <v>0</v>
      </c>
      <c r="U247" s="219">
        <f t="shared" si="176"/>
        <v>0</v>
      </c>
      <c r="V247" s="219">
        <f t="shared" si="176"/>
        <v>0</v>
      </c>
      <c r="W247" s="196" t="s">
        <v>74</v>
      </c>
    </row>
    <row r="248" spans="1:23" s="224" customFormat="1" ht="15.75" outlineLevel="1" thickBot="1" x14ac:dyDescent="0.3">
      <c r="A248" s="234"/>
      <c r="B248" s="235" t="s">
        <v>135</v>
      </c>
      <c r="C248" s="235"/>
      <c r="D248" s="235"/>
      <c r="E248" s="235"/>
      <c r="F248" s="235"/>
      <c r="G248" s="235"/>
      <c r="H248" s="235"/>
      <c r="I248" s="235"/>
      <c r="J248" s="235"/>
      <c r="K248" s="235"/>
      <c r="L248" s="236">
        <f t="shared" ref="L248:V248" si="177">SUM(L249:L250)</f>
        <v>-269733.0450212977</v>
      </c>
      <c r="M248" s="236">
        <f t="shared" si="177"/>
        <v>-24884.79</v>
      </c>
      <c r="N248" s="236">
        <f t="shared" si="177"/>
        <v>-268430.65293893544</v>
      </c>
      <c r="O248" s="236">
        <f t="shared" si="177"/>
        <v>-1302.3920823622307</v>
      </c>
      <c r="P248" s="236">
        <f t="shared" si="177"/>
        <v>-947.79424020223087</v>
      </c>
      <c r="Q248" s="236">
        <f t="shared" si="177"/>
        <v>-947.79424020223087</v>
      </c>
      <c r="R248" s="236">
        <f t="shared" si="177"/>
        <v>0</v>
      </c>
      <c r="S248" s="236">
        <f t="shared" si="177"/>
        <v>-947.79424020223087</v>
      </c>
      <c r="T248" s="236">
        <f t="shared" si="177"/>
        <v>0</v>
      </c>
      <c r="U248" s="236">
        <f t="shared" si="177"/>
        <v>0</v>
      </c>
      <c r="V248" s="236">
        <f t="shared" si="177"/>
        <v>0</v>
      </c>
      <c r="W248" s="237"/>
    </row>
    <row r="249" spans="1:23" s="206" customFormat="1" outlineLevel="1" x14ac:dyDescent="0.25">
      <c r="A249" s="215"/>
      <c r="B249" s="216"/>
      <c r="C249" s="216"/>
      <c r="D249" s="216"/>
      <c r="E249" s="216"/>
      <c r="F249" s="216"/>
      <c r="G249" s="216" t="s">
        <v>136</v>
      </c>
      <c r="H249" s="216" t="s">
        <v>137</v>
      </c>
      <c r="I249" s="216">
        <v>20</v>
      </c>
      <c r="J249" s="216" t="s">
        <v>138</v>
      </c>
      <c r="K249" s="216"/>
      <c r="L249" s="217">
        <v>-692.4239997599999</v>
      </c>
      <c r="M249" s="217"/>
      <c r="N249" s="217">
        <v>-337.82615759999999</v>
      </c>
      <c r="O249" s="217">
        <f t="shared" ref="O249:O250" si="178">L249-N249</f>
        <v>-354.59784215999991</v>
      </c>
      <c r="P249" s="217"/>
      <c r="Q249" s="217"/>
      <c r="R249" s="217"/>
      <c r="S249" s="217">
        <f t="shared" ref="S249:S250" si="179">Q249+R249</f>
        <v>0</v>
      </c>
      <c r="T249" s="217"/>
      <c r="U249" s="217"/>
      <c r="V249" s="217"/>
      <c r="W249" s="218"/>
    </row>
    <row r="250" spans="1:23" s="206" customFormat="1" ht="15.75" outlineLevel="1" thickBot="1" x14ac:dyDescent="0.3">
      <c r="A250" s="225"/>
      <c r="B250" s="226"/>
      <c r="C250" s="226"/>
      <c r="D250" s="226"/>
      <c r="E250" s="226"/>
      <c r="F250" s="226"/>
      <c r="G250" s="226" t="s">
        <v>136</v>
      </c>
      <c r="H250" s="226" t="s">
        <v>137</v>
      </c>
      <c r="I250" s="226">
        <v>20</v>
      </c>
      <c r="J250" s="226"/>
      <c r="K250" s="226"/>
      <c r="L250" s="227">
        <v>-269040.62102153769</v>
      </c>
      <c r="M250" s="227">
        <v>-24884.79</v>
      </c>
      <c r="N250" s="227">
        <v>-268092.82678133546</v>
      </c>
      <c r="O250" s="227">
        <f t="shared" si="178"/>
        <v>-947.79424020223087</v>
      </c>
      <c r="P250" s="227">
        <v>-947.79424020223087</v>
      </c>
      <c r="Q250" s="227">
        <v>-947.79424020223087</v>
      </c>
      <c r="R250" s="227"/>
      <c r="S250" s="227">
        <f t="shared" si="179"/>
        <v>-947.79424020223087</v>
      </c>
      <c r="T250" s="227"/>
      <c r="U250" s="227"/>
      <c r="V250" s="227"/>
      <c r="W250" s="228"/>
    </row>
    <row r="251" spans="1:23" s="201" customFormat="1" ht="15.75" outlineLevel="1" thickBot="1" x14ac:dyDescent="0.3">
      <c r="A251" s="197"/>
      <c r="B251" s="198" t="s">
        <v>140</v>
      </c>
      <c r="C251" s="198"/>
      <c r="D251" s="198"/>
      <c r="E251" s="198"/>
      <c r="F251" s="198"/>
      <c r="G251" s="198"/>
      <c r="H251" s="198"/>
      <c r="I251" s="198"/>
      <c r="J251" s="198"/>
      <c r="K251" s="198"/>
      <c r="L251" s="199">
        <f>SUM(L252:L254)</f>
        <v>-178571.7516765607</v>
      </c>
      <c r="M251" s="199">
        <f t="shared" ref="M251:S251" si="180">SUM(M252:M254)</f>
        <v>-42085.043898109165</v>
      </c>
      <c r="N251" s="199">
        <f t="shared" si="180"/>
        <v>-178171.129959913</v>
      </c>
      <c r="O251" s="199">
        <f t="shared" si="180"/>
        <v>-400.62171664768994</v>
      </c>
      <c r="P251" s="199">
        <f t="shared" si="180"/>
        <v>-66.468499239825178</v>
      </c>
      <c r="Q251" s="199">
        <f t="shared" si="180"/>
        <v>-66.468499239825178</v>
      </c>
      <c r="R251" s="199">
        <f t="shared" si="180"/>
        <v>0</v>
      </c>
      <c r="S251" s="199">
        <f t="shared" si="180"/>
        <v>-66.468499239825178</v>
      </c>
      <c r="T251" s="199">
        <f>SUM(T252:T254)</f>
        <v>0</v>
      </c>
      <c r="U251" s="199">
        <f t="shared" ref="U251:V251" si="181">SUM(U252:U254)</f>
        <v>0</v>
      </c>
      <c r="V251" s="199">
        <f t="shared" si="181"/>
        <v>0</v>
      </c>
      <c r="W251" s="200"/>
    </row>
    <row r="252" spans="1:23" s="206" customFormat="1" outlineLevel="1" x14ac:dyDescent="0.25">
      <c r="A252" s="215"/>
      <c r="B252" s="216"/>
      <c r="C252" s="216"/>
      <c r="D252" s="216"/>
      <c r="E252" s="216"/>
      <c r="F252" s="216"/>
      <c r="G252" s="216" t="s">
        <v>136</v>
      </c>
      <c r="H252" s="216" t="s">
        <v>137</v>
      </c>
      <c r="I252" s="216">
        <v>20</v>
      </c>
      <c r="J252" s="216" t="s">
        <v>138</v>
      </c>
      <c r="K252" s="216"/>
      <c r="L252" s="217">
        <v>-5584.5516599504581</v>
      </c>
      <c r="M252" s="217"/>
      <c r="N252" s="217">
        <v>-5250.3984425425933</v>
      </c>
      <c r="O252" s="217">
        <f t="shared" ref="O252:O254" si="182">L252-N252</f>
        <v>-334.15321740786476</v>
      </c>
      <c r="P252" s="217"/>
      <c r="Q252" s="217"/>
      <c r="R252" s="217"/>
      <c r="S252" s="217">
        <f t="shared" ref="S252:S254" si="183">Q252+R252</f>
        <v>0</v>
      </c>
      <c r="T252" s="217"/>
      <c r="U252" s="217"/>
      <c r="V252" s="217"/>
      <c r="W252" s="218"/>
    </row>
    <row r="253" spans="1:23" s="206" customFormat="1" outlineLevel="1" x14ac:dyDescent="0.25">
      <c r="A253" s="207"/>
      <c r="B253" s="208"/>
      <c r="C253" s="208"/>
      <c r="D253" s="208"/>
      <c r="E253" s="208"/>
      <c r="F253" s="208"/>
      <c r="G253" s="208" t="s">
        <v>136</v>
      </c>
      <c r="H253" s="208" t="s">
        <v>137</v>
      </c>
      <c r="I253" s="208">
        <v>20</v>
      </c>
      <c r="J253" s="208" t="s">
        <v>141</v>
      </c>
      <c r="K253" s="208"/>
      <c r="L253" s="209">
        <v>-21.260000000000009</v>
      </c>
      <c r="M253" s="209">
        <v>-21.260000000000009</v>
      </c>
      <c r="N253" s="209">
        <v>-21.260000000000009</v>
      </c>
      <c r="O253" s="217">
        <f t="shared" si="182"/>
        <v>0</v>
      </c>
      <c r="P253" s="209"/>
      <c r="Q253" s="209"/>
      <c r="R253" s="209"/>
      <c r="S253" s="217">
        <f t="shared" si="183"/>
        <v>0</v>
      </c>
      <c r="T253" s="209"/>
      <c r="U253" s="209"/>
      <c r="V253" s="209"/>
      <c r="W253" s="210"/>
    </row>
    <row r="254" spans="1:23" s="206" customFormat="1" ht="15.75" outlineLevel="1" thickBot="1" x14ac:dyDescent="0.3">
      <c r="A254" s="207"/>
      <c r="B254" s="208"/>
      <c r="C254" s="208"/>
      <c r="D254" s="208"/>
      <c r="E254" s="208"/>
      <c r="F254" s="208"/>
      <c r="G254" s="208" t="s">
        <v>136</v>
      </c>
      <c r="H254" s="208" t="s">
        <v>137</v>
      </c>
      <c r="I254" s="208">
        <v>20</v>
      </c>
      <c r="J254" s="208"/>
      <c r="K254" s="208"/>
      <c r="L254" s="209">
        <v>-172965.94001661023</v>
      </c>
      <c r="M254" s="209">
        <v>-42063.783898109163</v>
      </c>
      <c r="N254" s="209">
        <v>-172899.4715173704</v>
      </c>
      <c r="O254" s="209">
        <f t="shared" si="182"/>
        <v>-66.468499239825178</v>
      </c>
      <c r="P254" s="209">
        <v>-66.468499239825178</v>
      </c>
      <c r="Q254" s="209">
        <v>-66.468499239825178</v>
      </c>
      <c r="R254" s="209"/>
      <c r="S254" s="209">
        <f t="shared" si="183"/>
        <v>-66.468499239825178</v>
      </c>
      <c r="T254" s="209"/>
      <c r="U254" s="209"/>
      <c r="V254" s="209"/>
      <c r="W254" s="210"/>
    </row>
    <row r="255" spans="1:23" ht="15.75" outlineLevel="1" thickBot="1" x14ac:dyDescent="0.3">
      <c r="A255" s="192"/>
      <c r="B255" s="193"/>
      <c r="C255" s="193"/>
      <c r="D255" s="193"/>
      <c r="E255" s="193" t="s">
        <v>187</v>
      </c>
      <c r="F255" s="193" t="s">
        <v>188</v>
      </c>
      <c r="G255" s="193"/>
      <c r="H255" s="193"/>
      <c r="I255" s="193"/>
      <c r="J255" s="193"/>
      <c r="K255" s="193"/>
      <c r="L255" s="219">
        <f t="shared" ref="L255:V255" si="184">L256+L259</f>
        <v>-166599.05591573575</v>
      </c>
      <c r="M255" s="219">
        <f t="shared" si="184"/>
        <v>-11587.997156411309</v>
      </c>
      <c r="N255" s="219">
        <f t="shared" si="184"/>
        <v>-165685.81125359552</v>
      </c>
      <c r="O255" s="219">
        <f t="shared" si="184"/>
        <v>-913.24466214025938</v>
      </c>
      <c r="P255" s="219">
        <f t="shared" si="184"/>
        <v>-656.06904209449567</v>
      </c>
      <c r="Q255" s="219">
        <f t="shared" si="184"/>
        <v>-656.06904209449567</v>
      </c>
      <c r="R255" s="219">
        <f t="shared" si="184"/>
        <v>0</v>
      </c>
      <c r="S255" s="219">
        <f t="shared" si="184"/>
        <v>-656.06904209449567</v>
      </c>
      <c r="T255" s="219">
        <f t="shared" si="184"/>
        <v>0</v>
      </c>
      <c r="U255" s="219">
        <f t="shared" si="184"/>
        <v>0</v>
      </c>
      <c r="V255" s="219">
        <f t="shared" si="184"/>
        <v>0</v>
      </c>
      <c r="W255" s="196" t="s">
        <v>74</v>
      </c>
    </row>
    <row r="256" spans="1:23" s="224" customFormat="1" ht="15.75" outlineLevel="1" thickBot="1" x14ac:dyDescent="0.3">
      <c r="A256" s="234"/>
      <c r="B256" s="235" t="s">
        <v>135</v>
      </c>
      <c r="C256" s="235"/>
      <c r="D256" s="235"/>
      <c r="E256" s="235"/>
      <c r="F256" s="235"/>
      <c r="G256" s="235"/>
      <c r="H256" s="235"/>
      <c r="I256" s="235"/>
      <c r="J256" s="235"/>
      <c r="K256" s="235"/>
      <c r="L256" s="236">
        <f t="shared" ref="L256:V256" si="185">SUM(L257:L258)</f>
        <v>-128810.9033175472</v>
      </c>
      <c r="M256" s="236">
        <f t="shared" si="185"/>
        <v>-2617.1</v>
      </c>
      <c r="N256" s="236">
        <f t="shared" si="185"/>
        <v>-127966.92723178388</v>
      </c>
      <c r="O256" s="236">
        <f t="shared" si="185"/>
        <v>-843.97608576332937</v>
      </c>
      <c r="P256" s="236">
        <f t="shared" si="185"/>
        <v>-637.12734450332937</v>
      </c>
      <c r="Q256" s="236">
        <f t="shared" si="185"/>
        <v>-637.12734450332937</v>
      </c>
      <c r="R256" s="236">
        <f t="shared" si="185"/>
        <v>0</v>
      </c>
      <c r="S256" s="236">
        <f t="shared" si="185"/>
        <v>-637.12734450332937</v>
      </c>
      <c r="T256" s="236">
        <f t="shared" si="185"/>
        <v>0</v>
      </c>
      <c r="U256" s="236">
        <f t="shared" si="185"/>
        <v>0</v>
      </c>
      <c r="V256" s="236">
        <f t="shared" si="185"/>
        <v>0</v>
      </c>
      <c r="W256" s="237"/>
    </row>
    <row r="257" spans="1:23" s="206" customFormat="1" outlineLevel="1" x14ac:dyDescent="0.25">
      <c r="A257" s="215"/>
      <c r="B257" s="216"/>
      <c r="C257" s="216"/>
      <c r="D257" s="216"/>
      <c r="E257" s="216"/>
      <c r="F257" s="216"/>
      <c r="G257" s="216" t="s">
        <v>136</v>
      </c>
      <c r="H257" s="216" t="s">
        <v>137</v>
      </c>
      <c r="I257" s="216">
        <v>20</v>
      </c>
      <c r="J257" s="216" t="s">
        <v>138</v>
      </c>
      <c r="K257" s="216"/>
      <c r="L257" s="217">
        <v>-403.91399985999999</v>
      </c>
      <c r="M257" s="217"/>
      <c r="N257" s="217">
        <v>-197.06525860000005</v>
      </c>
      <c r="O257" s="217">
        <f t="shared" ref="O257:O258" si="186">L257-N257</f>
        <v>-206.84874125999994</v>
      </c>
      <c r="P257" s="217"/>
      <c r="Q257" s="217"/>
      <c r="R257" s="217"/>
      <c r="S257" s="217">
        <f t="shared" ref="S257:S258" si="187">Q257+R257</f>
        <v>0</v>
      </c>
      <c r="T257" s="217"/>
      <c r="U257" s="217"/>
      <c r="V257" s="217"/>
      <c r="W257" s="218"/>
    </row>
    <row r="258" spans="1:23" s="206" customFormat="1" ht="15.75" outlineLevel="1" thickBot="1" x14ac:dyDescent="0.3">
      <c r="A258" s="225"/>
      <c r="B258" s="226"/>
      <c r="C258" s="226"/>
      <c r="D258" s="226"/>
      <c r="E258" s="226"/>
      <c r="F258" s="226"/>
      <c r="G258" s="226" t="s">
        <v>136</v>
      </c>
      <c r="H258" s="226" t="s">
        <v>137</v>
      </c>
      <c r="I258" s="226">
        <v>20</v>
      </c>
      <c r="J258" s="226"/>
      <c r="K258" s="226"/>
      <c r="L258" s="227">
        <v>-128406.9893176872</v>
      </c>
      <c r="M258" s="227">
        <v>-2617.1</v>
      </c>
      <c r="N258" s="227">
        <v>-127769.86197318387</v>
      </c>
      <c r="O258" s="227">
        <f t="shared" si="186"/>
        <v>-637.12734450332937</v>
      </c>
      <c r="P258" s="227">
        <v>-637.12734450332937</v>
      </c>
      <c r="Q258" s="227">
        <v>-637.12734450332937</v>
      </c>
      <c r="R258" s="227"/>
      <c r="S258" s="227">
        <f t="shared" si="187"/>
        <v>-637.12734450332937</v>
      </c>
      <c r="T258" s="227"/>
      <c r="U258" s="227"/>
      <c r="V258" s="227"/>
      <c r="W258" s="228"/>
    </row>
    <row r="259" spans="1:23" s="201" customFormat="1" ht="15.75" outlineLevel="1" thickBot="1" x14ac:dyDescent="0.3">
      <c r="A259" s="229"/>
      <c r="B259" s="230" t="s">
        <v>140</v>
      </c>
      <c r="C259" s="230"/>
      <c r="D259" s="230"/>
      <c r="E259" s="230"/>
      <c r="F259" s="230"/>
      <c r="G259" s="230"/>
      <c r="H259" s="230"/>
      <c r="I259" s="230"/>
      <c r="J259" s="230"/>
      <c r="K259" s="230"/>
      <c r="L259" s="231">
        <f>SUM(L260:L262)</f>
        <v>-37788.152598188557</v>
      </c>
      <c r="M259" s="231">
        <f t="shared" ref="M259:S259" si="188">SUM(M260:M262)</f>
        <v>-8970.897156411309</v>
      </c>
      <c r="N259" s="231">
        <f t="shared" si="188"/>
        <v>-37718.884021811624</v>
      </c>
      <c r="O259" s="231">
        <f t="shared" si="188"/>
        <v>-69.268576376930014</v>
      </c>
      <c r="P259" s="231">
        <f t="shared" si="188"/>
        <v>-18.941697591166303</v>
      </c>
      <c r="Q259" s="231">
        <f t="shared" si="188"/>
        <v>-18.941697591166303</v>
      </c>
      <c r="R259" s="231">
        <f t="shared" si="188"/>
        <v>0</v>
      </c>
      <c r="S259" s="231">
        <f t="shared" si="188"/>
        <v>-18.941697591166303</v>
      </c>
      <c r="T259" s="231">
        <f>SUM(T260:T262)</f>
        <v>0</v>
      </c>
      <c r="U259" s="231">
        <f t="shared" ref="U259:V259" si="189">SUM(U260:U262)</f>
        <v>0</v>
      </c>
      <c r="V259" s="231">
        <f t="shared" si="189"/>
        <v>0</v>
      </c>
      <c r="W259" s="232"/>
    </row>
    <row r="260" spans="1:23" s="206" customFormat="1" outlineLevel="1" x14ac:dyDescent="0.25">
      <c r="A260" s="215"/>
      <c r="B260" s="216"/>
      <c r="C260" s="216"/>
      <c r="D260" s="216"/>
      <c r="E260" s="216"/>
      <c r="F260" s="216"/>
      <c r="G260" s="216" t="s">
        <v>136</v>
      </c>
      <c r="H260" s="216" t="s">
        <v>137</v>
      </c>
      <c r="I260" s="216">
        <v>20</v>
      </c>
      <c r="J260" s="216" t="s">
        <v>138</v>
      </c>
      <c r="K260" s="216"/>
      <c r="L260" s="217">
        <v>-1178.7915483451218</v>
      </c>
      <c r="M260" s="217"/>
      <c r="N260" s="217">
        <v>-1128.4646695593581</v>
      </c>
      <c r="O260" s="217">
        <f t="shared" ref="O260:O262" si="190">L260-N260</f>
        <v>-50.326878785763711</v>
      </c>
      <c r="P260" s="217"/>
      <c r="Q260" s="217"/>
      <c r="R260" s="217"/>
      <c r="S260" s="217">
        <f t="shared" ref="S260:S262" si="191">Q260+R260</f>
        <v>0</v>
      </c>
      <c r="T260" s="217"/>
      <c r="U260" s="217"/>
      <c r="V260" s="217"/>
      <c r="W260" s="218"/>
    </row>
    <row r="261" spans="1:23" s="206" customFormat="1" outlineLevel="1" x14ac:dyDescent="0.25">
      <c r="A261" s="207"/>
      <c r="B261" s="208"/>
      <c r="C261" s="208"/>
      <c r="D261" s="208"/>
      <c r="E261" s="208"/>
      <c r="F261" s="208"/>
      <c r="G261" s="208" t="s">
        <v>136</v>
      </c>
      <c r="H261" s="208" t="s">
        <v>137</v>
      </c>
      <c r="I261" s="208">
        <v>20</v>
      </c>
      <c r="J261" s="208" t="s">
        <v>141</v>
      </c>
      <c r="K261" s="208"/>
      <c r="L261" s="209"/>
      <c r="M261" s="209"/>
      <c r="N261" s="209"/>
      <c r="O261" s="217">
        <f t="shared" si="190"/>
        <v>0</v>
      </c>
      <c r="P261" s="209"/>
      <c r="Q261" s="209"/>
      <c r="R261" s="209"/>
      <c r="S261" s="217">
        <f t="shared" si="191"/>
        <v>0</v>
      </c>
      <c r="T261" s="209"/>
      <c r="U261" s="209"/>
      <c r="V261" s="209"/>
      <c r="W261" s="210"/>
    </row>
    <row r="262" spans="1:23" s="206" customFormat="1" ht="15.75" outlineLevel="1" thickBot="1" x14ac:dyDescent="0.3">
      <c r="A262" s="211"/>
      <c r="B262" s="212"/>
      <c r="C262" s="212"/>
      <c r="D262" s="212"/>
      <c r="E262" s="212"/>
      <c r="F262" s="212"/>
      <c r="G262" s="212" t="s">
        <v>136</v>
      </c>
      <c r="H262" s="212" t="s">
        <v>137</v>
      </c>
      <c r="I262" s="212">
        <v>20</v>
      </c>
      <c r="J262" s="212"/>
      <c r="K262" s="212"/>
      <c r="L262" s="213">
        <v>-36609.361049843435</v>
      </c>
      <c r="M262" s="213">
        <v>-8970.897156411309</v>
      </c>
      <c r="N262" s="213">
        <v>-36590.419352252269</v>
      </c>
      <c r="O262" s="213">
        <f t="shared" si="190"/>
        <v>-18.941697591166303</v>
      </c>
      <c r="P262" s="213">
        <v>-18.941697591166303</v>
      </c>
      <c r="Q262" s="213">
        <v>-18.941697591166303</v>
      </c>
      <c r="R262" s="213"/>
      <c r="S262" s="213">
        <f t="shared" si="191"/>
        <v>-18.941697591166303</v>
      </c>
      <c r="T262" s="213"/>
      <c r="U262" s="213"/>
      <c r="V262" s="213"/>
      <c r="W262" s="214"/>
    </row>
    <row r="263" spans="1:23" ht="15.75" thickBot="1" x14ac:dyDescent="0.3">
      <c r="A263" s="262"/>
      <c r="B263" s="184"/>
      <c r="C263" s="184" t="s">
        <v>189</v>
      </c>
      <c r="D263" s="185"/>
      <c r="E263" s="184"/>
      <c r="F263" s="184"/>
      <c r="G263" s="184"/>
      <c r="H263" s="184"/>
      <c r="I263" s="184"/>
      <c r="J263" s="184"/>
      <c r="K263" s="184"/>
      <c r="L263" s="186">
        <f t="shared" ref="L263:V265" si="192">L264</f>
        <v>-152663247.03634843</v>
      </c>
      <c r="M263" s="186">
        <f t="shared" si="192"/>
        <v>-4930042.1601</v>
      </c>
      <c r="N263" s="186">
        <f t="shared" si="192"/>
        <v>-149966946.90997946</v>
      </c>
      <c r="O263" s="186">
        <f t="shared" si="192"/>
        <v>-2696300.1263689892</v>
      </c>
      <c r="P263" s="186">
        <f t="shared" si="192"/>
        <v>-2695708.3198653888</v>
      </c>
      <c r="Q263" s="186">
        <f t="shared" si="192"/>
        <v>-2695708.3198653888</v>
      </c>
      <c r="R263" s="186">
        <f t="shared" ref="R263:V263" si="193">R264+R399</f>
        <v>0</v>
      </c>
      <c r="S263" s="186">
        <f t="shared" si="193"/>
        <v>-2695708.3198653888</v>
      </c>
      <c r="T263" s="186">
        <f t="shared" si="193"/>
        <v>0</v>
      </c>
      <c r="U263" s="186">
        <f t="shared" si="193"/>
        <v>0</v>
      </c>
      <c r="V263" s="186">
        <f t="shared" si="193"/>
        <v>0</v>
      </c>
      <c r="W263" s="187"/>
    </row>
    <row r="264" spans="1:23" ht="15.75" thickBot="1" x14ac:dyDescent="0.3">
      <c r="A264" s="188"/>
      <c r="B264" s="189"/>
      <c r="C264" s="189"/>
      <c r="D264" s="189" t="s">
        <v>190</v>
      </c>
      <c r="E264" s="189"/>
      <c r="F264" s="189"/>
      <c r="G264" s="189"/>
      <c r="H264" s="189"/>
      <c r="I264" s="189"/>
      <c r="J264" s="189"/>
      <c r="K264" s="189"/>
      <c r="L264" s="190">
        <f>L265</f>
        <v>-152663247.03634843</v>
      </c>
      <c r="M264" s="190">
        <f t="shared" si="192"/>
        <v>-4930042.1601</v>
      </c>
      <c r="N264" s="190">
        <f t="shared" si="192"/>
        <v>-149966946.90997946</v>
      </c>
      <c r="O264" s="190">
        <f t="shared" si="192"/>
        <v>-2696300.1263689892</v>
      </c>
      <c r="P264" s="190">
        <f t="shared" si="192"/>
        <v>-2695708.3198653888</v>
      </c>
      <c r="Q264" s="190">
        <f t="shared" si="192"/>
        <v>-2695708.3198653888</v>
      </c>
      <c r="R264" s="190">
        <f t="shared" si="192"/>
        <v>0</v>
      </c>
      <c r="S264" s="190">
        <f t="shared" si="192"/>
        <v>-2695708.3198653888</v>
      </c>
      <c r="T264" s="190">
        <f t="shared" si="192"/>
        <v>0</v>
      </c>
      <c r="U264" s="190">
        <f t="shared" si="192"/>
        <v>0</v>
      </c>
      <c r="V264" s="190">
        <f t="shared" si="192"/>
        <v>0</v>
      </c>
      <c r="W264" s="191"/>
    </row>
    <row r="265" spans="1:23" ht="15.75" outlineLevel="1" thickBot="1" x14ac:dyDescent="0.3">
      <c r="A265" s="192"/>
      <c r="B265" s="193"/>
      <c r="C265" s="193"/>
      <c r="D265" s="193"/>
      <c r="E265" s="193" t="s">
        <v>191</v>
      </c>
      <c r="F265" s="193" t="s">
        <v>192</v>
      </c>
      <c r="G265" s="193"/>
      <c r="H265" s="193"/>
      <c r="I265" s="193"/>
      <c r="J265" s="193"/>
      <c r="K265" s="193"/>
      <c r="L265" s="219">
        <f>L266</f>
        <v>-152663247.03634843</v>
      </c>
      <c r="M265" s="219">
        <f t="shared" si="192"/>
        <v>-4930042.1601</v>
      </c>
      <c r="N265" s="219">
        <f t="shared" si="192"/>
        <v>-149966946.90997946</v>
      </c>
      <c r="O265" s="219">
        <f t="shared" si="192"/>
        <v>-2696300.1263689892</v>
      </c>
      <c r="P265" s="219">
        <f t="shared" si="192"/>
        <v>-2695708.3198653888</v>
      </c>
      <c r="Q265" s="219">
        <f t="shared" si="192"/>
        <v>-2695708.3198653888</v>
      </c>
      <c r="R265" s="219">
        <f t="shared" si="192"/>
        <v>0</v>
      </c>
      <c r="S265" s="219">
        <f t="shared" si="192"/>
        <v>-2695708.3198653888</v>
      </c>
      <c r="T265" s="219">
        <f t="shared" si="192"/>
        <v>0</v>
      </c>
      <c r="U265" s="219">
        <f t="shared" si="192"/>
        <v>0</v>
      </c>
      <c r="V265" s="219">
        <f t="shared" si="192"/>
        <v>0</v>
      </c>
      <c r="W265" s="196" t="s">
        <v>74</v>
      </c>
    </row>
    <row r="266" spans="1:23" s="224" customFormat="1" ht="15.75" outlineLevel="1" thickBot="1" x14ac:dyDescent="0.3">
      <c r="A266" s="234"/>
      <c r="B266" s="235" t="s">
        <v>135</v>
      </c>
      <c r="C266" s="235"/>
      <c r="D266" s="235"/>
      <c r="E266" s="235"/>
      <c r="F266" s="235"/>
      <c r="G266" s="235"/>
      <c r="H266" s="235"/>
      <c r="I266" s="235"/>
      <c r="J266" s="235"/>
      <c r="K266" s="235"/>
      <c r="L266" s="236">
        <f t="shared" ref="L266:V266" si="194">SUM(L267:L272)</f>
        <v>-152663247.03634843</v>
      </c>
      <c r="M266" s="236">
        <f t="shared" si="194"/>
        <v>-4930042.1601</v>
      </c>
      <c r="N266" s="236">
        <f t="shared" si="194"/>
        <v>-149966946.90997946</v>
      </c>
      <c r="O266" s="236">
        <f t="shared" si="194"/>
        <v>-2696300.1263689892</v>
      </c>
      <c r="P266" s="236">
        <f t="shared" si="194"/>
        <v>-2695708.3198653888</v>
      </c>
      <c r="Q266" s="236">
        <f t="shared" si="194"/>
        <v>-2695708.3198653888</v>
      </c>
      <c r="R266" s="236">
        <f t="shared" si="194"/>
        <v>0</v>
      </c>
      <c r="S266" s="236">
        <f t="shared" si="194"/>
        <v>-2695708.3198653888</v>
      </c>
      <c r="T266" s="236">
        <f t="shared" si="194"/>
        <v>0</v>
      </c>
      <c r="U266" s="236">
        <f t="shared" si="194"/>
        <v>0</v>
      </c>
      <c r="V266" s="236">
        <f t="shared" si="194"/>
        <v>0</v>
      </c>
      <c r="W266" s="237"/>
    </row>
    <row r="267" spans="1:23" s="146" customFormat="1" outlineLevel="1" x14ac:dyDescent="0.25">
      <c r="A267" s="263"/>
      <c r="B267" s="264"/>
      <c r="C267" s="264"/>
      <c r="D267" s="264"/>
      <c r="E267" s="264"/>
      <c r="F267" s="264"/>
      <c r="G267" s="264" t="s">
        <v>136</v>
      </c>
      <c r="H267" s="264" t="s">
        <v>137</v>
      </c>
      <c r="I267" s="264">
        <v>20</v>
      </c>
      <c r="J267" s="264" t="s">
        <v>193</v>
      </c>
      <c r="K267" s="264"/>
      <c r="L267" s="265">
        <v>-4800679</v>
      </c>
      <c r="M267" s="265"/>
      <c r="N267" s="265">
        <v>-4800678.1898999996</v>
      </c>
      <c r="O267" s="265">
        <f t="shared" ref="O267:O272" si="195">L267-N267</f>
        <v>-0.8101000003516674</v>
      </c>
      <c r="P267" s="265">
        <v>0</v>
      </c>
      <c r="Q267" s="265">
        <v>0</v>
      </c>
      <c r="R267" s="265"/>
      <c r="S267" s="265">
        <f t="shared" ref="S267:S272" si="196">Q267+R267</f>
        <v>0</v>
      </c>
      <c r="T267" s="265"/>
      <c r="U267" s="265"/>
      <c r="V267" s="265"/>
      <c r="W267" s="266"/>
    </row>
    <row r="268" spans="1:23" s="146" customFormat="1" outlineLevel="1" x14ac:dyDescent="0.25">
      <c r="A268" s="267"/>
      <c r="B268" s="268"/>
      <c r="C268" s="268"/>
      <c r="D268" s="268"/>
      <c r="E268" s="268"/>
      <c r="F268" s="268"/>
      <c r="G268" s="264" t="s">
        <v>136</v>
      </c>
      <c r="H268" s="264" t="s">
        <v>137</v>
      </c>
      <c r="I268" s="264">
        <v>20</v>
      </c>
      <c r="J268" s="268" t="s">
        <v>194</v>
      </c>
      <c r="K268" s="268"/>
      <c r="L268" s="269">
        <v>-18285740</v>
      </c>
      <c r="M268" s="269"/>
      <c r="N268" s="269">
        <v>-16573890.8499</v>
      </c>
      <c r="O268" s="269">
        <f t="shared" si="195"/>
        <v>-1711849.1501000002</v>
      </c>
      <c r="P268" s="269">
        <v>-1711849.1501000002</v>
      </c>
      <c r="Q268" s="269">
        <v>-1711849.1501000002</v>
      </c>
      <c r="R268" s="269"/>
      <c r="S268" s="269">
        <f t="shared" si="196"/>
        <v>-1711849.1501000002</v>
      </c>
      <c r="T268" s="269"/>
      <c r="U268" s="269"/>
      <c r="V268" s="269"/>
      <c r="W268" s="270"/>
    </row>
    <row r="269" spans="1:23" s="146" customFormat="1" outlineLevel="1" x14ac:dyDescent="0.25">
      <c r="A269" s="267"/>
      <c r="B269" s="268"/>
      <c r="C269" s="268"/>
      <c r="D269" s="268"/>
      <c r="E269" s="268"/>
      <c r="F269" s="268"/>
      <c r="G269" s="264" t="s">
        <v>136</v>
      </c>
      <c r="H269" s="264" t="s">
        <v>137</v>
      </c>
      <c r="I269" s="264">
        <v>20</v>
      </c>
      <c r="J269" s="268" t="s">
        <v>139</v>
      </c>
      <c r="K269" s="268"/>
      <c r="L269" s="269">
        <v>-56000</v>
      </c>
      <c r="M269" s="269"/>
      <c r="N269" s="269">
        <v>-24667.912400000001</v>
      </c>
      <c r="O269" s="269">
        <f t="shared" si="195"/>
        <v>-31332.087599999999</v>
      </c>
      <c r="P269" s="269">
        <v>-31332.087599999999</v>
      </c>
      <c r="Q269" s="269">
        <v>-31332.087599999999</v>
      </c>
      <c r="R269" s="269"/>
      <c r="S269" s="269">
        <f t="shared" si="196"/>
        <v>-31332.087599999999</v>
      </c>
      <c r="T269" s="269"/>
      <c r="U269" s="269"/>
      <c r="V269" s="269"/>
      <c r="W269" s="270"/>
    </row>
    <row r="270" spans="1:23" s="146" customFormat="1" outlineLevel="1" x14ac:dyDescent="0.25">
      <c r="A270" s="267"/>
      <c r="B270" s="268"/>
      <c r="C270" s="268"/>
      <c r="D270" s="268"/>
      <c r="E270" s="268"/>
      <c r="F270" s="268"/>
      <c r="G270" s="264" t="s">
        <v>136</v>
      </c>
      <c r="H270" s="264" t="s">
        <v>137</v>
      </c>
      <c r="I270" s="264">
        <v>20</v>
      </c>
      <c r="J270" s="268" t="s">
        <v>195</v>
      </c>
      <c r="K270" s="268"/>
      <c r="L270" s="269">
        <v>-2258538.2001</v>
      </c>
      <c r="M270" s="269">
        <v>-2258538.2001</v>
      </c>
      <c r="N270" s="269">
        <v>-2258538.1999999997</v>
      </c>
      <c r="O270" s="269">
        <f t="shared" si="195"/>
        <v>-1.000002957880497E-4</v>
      </c>
      <c r="P270" s="269">
        <v>-1.000002957880497E-4</v>
      </c>
      <c r="Q270" s="269">
        <v>-1.000002957880497E-4</v>
      </c>
      <c r="R270" s="269"/>
      <c r="S270" s="269">
        <f t="shared" si="196"/>
        <v>-1.000002957880497E-4</v>
      </c>
      <c r="T270" s="269"/>
      <c r="U270" s="269"/>
      <c r="V270" s="269"/>
      <c r="W270" s="270"/>
    </row>
    <row r="271" spans="1:23" s="146" customFormat="1" outlineLevel="1" x14ac:dyDescent="0.25">
      <c r="A271" s="267"/>
      <c r="B271" s="268"/>
      <c r="C271" s="268"/>
      <c r="D271" s="268"/>
      <c r="E271" s="268"/>
      <c r="F271" s="268"/>
      <c r="G271" s="268" t="s">
        <v>136</v>
      </c>
      <c r="H271" s="268" t="s">
        <v>137</v>
      </c>
      <c r="I271" s="268">
        <v>20</v>
      </c>
      <c r="J271" s="268" t="s">
        <v>138</v>
      </c>
      <c r="K271" s="268"/>
      <c r="L271" s="269">
        <v>-1154.0399995999999</v>
      </c>
      <c r="M271" s="269"/>
      <c r="N271" s="269">
        <v>-563.04359599999998</v>
      </c>
      <c r="O271" s="269">
        <f t="shared" si="195"/>
        <v>-590.99640359999989</v>
      </c>
      <c r="P271" s="269">
        <v>0</v>
      </c>
      <c r="Q271" s="269">
        <v>0</v>
      </c>
      <c r="R271" s="269"/>
      <c r="S271" s="269">
        <f t="shared" si="196"/>
        <v>0</v>
      </c>
      <c r="T271" s="269"/>
      <c r="U271" s="269"/>
      <c r="V271" s="269"/>
      <c r="W271" s="270"/>
    </row>
    <row r="272" spans="1:23" s="146" customFormat="1" ht="15.75" outlineLevel="1" thickBot="1" x14ac:dyDescent="0.3">
      <c r="A272" s="257"/>
      <c r="B272" s="258"/>
      <c r="C272" s="258"/>
      <c r="D272" s="258"/>
      <c r="E272" s="258"/>
      <c r="F272" s="258"/>
      <c r="G272" s="258" t="s">
        <v>136</v>
      </c>
      <c r="H272" s="258" t="s">
        <v>137</v>
      </c>
      <c r="I272" s="258">
        <v>20</v>
      </c>
      <c r="J272" s="258"/>
      <c r="K272" s="258"/>
      <c r="L272" s="259">
        <v>-127261135.79624884</v>
      </c>
      <c r="M272" s="259">
        <v>-2671503.9600000004</v>
      </c>
      <c r="N272" s="259">
        <v>-126308608.71418345</v>
      </c>
      <c r="O272" s="259">
        <f t="shared" si="195"/>
        <v>-952527.08206538856</v>
      </c>
      <c r="P272" s="259">
        <v>-952527.08206538856</v>
      </c>
      <c r="Q272" s="259">
        <v>-952527.08206538856</v>
      </c>
      <c r="R272" s="259"/>
      <c r="S272" s="259">
        <f t="shared" si="196"/>
        <v>-952527.08206538856</v>
      </c>
      <c r="T272" s="259"/>
      <c r="U272" s="259"/>
      <c r="V272" s="259"/>
      <c r="W272" s="261"/>
    </row>
    <row r="273" spans="1:23" ht="15.75" thickBot="1" x14ac:dyDescent="0.3">
      <c r="A273" s="262"/>
      <c r="B273" s="184"/>
      <c r="C273" s="184" t="s">
        <v>196</v>
      </c>
      <c r="D273" s="185"/>
      <c r="E273" s="184"/>
      <c r="F273" s="184"/>
      <c r="G273" s="184"/>
      <c r="H273" s="184"/>
      <c r="I273" s="184"/>
      <c r="J273" s="184"/>
      <c r="K273" s="184"/>
      <c r="L273" s="186">
        <f>L274</f>
        <v>-48114373.231785186</v>
      </c>
      <c r="M273" s="186">
        <f t="shared" ref="M273:V273" si="197">M274</f>
        <v>-14981069.619155839</v>
      </c>
      <c r="N273" s="186">
        <f t="shared" si="197"/>
        <v>-40554570.820197493</v>
      </c>
      <c r="O273" s="186">
        <f t="shared" si="197"/>
        <v>-7559802.4115876965</v>
      </c>
      <c r="P273" s="186">
        <f t="shared" si="197"/>
        <v>-7338627.0207977807</v>
      </c>
      <c r="Q273" s="186">
        <f t="shared" si="197"/>
        <v>-4912738.7799725616</v>
      </c>
      <c r="R273" s="186">
        <f t="shared" si="197"/>
        <v>0</v>
      </c>
      <c r="S273" s="186">
        <f t="shared" si="197"/>
        <v>-4912738.7799725616</v>
      </c>
      <c r="T273" s="186">
        <f t="shared" si="197"/>
        <v>0</v>
      </c>
      <c r="U273" s="186">
        <f t="shared" si="197"/>
        <v>0</v>
      </c>
      <c r="V273" s="186">
        <f t="shared" si="197"/>
        <v>-2425888.2408252195</v>
      </c>
      <c r="W273" s="187"/>
    </row>
    <row r="274" spans="1:23" ht="15.75" thickBot="1" x14ac:dyDescent="0.3">
      <c r="A274" s="188"/>
      <c r="B274" s="189"/>
      <c r="C274" s="189"/>
      <c r="D274" s="189" t="s">
        <v>197</v>
      </c>
      <c r="E274" s="189"/>
      <c r="F274" s="189"/>
      <c r="G274" s="189"/>
      <c r="H274" s="189"/>
      <c r="I274" s="189"/>
      <c r="J274" s="189"/>
      <c r="K274" s="189"/>
      <c r="L274" s="190">
        <f>L275+L282+L290+L294+L307</f>
        <v>-48114373.231785186</v>
      </c>
      <c r="M274" s="190">
        <f t="shared" ref="M274:V274" si="198">M275+M282+M290+M294+M307</f>
        <v>-14981069.619155839</v>
      </c>
      <c r="N274" s="190">
        <f t="shared" si="198"/>
        <v>-40554570.820197493</v>
      </c>
      <c r="O274" s="190">
        <f t="shared" si="198"/>
        <v>-7559802.4115876965</v>
      </c>
      <c r="P274" s="190">
        <f t="shared" si="198"/>
        <v>-7338627.0207977807</v>
      </c>
      <c r="Q274" s="190">
        <f t="shared" si="198"/>
        <v>-4912738.7799725616</v>
      </c>
      <c r="R274" s="190">
        <f t="shared" si="198"/>
        <v>0</v>
      </c>
      <c r="S274" s="190">
        <f t="shared" si="198"/>
        <v>-4912738.7799725616</v>
      </c>
      <c r="T274" s="190">
        <f t="shared" si="198"/>
        <v>0</v>
      </c>
      <c r="U274" s="190">
        <f t="shared" si="198"/>
        <v>0</v>
      </c>
      <c r="V274" s="190">
        <f t="shared" si="198"/>
        <v>-2425888.2408252195</v>
      </c>
      <c r="W274" s="191"/>
    </row>
    <row r="275" spans="1:23" ht="15.75" outlineLevel="1" thickBot="1" x14ac:dyDescent="0.3">
      <c r="A275" s="192"/>
      <c r="B275" s="193"/>
      <c r="C275" s="193"/>
      <c r="D275" s="193"/>
      <c r="E275" s="193" t="s">
        <v>198</v>
      </c>
      <c r="F275" s="193" t="s">
        <v>199</v>
      </c>
      <c r="G275" s="193"/>
      <c r="H275" s="193"/>
      <c r="I275" s="193"/>
      <c r="J275" s="193"/>
      <c r="K275" s="193"/>
      <c r="L275" s="219">
        <f>L276</f>
        <v>-4719898.5969342869</v>
      </c>
      <c r="M275" s="219">
        <f t="shared" ref="M275:V275" si="199">M276</f>
        <v>-109349.75999999999</v>
      </c>
      <c r="N275" s="219">
        <f t="shared" si="199"/>
        <v>-4543494.3715172242</v>
      </c>
      <c r="O275" s="219">
        <f t="shared" si="199"/>
        <v>-176404.22541706322</v>
      </c>
      <c r="P275" s="219">
        <f t="shared" si="199"/>
        <v>-176115.73440806323</v>
      </c>
      <c r="Q275" s="219">
        <f t="shared" si="199"/>
        <v>-176115.73440806323</v>
      </c>
      <c r="R275" s="219">
        <f t="shared" si="199"/>
        <v>0</v>
      </c>
      <c r="S275" s="219">
        <f t="shared" si="199"/>
        <v>-176115.73440806323</v>
      </c>
      <c r="T275" s="219">
        <f t="shared" si="199"/>
        <v>0</v>
      </c>
      <c r="U275" s="219">
        <f t="shared" si="199"/>
        <v>0</v>
      </c>
      <c r="V275" s="219">
        <f t="shared" si="199"/>
        <v>0</v>
      </c>
      <c r="W275" s="196" t="s">
        <v>74</v>
      </c>
    </row>
    <row r="276" spans="1:23" s="224" customFormat="1" ht="15.75" outlineLevel="1" thickBot="1" x14ac:dyDescent="0.3">
      <c r="A276" s="234"/>
      <c r="B276" s="235" t="s">
        <v>135</v>
      </c>
      <c r="C276" s="235"/>
      <c r="D276" s="235"/>
      <c r="E276" s="235"/>
      <c r="F276" s="235"/>
      <c r="G276" s="235"/>
      <c r="H276" s="235"/>
      <c r="I276" s="235"/>
      <c r="J276" s="235"/>
      <c r="K276" s="235"/>
      <c r="L276" s="236">
        <f>SUM(L277:L281)</f>
        <v>-4719898.5969342869</v>
      </c>
      <c r="M276" s="236">
        <f t="shared" ref="M276:V276" si="200">SUM(M277:M281)</f>
        <v>-109349.75999999999</v>
      </c>
      <c r="N276" s="236">
        <f t="shared" si="200"/>
        <v>-4543494.3715172242</v>
      </c>
      <c r="O276" s="236">
        <f t="shared" si="200"/>
        <v>-176404.22541706322</v>
      </c>
      <c r="P276" s="236">
        <f t="shared" si="200"/>
        <v>-176115.73440806323</v>
      </c>
      <c r="Q276" s="236">
        <f t="shared" si="200"/>
        <v>-176115.73440806323</v>
      </c>
      <c r="R276" s="236">
        <f t="shared" si="200"/>
        <v>0</v>
      </c>
      <c r="S276" s="236">
        <f t="shared" si="200"/>
        <v>-176115.73440806323</v>
      </c>
      <c r="T276" s="236">
        <f t="shared" si="200"/>
        <v>0</v>
      </c>
      <c r="U276" s="236">
        <f t="shared" si="200"/>
        <v>0</v>
      </c>
      <c r="V276" s="236">
        <f t="shared" si="200"/>
        <v>0</v>
      </c>
      <c r="W276" s="237"/>
    </row>
    <row r="277" spans="1:23" s="206" customFormat="1" outlineLevel="1" x14ac:dyDescent="0.25">
      <c r="A277" s="215"/>
      <c r="B277" s="216"/>
      <c r="C277" s="216"/>
      <c r="D277" s="216"/>
      <c r="E277" s="216"/>
      <c r="F277" s="216"/>
      <c r="G277" s="216" t="s">
        <v>136</v>
      </c>
      <c r="H277" s="216" t="s">
        <v>137</v>
      </c>
      <c r="I277" s="216">
        <v>20</v>
      </c>
      <c r="J277" s="216" t="s">
        <v>200</v>
      </c>
      <c r="K277" s="216"/>
      <c r="L277" s="217">
        <v>-1000000</v>
      </c>
      <c r="M277" s="217"/>
      <c r="N277" s="217">
        <v>-1000000</v>
      </c>
      <c r="O277" s="217">
        <f t="shared" ref="O277:O281" si="201">L277-N277</f>
        <v>0</v>
      </c>
      <c r="P277" s="217"/>
      <c r="Q277" s="217"/>
      <c r="R277" s="217"/>
      <c r="S277" s="217">
        <f t="shared" ref="S277:S281" si="202">Q277+R277</f>
        <v>0</v>
      </c>
      <c r="T277" s="217"/>
      <c r="U277" s="217"/>
      <c r="V277" s="217"/>
      <c r="W277" s="218"/>
    </row>
    <row r="278" spans="1:23" s="206" customFormat="1" outlineLevel="1" x14ac:dyDescent="0.25">
      <c r="A278" s="207"/>
      <c r="B278" s="208"/>
      <c r="C278" s="208"/>
      <c r="D278" s="208"/>
      <c r="E278" s="208"/>
      <c r="F278" s="208"/>
      <c r="G278" s="216" t="s">
        <v>136</v>
      </c>
      <c r="H278" s="216" t="s">
        <v>137</v>
      </c>
      <c r="I278" s="216">
        <v>20</v>
      </c>
      <c r="J278" s="208" t="s">
        <v>201</v>
      </c>
      <c r="K278" s="208"/>
      <c r="L278" s="209">
        <v>-348000</v>
      </c>
      <c r="M278" s="209"/>
      <c r="N278" s="209">
        <v>-288495.03000000014</v>
      </c>
      <c r="O278" s="209">
        <f t="shared" si="201"/>
        <v>-59504.969999999856</v>
      </c>
      <c r="P278" s="209">
        <v>-59504.969999999856</v>
      </c>
      <c r="Q278" s="209">
        <v>-59504.969999999856</v>
      </c>
      <c r="R278" s="209"/>
      <c r="S278" s="209">
        <f t="shared" si="202"/>
        <v>-59504.969999999856</v>
      </c>
      <c r="T278" s="209"/>
      <c r="U278" s="209"/>
      <c r="V278" s="209"/>
      <c r="W278" s="210"/>
    </row>
    <row r="279" spans="1:23" s="206" customFormat="1" outlineLevel="1" x14ac:dyDescent="0.25">
      <c r="A279" s="207"/>
      <c r="B279" s="208"/>
      <c r="C279" s="208"/>
      <c r="D279" s="208"/>
      <c r="E279" s="208"/>
      <c r="F279" s="208"/>
      <c r="G279" s="216" t="s">
        <v>136</v>
      </c>
      <c r="H279" s="216" t="s">
        <v>137</v>
      </c>
      <c r="I279" s="216">
        <v>20</v>
      </c>
      <c r="J279" s="208" t="s">
        <v>202</v>
      </c>
      <c r="K279" s="208"/>
      <c r="L279" s="209">
        <v>-1300000</v>
      </c>
      <c r="M279" s="209"/>
      <c r="N279" s="209">
        <v>-1300000</v>
      </c>
      <c r="O279" s="209">
        <f t="shared" si="201"/>
        <v>0</v>
      </c>
      <c r="P279" s="209"/>
      <c r="Q279" s="209"/>
      <c r="R279" s="209"/>
      <c r="S279" s="209">
        <f t="shared" si="202"/>
        <v>0</v>
      </c>
      <c r="T279" s="209"/>
      <c r="U279" s="209"/>
      <c r="V279" s="209"/>
      <c r="W279" s="210"/>
    </row>
    <row r="280" spans="1:23" s="206" customFormat="1" outlineLevel="1" x14ac:dyDescent="0.25">
      <c r="A280" s="207"/>
      <c r="B280" s="208"/>
      <c r="C280" s="208"/>
      <c r="D280" s="208"/>
      <c r="E280" s="208"/>
      <c r="F280" s="208"/>
      <c r="G280" s="208" t="s">
        <v>136</v>
      </c>
      <c r="H280" s="208" t="s">
        <v>137</v>
      </c>
      <c r="I280" s="208">
        <v>20</v>
      </c>
      <c r="J280" s="208" t="s">
        <v>138</v>
      </c>
      <c r="K280" s="208"/>
      <c r="L280" s="209">
        <v>-2885.099999</v>
      </c>
      <c r="M280" s="209"/>
      <c r="N280" s="209">
        <v>-2596.6089900000002</v>
      </c>
      <c r="O280" s="209">
        <f t="shared" si="201"/>
        <v>-288.49100899999985</v>
      </c>
      <c r="P280" s="209"/>
      <c r="Q280" s="209"/>
      <c r="R280" s="209"/>
      <c r="S280" s="209">
        <f t="shared" si="202"/>
        <v>0</v>
      </c>
      <c r="T280" s="209"/>
      <c r="U280" s="209"/>
      <c r="V280" s="209"/>
      <c r="W280" s="210"/>
    </row>
    <row r="281" spans="1:23" s="206" customFormat="1" ht="15.75" outlineLevel="1" thickBot="1" x14ac:dyDescent="0.3">
      <c r="A281" s="225"/>
      <c r="B281" s="226"/>
      <c r="C281" s="226"/>
      <c r="D281" s="226"/>
      <c r="E281" s="226"/>
      <c r="F281" s="226"/>
      <c r="G281" s="226" t="s">
        <v>136</v>
      </c>
      <c r="H281" s="226" t="s">
        <v>137</v>
      </c>
      <c r="I281" s="226">
        <v>20</v>
      </c>
      <c r="J281" s="226"/>
      <c r="K281" s="226"/>
      <c r="L281" s="227">
        <v>-2069013.496935287</v>
      </c>
      <c r="M281" s="227">
        <v>-109349.75999999999</v>
      </c>
      <c r="N281" s="227">
        <v>-1952402.7325272236</v>
      </c>
      <c r="O281" s="227">
        <f t="shared" si="201"/>
        <v>-116610.76440806338</v>
      </c>
      <c r="P281" s="227">
        <v>-116610.76440806338</v>
      </c>
      <c r="Q281" s="227">
        <v>-116610.76440806338</v>
      </c>
      <c r="R281" s="227"/>
      <c r="S281" s="227">
        <f t="shared" si="202"/>
        <v>-116610.76440806338</v>
      </c>
      <c r="T281" s="227"/>
      <c r="U281" s="227"/>
      <c r="V281" s="227"/>
      <c r="W281" s="228"/>
    </row>
    <row r="282" spans="1:23" s="206" customFormat="1" ht="15.75" outlineLevel="1" thickBot="1" x14ac:dyDescent="0.3">
      <c r="A282" s="271"/>
      <c r="B282" s="250"/>
      <c r="C282" s="250"/>
      <c r="D282" s="250"/>
      <c r="E282" s="250" t="s">
        <v>203</v>
      </c>
      <c r="F282" s="250" t="s">
        <v>204</v>
      </c>
      <c r="G282" s="250"/>
      <c r="H282" s="250"/>
      <c r="I282" s="250"/>
      <c r="J282" s="250"/>
      <c r="K282" s="250"/>
      <c r="L282" s="251">
        <f>L283</f>
        <v>-25508547.012620483</v>
      </c>
      <c r="M282" s="251">
        <f t="shared" ref="M282:V282" si="203">M283</f>
        <v>-11165023.679155841</v>
      </c>
      <c r="N282" s="251">
        <f t="shared" si="203"/>
        <v>-20771923.967055984</v>
      </c>
      <c r="O282" s="251">
        <f t="shared" si="203"/>
        <v>-4736623.0455644988</v>
      </c>
      <c r="P282" s="251">
        <f t="shared" si="203"/>
        <v>-4736623.0455644988</v>
      </c>
      <c r="Q282" s="251">
        <f t="shared" si="203"/>
        <v>-4736623.0455644988</v>
      </c>
      <c r="R282" s="251">
        <f t="shared" si="203"/>
        <v>0</v>
      </c>
      <c r="S282" s="251">
        <f t="shared" si="203"/>
        <v>-4736623.0455644988</v>
      </c>
      <c r="T282" s="251">
        <f t="shared" si="203"/>
        <v>0</v>
      </c>
      <c r="U282" s="251">
        <f t="shared" si="203"/>
        <v>0</v>
      </c>
      <c r="V282" s="251">
        <f t="shared" si="203"/>
        <v>0</v>
      </c>
      <c r="W282" s="252" t="s">
        <v>74</v>
      </c>
    </row>
    <row r="283" spans="1:23" s="224" customFormat="1" ht="15.75" outlineLevel="1" thickBot="1" x14ac:dyDescent="0.3">
      <c r="A283" s="234"/>
      <c r="B283" s="235" t="s">
        <v>135</v>
      </c>
      <c r="C283" s="235"/>
      <c r="D283" s="235"/>
      <c r="E283" s="235"/>
      <c r="F283" s="235"/>
      <c r="G283" s="235"/>
      <c r="H283" s="235"/>
      <c r="I283" s="235"/>
      <c r="J283" s="235"/>
      <c r="K283" s="235"/>
      <c r="L283" s="236">
        <f t="shared" ref="L283:V283" si="204">SUM(L284:L289)</f>
        <v>-25508547.012620483</v>
      </c>
      <c r="M283" s="236">
        <f t="shared" si="204"/>
        <v>-11165023.679155841</v>
      </c>
      <c r="N283" s="236">
        <f t="shared" si="204"/>
        <v>-20771923.967055984</v>
      </c>
      <c r="O283" s="236">
        <f t="shared" si="204"/>
        <v>-4736623.0455644988</v>
      </c>
      <c r="P283" s="236">
        <f t="shared" si="204"/>
        <v>-4736623.0455644988</v>
      </c>
      <c r="Q283" s="236">
        <f t="shared" si="204"/>
        <v>-4736623.0455644988</v>
      </c>
      <c r="R283" s="236">
        <f t="shared" si="204"/>
        <v>0</v>
      </c>
      <c r="S283" s="236">
        <f t="shared" si="204"/>
        <v>-4736623.0455644988</v>
      </c>
      <c r="T283" s="236">
        <f t="shared" si="204"/>
        <v>0</v>
      </c>
      <c r="U283" s="236">
        <f t="shared" si="204"/>
        <v>0</v>
      </c>
      <c r="V283" s="236">
        <f t="shared" si="204"/>
        <v>0</v>
      </c>
      <c r="W283" s="237"/>
    </row>
    <row r="284" spans="1:23" s="146" customFormat="1" outlineLevel="1" x14ac:dyDescent="0.25">
      <c r="A284" s="263"/>
      <c r="B284" s="264"/>
      <c r="C284" s="264"/>
      <c r="D284" s="264"/>
      <c r="E284" s="264"/>
      <c r="F284" s="264"/>
      <c r="G284" s="264" t="s">
        <v>136</v>
      </c>
      <c r="H284" s="264" t="s">
        <v>137</v>
      </c>
      <c r="I284" s="264">
        <v>20</v>
      </c>
      <c r="J284" s="264" t="s">
        <v>205</v>
      </c>
      <c r="K284" s="264"/>
      <c r="L284" s="265">
        <v>-14944330.139900001</v>
      </c>
      <c r="M284" s="265">
        <v>-9530430.1401000004</v>
      </c>
      <c r="N284" s="265">
        <v>-11604244.7095</v>
      </c>
      <c r="O284" s="265">
        <f t="shared" ref="O284:O289" si="205">L284-N284</f>
        <v>-3340085.4304000009</v>
      </c>
      <c r="P284" s="265">
        <v>-3340085.4304000009</v>
      </c>
      <c r="Q284" s="265">
        <v>-3340085.4304000009</v>
      </c>
      <c r="R284" s="265"/>
      <c r="S284" s="265">
        <f t="shared" ref="S284:S289" si="206">Q284+R284</f>
        <v>-3340085.4304000009</v>
      </c>
      <c r="T284" s="265"/>
      <c r="U284" s="265"/>
      <c r="V284" s="265"/>
      <c r="W284" s="266"/>
    </row>
    <row r="285" spans="1:23" s="146" customFormat="1" outlineLevel="1" x14ac:dyDescent="0.25">
      <c r="A285" s="267"/>
      <c r="B285" s="268"/>
      <c r="C285" s="268"/>
      <c r="D285" s="268"/>
      <c r="E285" s="268"/>
      <c r="F285" s="268"/>
      <c r="G285" s="264" t="s">
        <v>136</v>
      </c>
      <c r="H285" s="264" t="s">
        <v>137</v>
      </c>
      <c r="I285" s="264">
        <v>20</v>
      </c>
      <c r="J285" s="268" t="s">
        <v>139</v>
      </c>
      <c r="K285" s="268"/>
      <c r="L285" s="269">
        <v>-36000</v>
      </c>
      <c r="M285" s="269"/>
      <c r="N285" s="269">
        <v>-15877.1448</v>
      </c>
      <c r="O285" s="269">
        <f t="shared" si="205"/>
        <v>-20122.855199999998</v>
      </c>
      <c r="P285" s="269">
        <v>-20122.855199999998</v>
      </c>
      <c r="Q285" s="269">
        <v>-20122.855199999998</v>
      </c>
      <c r="R285" s="269"/>
      <c r="S285" s="269">
        <f t="shared" si="206"/>
        <v>-20122.855199999998</v>
      </c>
      <c r="T285" s="269"/>
      <c r="U285" s="269"/>
      <c r="V285" s="269"/>
      <c r="W285" s="270"/>
    </row>
    <row r="286" spans="1:23" s="146" customFormat="1" outlineLevel="1" x14ac:dyDescent="0.25">
      <c r="A286" s="267"/>
      <c r="B286" s="268"/>
      <c r="C286" s="268"/>
      <c r="D286" s="268"/>
      <c r="E286" s="268"/>
      <c r="F286" s="268"/>
      <c r="G286" s="264" t="s">
        <v>136</v>
      </c>
      <c r="H286" s="264" t="s">
        <v>137</v>
      </c>
      <c r="I286" s="264">
        <v>20</v>
      </c>
      <c r="J286" s="268" t="s">
        <v>206</v>
      </c>
      <c r="K286" s="268"/>
      <c r="L286" s="269">
        <v>-444967.89</v>
      </c>
      <c r="M286" s="269"/>
      <c r="N286" s="269">
        <v>-444967.89</v>
      </c>
      <c r="O286" s="269">
        <f t="shared" si="205"/>
        <v>0</v>
      </c>
      <c r="P286" s="269">
        <v>0</v>
      </c>
      <c r="Q286" s="269">
        <v>0</v>
      </c>
      <c r="R286" s="269"/>
      <c r="S286" s="269">
        <f t="shared" si="206"/>
        <v>0</v>
      </c>
      <c r="T286" s="269"/>
      <c r="U286" s="269"/>
      <c r="V286" s="269"/>
      <c r="W286" s="270"/>
    </row>
    <row r="287" spans="1:23" s="146" customFormat="1" outlineLevel="1" x14ac:dyDescent="0.25">
      <c r="A287" s="267"/>
      <c r="B287" s="268"/>
      <c r="C287" s="268"/>
      <c r="D287" s="268"/>
      <c r="E287" s="268"/>
      <c r="F287" s="268"/>
      <c r="G287" s="264" t="s">
        <v>136</v>
      </c>
      <c r="H287" s="264" t="s">
        <v>137</v>
      </c>
      <c r="I287" s="264">
        <v>20</v>
      </c>
      <c r="J287" s="268" t="s">
        <v>207</v>
      </c>
      <c r="K287" s="268"/>
      <c r="L287" s="269">
        <v>-11000</v>
      </c>
      <c r="M287" s="269"/>
      <c r="N287" s="269"/>
      <c r="O287" s="269">
        <f t="shared" si="205"/>
        <v>-11000</v>
      </c>
      <c r="P287" s="269">
        <v>-11000</v>
      </c>
      <c r="Q287" s="269">
        <v>-11000</v>
      </c>
      <c r="R287" s="269"/>
      <c r="S287" s="269">
        <f t="shared" si="206"/>
        <v>-11000</v>
      </c>
      <c r="T287" s="269"/>
      <c r="U287" s="269"/>
      <c r="V287" s="269"/>
      <c r="W287" s="270"/>
    </row>
    <row r="288" spans="1:23" s="146" customFormat="1" outlineLevel="1" x14ac:dyDescent="0.25">
      <c r="A288" s="267"/>
      <c r="B288" s="268"/>
      <c r="C288" s="268"/>
      <c r="D288" s="268"/>
      <c r="E288" s="268"/>
      <c r="F288" s="268"/>
      <c r="G288" s="268" t="s">
        <v>136</v>
      </c>
      <c r="H288" s="268" t="s">
        <v>137</v>
      </c>
      <c r="I288" s="268">
        <v>20</v>
      </c>
      <c r="J288" s="268" t="s">
        <v>138</v>
      </c>
      <c r="K288" s="268"/>
      <c r="L288" s="269">
        <v>-2365.7819991799997</v>
      </c>
      <c r="M288" s="269"/>
      <c r="N288" s="269">
        <v>-2365.7770920000016</v>
      </c>
      <c r="O288" s="269">
        <f t="shared" si="205"/>
        <v>-4.9071799980993092E-3</v>
      </c>
      <c r="P288" s="269">
        <v>-4.9071799980993092E-3</v>
      </c>
      <c r="Q288" s="269">
        <v>-4.9071799980993092E-3</v>
      </c>
      <c r="R288" s="269"/>
      <c r="S288" s="269">
        <f t="shared" si="206"/>
        <v>-4.9071799980993092E-3</v>
      </c>
      <c r="T288" s="269"/>
      <c r="U288" s="269"/>
      <c r="V288" s="269"/>
      <c r="W288" s="270"/>
    </row>
    <row r="289" spans="1:23" s="146" customFormat="1" ht="15.75" outlineLevel="1" thickBot="1" x14ac:dyDescent="0.3">
      <c r="A289" s="257"/>
      <c r="B289" s="258"/>
      <c r="C289" s="258"/>
      <c r="D289" s="258"/>
      <c r="E289" s="258"/>
      <c r="F289" s="258"/>
      <c r="G289" s="258" t="s">
        <v>136</v>
      </c>
      <c r="H289" s="258" t="s">
        <v>137</v>
      </c>
      <c r="I289" s="258">
        <v>20</v>
      </c>
      <c r="J289" s="258"/>
      <c r="K289" s="258"/>
      <c r="L289" s="259">
        <v>-10069883.200721301</v>
      </c>
      <c r="M289" s="259">
        <v>-1634593.5390558401</v>
      </c>
      <c r="N289" s="259">
        <v>-8704468.445663983</v>
      </c>
      <c r="O289" s="259">
        <f t="shared" si="205"/>
        <v>-1365414.7550573181</v>
      </c>
      <c r="P289" s="259">
        <v>-1365414.7550573181</v>
      </c>
      <c r="Q289" s="259">
        <v>-1365414.7550573181</v>
      </c>
      <c r="R289" s="259"/>
      <c r="S289" s="259">
        <f t="shared" si="206"/>
        <v>-1365414.7550573181</v>
      </c>
      <c r="T289" s="259"/>
      <c r="U289" s="259"/>
      <c r="V289" s="259"/>
      <c r="W289" s="261"/>
    </row>
    <row r="290" spans="1:23" ht="15.75" outlineLevel="1" thickBot="1" x14ac:dyDescent="0.3">
      <c r="A290" s="192"/>
      <c r="B290" s="193"/>
      <c r="C290" s="193"/>
      <c r="D290" s="193"/>
      <c r="E290" s="193" t="s">
        <v>208</v>
      </c>
      <c r="F290" s="193" t="s">
        <v>209</v>
      </c>
      <c r="G290" s="193"/>
      <c r="H290" s="193"/>
      <c r="I290" s="193"/>
      <c r="J290" s="193"/>
      <c r="K290" s="193"/>
      <c r="L290" s="219">
        <f>L291</f>
        <v>-5263708.4503779495</v>
      </c>
      <c r="M290" s="219">
        <f t="shared" ref="M290:V290" si="207">M291</f>
        <v>-1737362.78</v>
      </c>
      <c r="N290" s="219">
        <f t="shared" si="207"/>
        <v>-3710685.8822593302</v>
      </c>
      <c r="O290" s="219">
        <f t="shared" si="207"/>
        <v>-1553022.5681186193</v>
      </c>
      <c r="P290" s="219">
        <f t="shared" si="207"/>
        <v>-1553022.5707060192</v>
      </c>
      <c r="Q290" s="219">
        <f t="shared" si="207"/>
        <v>0</v>
      </c>
      <c r="R290" s="219">
        <f t="shared" si="207"/>
        <v>0</v>
      </c>
      <c r="S290" s="219">
        <f t="shared" si="207"/>
        <v>0</v>
      </c>
      <c r="T290" s="219">
        <f t="shared" si="207"/>
        <v>0</v>
      </c>
      <c r="U290" s="219">
        <f t="shared" si="207"/>
        <v>0</v>
      </c>
      <c r="V290" s="219">
        <f t="shared" si="207"/>
        <v>-1553022.5707060192</v>
      </c>
      <c r="W290" s="196" t="s">
        <v>74</v>
      </c>
    </row>
    <row r="291" spans="1:23" s="224" customFormat="1" ht="15.75" outlineLevel="1" thickBot="1" x14ac:dyDescent="0.3">
      <c r="A291" s="234"/>
      <c r="B291" s="235" t="s">
        <v>135</v>
      </c>
      <c r="C291" s="235"/>
      <c r="D291" s="235"/>
      <c r="E291" s="235"/>
      <c r="F291" s="235"/>
      <c r="G291" s="235"/>
      <c r="H291" s="235"/>
      <c r="I291" s="235"/>
      <c r="J291" s="235"/>
      <c r="K291" s="235"/>
      <c r="L291" s="236">
        <f t="shared" ref="L291:V291" si="208">SUM(L292:L293)</f>
        <v>-5263708.4503779495</v>
      </c>
      <c r="M291" s="236">
        <f t="shared" si="208"/>
        <v>-1737362.78</v>
      </c>
      <c r="N291" s="236">
        <f t="shared" si="208"/>
        <v>-3710685.8822593302</v>
      </c>
      <c r="O291" s="236">
        <f t="shared" si="208"/>
        <v>-1553022.5681186193</v>
      </c>
      <c r="P291" s="236">
        <f t="shared" si="208"/>
        <v>-1553022.5707060192</v>
      </c>
      <c r="Q291" s="236">
        <f t="shared" si="208"/>
        <v>0</v>
      </c>
      <c r="R291" s="236">
        <f t="shared" si="208"/>
        <v>0</v>
      </c>
      <c r="S291" s="236">
        <f t="shared" si="208"/>
        <v>0</v>
      </c>
      <c r="T291" s="236">
        <f t="shared" si="208"/>
        <v>0</v>
      </c>
      <c r="U291" s="236">
        <f t="shared" si="208"/>
        <v>0</v>
      </c>
      <c r="V291" s="236">
        <f t="shared" si="208"/>
        <v>-1553022.5707060192</v>
      </c>
      <c r="W291" s="237"/>
    </row>
    <row r="292" spans="1:23" s="146" customFormat="1" outlineLevel="1" x14ac:dyDescent="0.25">
      <c r="A292" s="267"/>
      <c r="B292" s="268"/>
      <c r="C292" s="268"/>
      <c r="D292" s="268"/>
      <c r="E292" s="268"/>
      <c r="F292" s="268"/>
      <c r="G292" s="268" t="s">
        <v>136</v>
      </c>
      <c r="H292" s="268" t="s">
        <v>137</v>
      </c>
      <c r="I292" s="268">
        <v>20</v>
      </c>
      <c r="J292" s="268" t="s">
        <v>138</v>
      </c>
      <c r="K292" s="268"/>
      <c r="L292" s="269">
        <v>-4039.1399985999997</v>
      </c>
      <c r="M292" s="269"/>
      <c r="N292" s="269">
        <v>-4039.1425859999999</v>
      </c>
      <c r="O292" s="269">
        <f t="shared" ref="O292:O293" si="209">L292-N292</f>
        <v>2.5874000002659159E-3</v>
      </c>
      <c r="P292" s="269"/>
      <c r="Q292" s="269"/>
      <c r="R292" s="269"/>
      <c r="S292" s="269">
        <f t="shared" ref="S292:S293" si="210">Q292+R292</f>
        <v>0</v>
      </c>
      <c r="T292" s="269"/>
      <c r="U292" s="269"/>
      <c r="V292" s="269"/>
      <c r="W292" s="270"/>
    </row>
    <row r="293" spans="1:23" s="146" customFormat="1" ht="15.75" outlineLevel="1" thickBot="1" x14ac:dyDescent="0.3">
      <c r="A293" s="257"/>
      <c r="B293" s="258"/>
      <c r="C293" s="258"/>
      <c r="D293" s="258"/>
      <c r="E293" s="258"/>
      <c r="F293" s="258"/>
      <c r="G293" s="258" t="s">
        <v>136</v>
      </c>
      <c r="H293" s="258" t="s">
        <v>137</v>
      </c>
      <c r="I293" s="258">
        <v>20</v>
      </c>
      <c r="J293" s="258"/>
      <c r="K293" s="258"/>
      <c r="L293" s="259">
        <v>-5259669.3103793496</v>
      </c>
      <c r="M293" s="259">
        <v>-1737362.78</v>
      </c>
      <c r="N293" s="259">
        <v>-3706646.7396733304</v>
      </c>
      <c r="O293" s="259">
        <f t="shared" si="209"/>
        <v>-1553022.5707060192</v>
      </c>
      <c r="P293" s="259">
        <v>-1553022.5707060192</v>
      </c>
      <c r="Q293" s="259"/>
      <c r="R293" s="259"/>
      <c r="S293" s="259">
        <f t="shared" si="210"/>
        <v>0</v>
      </c>
      <c r="T293" s="259"/>
      <c r="U293" s="259"/>
      <c r="V293" s="259">
        <v>-1553022.5707060192</v>
      </c>
      <c r="W293" s="261" t="s">
        <v>210</v>
      </c>
    </row>
    <row r="294" spans="1:23" ht="15.75" outlineLevel="1" thickBot="1" x14ac:dyDescent="0.3">
      <c r="A294" s="192"/>
      <c r="B294" s="193"/>
      <c r="C294" s="193"/>
      <c r="D294" s="193"/>
      <c r="E294" s="193" t="s">
        <v>211</v>
      </c>
      <c r="F294" s="193" t="s">
        <v>212</v>
      </c>
      <c r="G294" s="193"/>
      <c r="H294" s="193"/>
      <c r="I294" s="193"/>
      <c r="J294" s="193"/>
      <c r="K294" s="193"/>
      <c r="L294" s="219">
        <f t="shared" ref="L294:V294" si="211">L295+L298</f>
        <v>-5663491.6522858329</v>
      </c>
      <c r="M294" s="219">
        <f t="shared" si="211"/>
        <v>-1943442.8599999999</v>
      </c>
      <c r="N294" s="219">
        <f t="shared" si="211"/>
        <v>-4890258.7929485468</v>
      </c>
      <c r="O294" s="219">
        <f t="shared" si="211"/>
        <v>-773232.85933728609</v>
      </c>
      <c r="P294" s="219">
        <f t="shared" si="211"/>
        <v>-685223.23269006563</v>
      </c>
      <c r="Q294" s="219">
        <f t="shared" si="211"/>
        <v>0</v>
      </c>
      <c r="R294" s="219">
        <f t="shared" si="211"/>
        <v>0</v>
      </c>
      <c r="S294" s="219">
        <f t="shared" si="211"/>
        <v>0</v>
      </c>
      <c r="T294" s="219">
        <f t="shared" si="211"/>
        <v>0</v>
      </c>
      <c r="U294" s="219">
        <f t="shared" si="211"/>
        <v>0</v>
      </c>
      <c r="V294" s="219">
        <f t="shared" si="211"/>
        <v>-685223.23269006563</v>
      </c>
      <c r="W294" s="196" t="s">
        <v>74</v>
      </c>
    </row>
    <row r="295" spans="1:23" s="224" customFormat="1" ht="15.75" outlineLevel="1" thickBot="1" x14ac:dyDescent="0.3">
      <c r="A295" s="234"/>
      <c r="B295" s="235" t="s">
        <v>135</v>
      </c>
      <c r="C295" s="235"/>
      <c r="D295" s="235"/>
      <c r="E295" s="235"/>
      <c r="F295" s="235"/>
      <c r="G295" s="235"/>
      <c r="H295" s="235"/>
      <c r="I295" s="235"/>
      <c r="J295" s="235"/>
      <c r="K295" s="235"/>
      <c r="L295" s="236">
        <f t="shared" ref="L295:V295" si="212">SUM(L296:L297)</f>
        <v>-461496.7174332678</v>
      </c>
      <c r="M295" s="236">
        <f t="shared" si="212"/>
        <v>0</v>
      </c>
      <c r="N295" s="236">
        <f t="shared" si="212"/>
        <v>-461496.71496495389</v>
      </c>
      <c r="O295" s="236">
        <f t="shared" si="212"/>
        <v>-2.4683138607315414E-3</v>
      </c>
      <c r="P295" s="236">
        <f t="shared" si="212"/>
        <v>0</v>
      </c>
      <c r="Q295" s="236">
        <f t="shared" si="212"/>
        <v>0</v>
      </c>
      <c r="R295" s="236">
        <f t="shared" si="212"/>
        <v>0</v>
      </c>
      <c r="S295" s="236">
        <f t="shared" si="212"/>
        <v>0</v>
      </c>
      <c r="T295" s="236">
        <f t="shared" si="212"/>
        <v>0</v>
      </c>
      <c r="U295" s="236">
        <f t="shared" si="212"/>
        <v>0</v>
      </c>
      <c r="V295" s="236">
        <f t="shared" si="212"/>
        <v>0</v>
      </c>
      <c r="W295" s="237"/>
    </row>
    <row r="296" spans="1:23" s="206" customFormat="1" outlineLevel="1" x14ac:dyDescent="0.25">
      <c r="A296" s="215"/>
      <c r="B296" s="216"/>
      <c r="C296" s="216"/>
      <c r="D296" s="216"/>
      <c r="E296" s="216"/>
      <c r="F296" s="216"/>
      <c r="G296" s="216" t="s">
        <v>136</v>
      </c>
      <c r="H296" s="216" t="s">
        <v>137</v>
      </c>
      <c r="I296" s="216">
        <v>20</v>
      </c>
      <c r="J296" s="216" t="s">
        <v>138</v>
      </c>
      <c r="K296" s="216"/>
      <c r="L296" s="217">
        <v>-577.01999979999994</v>
      </c>
      <c r="M296" s="217"/>
      <c r="N296" s="217">
        <v>-577.02179799999999</v>
      </c>
      <c r="O296" s="217">
        <f t="shared" ref="O296:O297" si="213">L296-N296</f>
        <v>1.7982000000529297E-3</v>
      </c>
      <c r="P296" s="217"/>
      <c r="Q296" s="217"/>
      <c r="R296" s="217"/>
      <c r="S296" s="217">
        <f t="shared" ref="S296:S297" si="214">Q296+R296</f>
        <v>0</v>
      </c>
      <c r="T296" s="217"/>
      <c r="U296" s="217"/>
      <c r="V296" s="217"/>
      <c r="W296" s="218"/>
    </row>
    <row r="297" spans="1:23" s="206" customFormat="1" ht="15.75" outlineLevel="1" thickBot="1" x14ac:dyDescent="0.3">
      <c r="A297" s="225"/>
      <c r="B297" s="226"/>
      <c r="C297" s="226"/>
      <c r="D297" s="226"/>
      <c r="E297" s="226"/>
      <c r="F297" s="226"/>
      <c r="G297" s="226" t="s">
        <v>136</v>
      </c>
      <c r="H297" s="226" t="s">
        <v>137</v>
      </c>
      <c r="I297" s="226">
        <v>20</v>
      </c>
      <c r="J297" s="226"/>
      <c r="K297" s="226"/>
      <c r="L297" s="227">
        <v>-460919.69743346778</v>
      </c>
      <c r="M297" s="227"/>
      <c r="N297" s="227">
        <v>-460919.69316695392</v>
      </c>
      <c r="O297" s="227">
        <f t="shared" si="213"/>
        <v>-4.266513860784471E-3</v>
      </c>
      <c r="P297" s="227"/>
      <c r="Q297" s="227"/>
      <c r="R297" s="227"/>
      <c r="S297" s="227">
        <f t="shared" si="214"/>
        <v>0</v>
      </c>
      <c r="T297" s="227"/>
      <c r="U297" s="227"/>
      <c r="V297" s="227"/>
      <c r="W297" s="228"/>
    </row>
    <row r="298" spans="1:23" s="201" customFormat="1" ht="15.75" outlineLevel="1" thickBot="1" x14ac:dyDescent="0.3">
      <c r="A298" s="229"/>
      <c r="B298" s="230" t="s">
        <v>213</v>
      </c>
      <c r="C298" s="230"/>
      <c r="D298" s="230"/>
      <c r="E298" s="230"/>
      <c r="F298" s="230"/>
      <c r="G298" s="230"/>
      <c r="H298" s="230"/>
      <c r="I298" s="230"/>
      <c r="J298" s="230"/>
      <c r="K298" s="230"/>
      <c r="L298" s="231">
        <f>SUM(L299:L306)</f>
        <v>-5201994.9348525647</v>
      </c>
      <c r="M298" s="231">
        <f t="shared" ref="M298:S298" si="215">SUM(M299:M306)</f>
        <v>-1943442.8599999999</v>
      </c>
      <c r="N298" s="231">
        <f t="shared" si="215"/>
        <v>-4428762.0779835926</v>
      </c>
      <c r="O298" s="231">
        <f t="shared" si="215"/>
        <v>-773232.85686897219</v>
      </c>
      <c r="P298" s="231">
        <f t="shared" si="215"/>
        <v>-685223.23269006563</v>
      </c>
      <c r="Q298" s="231">
        <f t="shared" si="215"/>
        <v>0</v>
      </c>
      <c r="R298" s="231">
        <f t="shared" si="215"/>
        <v>0</v>
      </c>
      <c r="S298" s="231">
        <f t="shared" si="215"/>
        <v>0</v>
      </c>
      <c r="T298" s="231">
        <f>SUM(T299:T306)</f>
        <v>0</v>
      </c>
      <c r="U298" s="231">
        <f t="shared" ref="U298:V298" si="216">SUM(U299:U306)</f>
        <v>0</v>
      </c>
      <c r="V298" s="231">
        <f t="shared" si="216"/>
        <v>-685223.23269006563</v>
      </c>
      <c r="W298" s="232"/>
    </row>
    <row r="299" spans="1:23" s="206" customFormat="1" outlineLevel="1" x14ac:dyDescent="0.25">
      <c r="A299" s="215"/>
      <c r="B299" s="216"/>
      <c r="C299" s="216"/>
      <c r="D299" s="216"/>
      <c r="E299" s="216"/>
      <c r="F299" s="216"/>
      <c r="G299" s="216" t="s">
        <v>136</v>
      </c>
      <c r="H299" s="216" t="s">
        <v>137</v>
      </c>
      <c r="I299" s="216">
        <v>20</v>
      </c>
      <c r="J299" s="216" t="s">
        <v>214</v>
      </c>
      <c r="K299" s="216"/>
      <c r="L299" s="217">
        <v>-256993.12</v>
      </c>
      <c r="M299" s="217">
        <v>-256993.12</v>
      </c>
      <c r="N299" s="217">
        <v>-1628.8799999999999</v>
      </c>
      <c r="O299" s="217">
        <f t="shared" ref="O299:O306" si="217">L299-N299</f>
        <v>-255364.24</v>
      </c>
      <c r="P299" s="217">
        <v>-255364.24</v>
      </c>
      <c r="Q299" s="217"/>
      <c r="R299" s="217"/>
      <c r="S299" s="217">
        <f t="shared" ref="S299:S306" si="218">Q299+R299</f>
        <v>0</v>
      </c>
      <c r="T299" s="217"/>
      <c r="U299" s="217"/>
      <c r="V299" s="217">
        <v>-255364.24</v>
      </c>
      <c r="W299" s="218" t="s">
        <v>215</v>
      </c>
    </row>
    <row r="300" spans="1:23" s="206" customFormat="1" outlineLevel="1" x14ac:dyDescent="0.25">
      <c r="A300" s="207"/>
      <c r="B300" s="208"/>
      <c r="C300" s="208"/>
      <c r="D300" s="208"/>
      <c r="E300" s="208"/>
      <c r="F300" s="208"/>
      <c r="G300" s="208" t="s">
        <v>136</v>
      </c>
      <c r="H300" s="208" t="s">
        <v>137</v>
      </c>
      <c r="I300" s="208">
        <v>20</v>
      </c>
      <c r="J300" s="208" t="s">
        <v>216</v>
      </c>
      <c r="K300" s="208"/>
      <c r="L300" s="209">
        <v>-21937.62</v>
      </c>
      <c r="M300" s="209">
        <v>-21937.62</v>
      </c>
      <c r="N300" s="209"/>
      <c r="O300" s="217">
        <f t="shared" si="217"/>
        <v>-21937.62</v>
      </c>
      <c r="P300" s="209">
        <v>-21937.62</v>
      </c>
      <c r="Q300" s="209"/>
      <c r="R300" s="209"/>
      <c r="S300" s="217">
        <f t="shared" si="218"/>
        <v>0</v>
      </c>
      <c r="T300" s="209"/>
      <c r="U300" s="209"/>
      <c r="V300" s="209">
        <v>-21937.62</v>
      </c>
      <c r="W300" s="218" t="s">
        <v>215</v>
      </c>
    </row>
    <row r="301" spans="1:23" s="206" customFormat="1" outlineLevel="1" x14ac:dyDescent="0.25">
      <c r="A301" s="211"/>
      <c r="B301" s="212"/>
      <c r="C301" s="212"/>
      <c r="D301" s="212"/>
      <c r="E301" s="212"/>
      <c r="F301" s="212"/>
      <c r="G301" s="208" t="s">
        <v>136</v>
      </c>
      <c r="H301" s="208" t="s">
        <v>137</v>
      </c>
      <c r="I301" s="208">
        <v>20</v>
      </c>
      <c r="J301" s="212" t="s">
        <v>217</v>
      </c>
      <c r="K301" s="212"/>
      <c r="L301" s="213">
        <v>-34297.440000000002</v>
      </c>
      <c r="M301" s="213">
        <v>-34297.440000000002</v>
      </c>
      <c r="N301" s="213">
        <v>-841.80000000000007</v>
      </c>
      <c r="O301" s="217">
        <f t="shared" si="217"/>
        <v>-33455.64</v>
      </c>
      <c r="P301" s="209">
        <v>-33455.64</v>
      </c>
      <c r="Q301" s="209"/>
      <c r="R301" s="209"/>
      <c r="S301" s="217">
        <f t="shared" si="218"/>
        <v>0</v>
      </c>
      <c r="T301" s="213"/>
      <c r="U301" s="213"/>
      <c r="V301" s="213">
        <v>-33455.64</v>
      </c>
      <c r="W301" s="218" t="s">
        <v>215</v>
      </c>
    </row>
    <row r="302" spans="1:23" s="206" customFormat="1" outlineLevel="1" x14ac:dyDescent="0.25">
      <c r="A302" s="211"/>
      <c r="B302" s="212"/>
      <c r="C302" s="212"/>
      <c r="D302" s="212"/>
      <c r="E302" s="212"/>
      <c r="F302" s="212"/>
      <c r="G302" s="208" t="s">
        <v>136</v>
      </c>
      <c r="H302" s="208" t="s">
        <v>137</v>
      </c>
      <c r="I302" s="208">
        <v>20</v>
      </c>
      <c r="J302" s="212" t="s">
        <v>218</v>
      </c>
      <c r="K302" s="212"/>
      <c r="L302" s="213">
        <v>-103264</v>
      </c>
      <c r="M302" s="213">
        <v>-103264</v>
      </c>
      <c r="N302" s="213">
        <v>-9200</v>
      </c>
      <c r="O302" s="217">
        <f t="shared" si="217"/>
        <v>-94064</v>
      </c>
      <c r="P302" s="209">
        <v>-94064</v>
      </c>
      <c r="Q302" s="209"/>
      <c r="R302" s="209"/>
      <c r="S302" s="217">
        <f t="shared" si="218"/>
        <v>0</v>
      </c>
      <c r="T302" s="213"/>
      <c r="U302" s="213"/>
      <c r="V302" s="213">
        <v>-94064</v>
      </c>
      <c r="W302" s="218" t="s">
        <v>215</v>
      </c>
    </row>
    <row r="303" spans="1:23" s="206" customFormat="1" outlineLevel="1" x14ac:dyDescent="0.25">
      <c r="A303" s="211"/>
      <c r="B303" s="212"/>
      <c r="C303" s="212"/>
      <c r="D303" s="212"/>
      <c r="E303" s="212"/>
      <c r="F303" s="212"/>
      <c r="G303" s="208" t="s">
        <v>136</v>
      </c>
      <c r="H303" s="208" t="s">
        <v>137</v>
      </c>
      <c r="I303" s="208">
        <v>20</v>
      </c>
      <c r="J303" s="212" t="s">
        <v>219</v>
      </c>
      <c r="K303" s="212"/>
      <c r="L303" s="213">
        <v>-1284998.75</v>
      </c>
      <c r="M303" s="213">
        <v>-1284998.75</v>
      </c>
      <c r="N303" s="213">
        <v>-1050692.8698</v>
      </c>
      <c r="O303" s="217">
        <f t="shared" si="217"/>
        <v>-234305.88020000001</v>
      </c>
      <c r="P303" s="209">
        <v>-234305.88020000001</v>
      </c>
      <c r="Q303" s="209"/>
      <c r="R303" s="209"/>
      <c r="S303" s="217">
        <f t="shared" si="218"/>
        <v>0</v>
      </c>
      <c r="T303" s="213"/>
      <c r="U303" s="213"/>
      <c r="V303" s="213">
        <v>-234305.88020000001</v>
      </c>
      <c r="W303" s="218" t="s">
        <v>215</v>
      </c>
    </row>
    <row r="304" spans="1:23" s="206" customFormat="1" outlineLevel="1" x14ac:dyDescent="0.25">
      <c r="A304" s="211"/>
      <c r="B304" s="212"/>
      <c r="C304" s="212"/>
      <c r="D304" s="212"/>
      <c r="E304" s="212"/>
      <c r="F304" s="212"/>
      <c r="G304" s="208" t="s">
        <v>136</v>
      </c>
      <c r="H304" s="208" t="s">
        <v>137</v>
      </c>
      <c r="I304" s="208">
        <v>20</v>
      </c>
      <c r="J304" s="212" t="s">
        <v>220</v>
      </c>
      <c r="K304" s="212"/>
      <c r="L304" s="213">
        <v>-9562.4999999999927</v>
      </c>
      <c r="M304" s="213"/>
      <c r="N304" s="213">
        <v>-8769.2109374999909</v>
      </c>
      <c r="O304" s="217">
        <f t="shared" si="217"/>
        <v>-793.28906250000182</v>
      </c>
      <c r="P304" s="209">
        <v>-793.28906250000182</v>
      </c>
      <c r="Q304" s="209"/>
      <c r="R304" s="209"/>
      <c r="S304" s="217">
        <f t="shared" si="218"/>
        <v>0</v>
      </c>
      <c r="T304" s="213"/>
      <c r="U304" s="213"/>
      <c r="V304" s="213">
        <v>-793.28906250000182</v>
      </c>
      <c r="W304" s="218" t="s">
        <v>215</v>
      </c>
    </row>
    <row r="305" spans="1:24" s="206" customFormat="1" outlineLevel="1" x14ac:dyDescent="0.25">
      <c r="A305" s="211"/>
      <c r="B305" s="212"/>
      <c r="C305" s="212"/>
      <c r="D305" s="212"/>
      <c r="E305" s="212"/>
      <c r="F305" s="212"/>
      <c r="G305" s="208" t="s">
        <v>136</v>
      </c>
      <c r="H305" s="208" t="s">
        <v>137</v>
      </c>
      <c r="I305" s="208">
        <v>20</v>
      </c>
      <c r="J305" s="212" t="s">
        <v>138</v>
      </c>
      <c r="K305" s="212"/>
      <c r="L305" s="213">
        <v>-577094.50417734357</v>
      </c>
      <c r="M305" s="213"/>
      <c r="N305" s="213">
        <v>-489084.87999843701</v>
      </c>
      <c r="O305" s="217">
        <f t="shared" si="217"/>
        <v>-88009.624178906553</v>
      </c>
      <c r="P305" s="209"/>
      <c r="Q305" s="209"/>
      <c r="R305" s="209"/>
      <c r="S305" s="217">
        <f t="shared" si="218"/>
        <v>0</v>
      </c>
      <c r="T305" s="213"/>
      <c r="U305" s="213"/>
      <c r="V305" s="213"/>
      <c r="W305" s="214"/>
    </row>
    <row r="306" spans="1:24" s="206" customFormat="1" ht="15.75" outlineLevel="1" thickBot="1" x14ac:dyDescent="0.3">
      <c r="A306" s="211"/>
      <c r="B306" s="212"/>
      <c r="C306" s="212"/>
      <c r="D306" s="212"/>
      <c r="E306" s="212"/>
      <c r="F306" s="212"/>
      <c r="G306" s="212" t="s">
        <v>136</v>
      </c>
      <c r="H306" s="212" t="s">
        <v>137</v>
      </c>
      <c r="I306" s="212">
        <v>20</v>
      </c>
      <c r="J306" s="212"/>
      <c r="K306" s="212"/>
      <c r="L306" s="213">
        <v>-2913847.0006752214</v>
      </c>
      <c r="M306" s="213">
        <v>-241951.93</v>
      </c>
      <c r="N306" s="213">
        <v>-2868544.4372476558</v>
      </c>
      <c r="O306" s="213">
        <f t="shared" si="217"/>
        <v>-45302.563427565619</v>
      </c>
      <c r="P306" s="213">
        <v>-45302.563427565619</v>
      </c>
      <c r="Q306" s="213"/>
      <c r="R306" s="213"/>
      <c r="S306" s="213">
        <f t="shared" si="218"/>
        <v>0</v>
      </c>
      <c r="T306" s="213"/>
      <c r="U306" s="213"/>
      <c r="V306" s="213">
        <v>-45302.563427565619</v>
      </c>
      <c r="W306" s="214" t="s">
        <v>210</v>
      </c>
    </row>
    <row r="307" spans="1:24" ht="15.75" outlineLevel="1" thickBot="1" x14ac:dyDescent="0.3">
      <c r="A307" s="234"/>
      <c r="B307" s="235"/>
      <c r="C307" s="235"/>
      <c r="D307" s="193"/>
      <c r="E307" s="193" t="s">
        <v>221</v>
      </c>
      <c r="F307" s="193" t="s">
        <v>222</v>
      </c>
      <c r="G307" s="193"/>
      <c r="H307" s="193"/>
      <c r="I307" s="193"/>
      <c r="J307" s="193"/>
      <c r="K307" s="193"/>
      <c r="L307" s="219">
        <f t="shared" ref="L307:V307" si="219">L308+L310</f>
        <v>-6958727.5195666337</v>
      </c>
      <c r="M307" s="219">
        <f t="shared" si="219"/>
        <v>-25890.54</v>
      </c>
      <c r="N307" s="219">
        <f t="shared" si="219"/>
        <v>-6638207.8064164054</v>
      </c>
      <c r="O307" s="219">
        <f t="shared" si="219"/>
        <v>-320519.71315022861</v>
      </c>
      <c r="P307" s="219">
        <f t="shared" si="219"/>
        <v>-187642.43742913473</v>
      </c>
      <c r="Q307" s="219">
        <f t="shared" si="219"/>
        <v>0</v>
      </c>
      <c r="R307" s="219">
        <f t="shared" si="219"/>
        <v>0</v>
      </c>
      <c r="S307" s="219">
        <f t="shared" si="219"/>
        <v>0</v>
      </c>
      <c r="T307" s="219">
        <f t="shared" si="219"/>
        <v>0</v>
      </c>
      <c r="U307" s="219">
        <f t="shared" si="219"/>
        <v>0</v>
      </c>
      <c r="V307" s="219">
        <f t="shared" si="219"/>
        <v>-187642.43742913473</v>
      </c>
      <c r="W307" s="196" t="s">
        <v>74</v>
      </c>
    </row>
    <row r="308" spans="1:24" s="224" customFormat="1" ht="15.75" outlineLevel="1" thickBot="1" x14ac:dyDescent="0.3">
      <c r="A308" s="234"/>
      <c r="B308" s="235" t="s">
        <v>135</v>
      </c>
      <c r="C308" s="235"/>
      <c r="D308" s="235"/>
      <c r="E308" s="235"/>
      <c r="F308" s="235"/>
      <c r="G308" s="235"/>
      <c r="H308" s="235"/>
      <c r="I308" s="235"/>
      <c r="J308" s="235"/>
      <c r="K308" s="235"/>
      <c r="L308" s="236">
        <f t="shared" ref="L308:V308" si="220">SUM(L309:L309)</f>
        <v>-4000</v>
      </c>
      <c r="M308" s="236">
        <f t="shared" si="220"/>
        <v>0</v>
      </c>
      <c r="N308" s="236">
        <f t="shared" si="220"/>
        <v>-4000</v>
      </c>
      <c r="O308" s="236">
        <f t="shared" si="220"/>
        <v>0</v>
      </c>
      <c r="P308" s="236">
        <f t="shared" si="220"/>
        <v>0</v>
      </c>
      <c r="Q308" s="236">
        <f t="shared" si="220"/>
        <v>0</v>
      </c>
      <c r="R308" s="236">
        <f t="shared" si="220"/>
        <v>0</v>
      </c>
      <c r="S308" s="236">
        <f t="shared" si="220"/>
        <v>0</v>
      </c>
      <c r="T308" s="236">
        <f t="shared" si="220"/>
        <v>0</v>
      </c>
      <c r="U308" s="236">
        <f t="shared" si="220"/>
        <v>0</v>
      </c>
      <c r="V308" s="236">
        <f t="shared" si="220"/>
        <v>0</v>
      </c>
      <c r="W308" s="237"/>
    </row>
    <row r="309" spans="1:24" s="206" customFormat="1" ht="15.75" outlineLevel="1" thickBot="1" x14ac:dyDescent="0.3">
      <c r="A309" s="225"/>
      <c r="B309" s="226"/>
      <c r="C309" s="226"/>
      <c r="D309" s="226"/>
      <c r="E309" s="226"/>
      <c r="F309" s="226"/>
      <c r="G309" s="226" t="s">
        <v>136</v>
      </c>
      <c r="H309" s="226" t="s">
        <v>137</v>
      </c>
      <c r="I309" s="226">
        <v>20</v>
      </c>
      <c r="J309" s="226"/>
      <c r="K309" s="226"/>
      <c r="L309" s="227">
        <v>-4000</v>
      </c>
      <c r="M309" s="227"/>
      <c r="N309" s="227">
        <v>-4000</v>
      </c>
      <c r="O309" s="227">
        <f t="shared" ref="O309" si="221">L309-N309</f>
        <v>0</v>
      </c>
      <c r="P309" s="227"/>
      <c r="Q309" s="227"/>
      <c r="R309" s="227"/>
      <c r="S309" s="227">
        <f t="shared" ref="S309" si="222">Q309+R309</f>
        <v>0</v>
      </c>
      <c r="T309" s="227"/>
      <c r="U309" s="227"/>
      <c r="V309" s="227"/>
      <c r="W309" s="228"/>
    </row>
    <row r="310" spans="1:24" s="201" customFormat="1" ht="15.75" outlineLevel="1" thickBot="1" x14ac:dyDescent="0.3">
      <c r="A310" s="229"/>
      <c r="B310" s="230" t="s">
        <v>213</v>
      </c>
      <c r="C310" s="230"/>
      <c r="D310" s="230"/>
      <c r="E310" s="230"/>
      <c r="F310" s="230"/>
      <c r="G310" s="230"/>
      <c r="H310" s="230"/>
      <c r="I310" s="230"/>
      <c r="J310" s="230"/>
      <c r="K310" s="230"/>
      <c r="L310" s="231">
        <f t="shared" ref="L310:V310" si="223">SUM(L311:L313)</f>
        <v>-6954727.5195666337</v>
      </c>
      <c r="M310" s="231">
        <f t="shared" si="223"/>
        <v>-25890.54</v>
      </c>
      <c r="N310" s="231">
        <f t="shared" si="223"/>
        <v>-6634207.8064164054</v>
      </c>
      <c r="O310" s="231">
        <f t="shared" si="223"/>
        <v>-320519.71315022861</v>
      </c>
      <c r="P310" s="231">
        <f t="shared" si="223"/>
        <v>-187642.43742913473</v>
      </c>
      <c r="Q310" s="231">
        <f t="shared" si="223"/>
        <v>0</v>
      </c>
      <c r="R310" s="231">
        <f t="shared" si="223"/>
        <v>0</v>
      </c>
      <c r="S310" s="231">
        <f t="shared" si="223"/>
        <v>0</v>
      </c>
      <c r="T310" s="231">
        <f t="shared" si="223"/>
        <v>0</v>
      </c>
      <c r="U310" s="231">
        <f t="shared" si="223"/>
        <v>0</v>
      </c>
      <c r="V310" s="231">
        <f t="shared" si="223"/>
        <v>-187642.43742913473</v>
      </c>
      <c r="W310" s="232"/>
    </row>
    <row r="311" spans="1:24" s="206" customFormat="1" outlineLevel="1" x14ac:dyDescent="0.25">
      <c r="A311" s="211"/>
      <c r="B311" s="212"/>
      <c r="C311" s="212"/>
      <c r="D311" s="212"/>
      <c r="E311" s="212"/>
      <c r="F311" s="212"/>
      <c r="G311" s="208" t="s">
        <v>136</v>
      </c>
      <c r="H311" s="208" t="s">
        <v>137</v>
      </c>
      <c r="I311" s="208">
        <v>20</v>
      </c>
      <c r="J311" s="212" t="s">
        <v>220</v>
      </c>
      <c r="K311" s="212"/>
      <c r="L311" s="213">
        <v>-14437.499999999998</v>
      </c>
      <c r="M311" s="213"/>
      <c r="N311" s="213">
        <v>-13239.7890625</v>
      </c>
      <c r="O311" s="217">
        <f t="shared" ref="O311:O313" si="224">L311-N311</f>
        <v>-1197.7109374999982</v>
      </c>
      <c r="P311" s="209">
        <v>-1197.7109374999982</v>
      </c>
      <c r="Q311" s="209"/>
      <c r="R311" s="209"/>
      <c r="S311" s="217">
        <f t="shared" ref="S311:S313" si="225">Q311+R311</f>
        <v>0</v>
      </c>
      <c r="T311" s="213"/>
      <c r="U311" s="213"/>
      <c r="V311" s="213">
        <v>-1197.7109374999982</v>
      </c>
      <c r="W311" s="214" t="s">
        <v>215</v>
      </c>
    </row>
    <row r="312" spans="1:24" s="206" customFormat="1" outlineLevel="1" x14ac:dyDescent="0.25">
      <c r="A312" s="211"/>
      <c r="B312" s="212"/>
      <c r="C312" s="212"/>
      <c r="D312" s="212"/>
      <c r="E312" s="212"/>
      <c r="F312" s="212"/>
      <c r="G312" s="208" t="s">
        <v>136</v>
      </c>
      <c r="H312" s="208" t="s">
        <v>137</v>
      </c>
      <c r="I312" s="208">
        <v>20</v>
      </c>
      <c r="J312" s="212" t="s">
        <v>138</v>
      </c>
      <c r="K312" s="212"/>
      <c r="L312" s="213">
        <v>-871299.54552265629</v>
      </c>
      <c r="M312" s="213"/>
      <c r="N312" s="213">
        <v>-738422.26980156242</v>
      </c>
      <c r="O312" s="217">
        <f t="shared" si="224"/>
        <v>-132877.27572109387</v>
      </c>
      <c r="P312" s="209"/>
      <c r="Q312" s="209"/>
      <c r="R312" s="209"/>
      <c r="S312" s="217">
        <f t="shared" si="225"/>
        <v>0</v>
      </c>
      <c r="T312" s="213"/>
      <c r="U312" s="213"/>
      <c r="V312" s="213"/>
      <c r="W312" s="214"/>
    </row>
    <row r="313" spans="1:24" s="206" customFormat="1" ht="15.75" outlineLevel="1" thickBot="1" x14ac:dyDescent="0.3">
      <c r="A313" s="211"/>
      <c r="B313" s="212"/>
      <c r="C313" s="212"/>
      <c r="D313" s="212"/>
      <c r="E313" s="212"/>
      <c r="F313" s="212"/>
      <c r="G313" s="212" t="s">
        <v>136</v>
      </c>
      <c r="H313" s="212" t="s">
        <v>137</v>
      </c>
      <c r="I313" s="212">
        <v>20</v>
      </c>
      <c r="J313" s="212"/>
      <c r="K313" s="212"/>
      <c r="L313" s="213">
        <v>-6068990.4740439774</v>
      </c>
      <c r="M313" s="213">
        <v>-25890.54</v>
      </c>
      <c r="N313" s="213">
        <v>-5882545.7475523427</v>
      </c>
      <c r="O313" s="213">
        <f t="shared" si="224"/>
        <v>-186444.72649163473</v>
      </c>
      <c r="P313" s="213">
        <v>-186444.72649163473</v>
      </c>
      <c r="Q313" s="213"/>
      <c r="R313" s="213"/>
      <c r="S313" s="213">
        <f t="shared" si="225"/>
        <v>0</v>
      </c>
      <c r="T313" s="213"/>
      <c r="U313" s="213"/>
      <c r="V313" s="213">
        <v>-186444.72649163473</v>
      </c>
      <c r="W313" s="214" t="s">
        <v>210</v>
      </c>
      <c r="X313" s="233"/>
    </row>
    <row r="314" spans="1:24" s="224" customFormat="1" ht="15.75" outlineLevel="1" thickBot="1" x14ac:dyDescent="0.3">
      <c r="A314" s="272" t="s">
        <v>8</v>
      </c>
      <c r="B314" s="273"/>
      <c r="C314" s="273"/>
      <c r="D314" s="273"/>
      <c r="E314" s="273"/>
      <c r="F314" s="273"/>
      <c r="G314" s="273"/>
      <c r="H314" s="273"/>
      <c r="I314" s="273"/>
      <c r="J314" s="273"/>
      <c r="K314" s="273"/>
      <c r="L314" s="274">
        <f>SUM(L315:L318)</f>
        <v>-4553066.1595899994</v>
      </c>
      <c r="M314" s="274">
        <f t="shared" ref="M314:V314" si="226">SUM(M315:M318)</f>
        <v>-3726123.16</v>
      </c>
      <c r="N314" s="274">
        <f t="shared" si="226"/>
        <v>-3294702.19</v>
      </c>
      <c r="O314" s="274">
        <f t="shared" si="226"/>
        <v>-1258363.9695899994</v>
      </c>
      <c r="P314" s="274">
        <f t="shared" si="226"/>
        <v>-807043.54989000002</v>
      </c>
      <c r="Q314" s="274">
        <f t="shared" si="226"/>
        <v>-806942.69989000005</v>
      </c>
      <c r="R314" s="274">
        <f t="shared" si="226"/>
        <v>0</v>
      </c>
      <c r="S314" s="274">
        <f t="shared" si="226"/>
        <v>-806942.69989000005</v>
      </c>
      <c r="T314" s="274">
        <f t="shared" si="226"/>
        <v>0</v>
      </c>
      <c r="U314" s="274">
        <f t="shared" si="226"/>
        <v>0</v>
      </c>
      <c r="V314" s="274">
        <f t="shared" si="226"/>
        <v>-100.85000000000582</v>
      </c>
      <c r="W314" s="275" t="s">
        <v>74</v>
      </c>
    </row>
    <row r="315" spans="1:24" outlineLevel="1" x14ac:dyDescent="0.25">
      <c r="A315" s="276"/>
      <c r="B315" s="277"/>
      <c r="C315" s="277"/>
      <c r="D315" s="277"/>
      <c r="E315" s="277"/>
      <c r="F315" s="277"/>
      <c r="G315" s="277" t="s">
        <v>223</v>
      </c>
      <c r="H315" s="277" t="s">
        <v>223</v>
      </c>
      <c r="I315" s="277">
        <v>20</v>
      </c>
      <c r="J315" s="277" t="s">
        <v>224</v>
      </c>
      <c r="K315" s="277"/>
      <c r="L315" s="278">
        <v>-4297533.6995899994</v>
      </c>
      <c r="M315" s="278">
        <v>-3490590.7</v>
      </c>
      <c r="N315" s="278">
        <v>-3039298.58</v>
      </c>
      <c r="O315" s="278">
        <f t="shared" ref="O315:O318" si="227">L315-N315</f>
        <v>-1258235.1195899993</v>
      </c>
      <c r="P315" s="278">
        <v>-806942.69989000005</v>
      </c>
      <c r="Q315" s="278">
        <v>-806942.69989000005</v>
      </c>
      <c r="R315" s="278"/>
      <c r="S315" s="278">
        <f t="shared" ref="S315:S318" si="228">Q315+R315</f>
        <v>-806942.69989000005</v>
      </c>
      <c r="T315" s="278"/>
      <c r="U315" s="278"/>
      <c r="V315" s="278"/>
      <c r="W315" s="279"/>
    </row>
    <row r="316" spans="1:24" outlineLevel="1" x14ac:dyDescent="0.25">
      <c r="A316" s="280"/>
      <c r="B316" s="281"/>
      <c r="C316" s="281"/>
      <c r="D316" s="281"/>
      <c r="E316" s="281"/>
      <c r="F316" s="281"/>
      <c r="G316" s="281" t="s">
        <v>223</v>
      </c>
      <c r="H316" s="281" t="s">
        <v>223</v>
      </c>
      <c r="I316" s="281">
        <v>20</v>
      </c>
      <c r="J316" s="281" t="s">
        <v>225</v>
      </c>
      <c r="K316" s="281"/>
      <c r="L316" s="282">
        <v>-77805.609999999986</v>
      </c>
      <c r="M316" s="282">
        <v>-77805.609999999986</v>
      </c>
      <c r="N316" s="282">
        <v>-77777.609999999986</v>
      </c>
      <c r="O316" s="283">
        <f t="shared" si="227"/>
        <v>-28</v>
      </c>
      <c r="P316" s="282"/>
      <c r="Q316" s="282"/>
      <c r="R316" s="282"/>
      <c r="S316" s="283">
        <f t="shared" si="228"/>
        <v>0</v>
      </c>
      <c r="T316" s="282"/>
      <c r="U316" s="282"/>
      <c r="V316" s="282"/>
      <c r="W316" s="284"/>
    </row>
    <row r="317" spans="1:24" outlineLevel="1" x14ac:dyDescent="0.25">
      <c r="A317" s="280"/>
      <c r="B317" s="281"/>
      <c r="C317" s="281"/>
      <c r="D317" s="281"/>
      <c r="E317" s="281"/>
      <c r="F317" s="281"/>
      <c r="G317" s="281" t="s">
        <v>223</v>
      </c>
      <c r="H317" s="281" t="s">
        <v>223</v>
      </c>
      <c r="I317" s="281">
        <v>20</v>
      </c>
      <c r="J317" s="281" t="s">
        <v>216</v>
      </c>
      <c r="K317" s="281"/>
      <c r="L317" s="282">
        <v>-157726.85</v>
      </c>
      <c r="M317" s="282">
        <v>-157726.85</v>
      </c>
      <c r="N317" s="282">
        <v>-157626</v>
      </c>
      <c r="O317" s="283">
        <f t="shared" si="227"/>
        <v>-100.85000000000582</v>
      </c>
      <c r="P317" s="282">
        <v>-100.85000000000582</v>
      </c>
      <c r="Q317" s="282"/>
      <c r="R317" s="282"/>
      <c r="S317" s="283">
        <f t="shared" si="228"/>
        <v>0</v>
      </c>
      <c r="T317" s="282"/>
      <c r="U317" s="282"/>
      <c r="V317" s="269">
        <v>-100.85000000000582</v>
      </c>
      <c r="W317" s="284" t="s">
        <v>215</v>
      </c>
    </row>
    <row r="318" spans="1:24" ht="15.75" outlineLevel="1" thickBot="1" x14ac:dyDescent="0.3">
      <c r="A318" s="285"/>
      <c r="B318" s="286"/>
      <c r="C318" s="286"/>
      <c r="D318" s="286"/>
      <c r="E318" s="286"/>
      <c r="F318" s="286"/>
      <c r="G318" s="286" t="s">
        <v>223</v>
      </c>
      <c r="H318" s="286" t="s">
        <v>223</v>
      </c>
      <c r="I318" s="286">
        <v>20</v>
      </c>
      <c r="J318" s="286" t="s">
        <v>139</v>
      </c>
      <c r="K318" s="286"/>
      <c r="L318" s="287">
        <v>-19999.999999999993</v>
      </c>
      <c r="M318" s="287"/>
      <c r="N318" s="287">
        <v>-19999.999999999993</v>
      </c>
      <c r="O318" s="288">
        <f t="shared" si="227"/>
        <v>0</v>
      </c>
      <c r="P318" s="287"/>
      <c r="Q318" s="287"/>
      <c r="R318" s="287"/>
      <c r="S318" s="288">
        <f t="shared" si="228"/>
        <v>0</v>
      </c>
      <c r="T318" s="287"/>
      <c r="U318" s="287"/>
      <c r="V318" s="287"/>
      <c r="W318" s="289"/>
    </row>
    <row r="321" spans="1:1" x14ac:dyDescent="0.25">
      <c r="A321" s="3" t="s">
        <v>226</v>
      </c>
    </row>
    <row r="322" spans="1:1" x14ac:dyDescent="0.25">
      <c r="A322" s="7" t="s">
        <v>227</v>
      </c>
    </row>
    <row r="323" spans="1:1" x14ac:dyDescent="0.25">
      <c r="A323" s="7" t="s">
        <v>228</v>
      </c>
    </row>
    <row r="324" spans="1:1" x14ac:dyDescent="0.25">
      <c r="A324" s="7" t="s">
        <v>229</v>
      </c>
    </row>
    <row r="325" spans="1:1" x14ac:dyDescent="0.25">
      <c r="A325" s="7" t="s">
        <v>230</v>
      </c>
    </row>
    <row r="326" spans="1:1" x14ac:dyDescent="0.25">
      <c r="A326" s="7" t="s">
        <v>33</v>
      </c>
    </row>
    <row r="327" spans="1:1" x14ac:dyDescent="0.25">
      <c r="A327" s="7" t="s">
        <v>231</v>
      </c>
    </row>
    <row r="328" spans="1:1" x14ac:dyDescent="0.25">
      <c r="A328" s="7" t="s">
        <v>232</v>
      </c>
    </row>
    <row r="329" spans="1:1" x14ac:dyDescent="0.25">
      <c r="A329" s="2" t="s">
        <v>233</v>
      </c>
    </row>
    <row r="330" spans="1:1" x14ac:dyDescent="0.25">
      <c r="A330" s="32" t="s">
        <v>234</v>
      </c>
    </row>
    <row r="331" spans="1:1" x14ac:dyDescent="0.25">
      <c r="A331" s="32" t="s">
        <v>234</v>
      </c>
    </row>
    <row r="332" spans="1:1" x14ac:dyDescent="0.25">
      <c r="A332" s="32" t="s">
        <v>235</v>
      </c>
    </row>
  </sheetData>
  <mergeCells count="5">
    <mergeCell ref="L7:P7"/>
    <mergeCell ref="Q7:S7"/>
    <mergeCell ref="T7:U7"/>
    <mergeCell ref="V7:V8"/>
    <mergeCell ref="W7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VORM2</vt:lpstr>
      <vt:lpstr>VORM3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Sirli Sarapik</cp:lastModifiedBy>
  <cp:lastPrinted>2025-03-11T08:16:13Z</cp:lastPrinted>
  <dcterms:created xsi:type="dcterms:W3CDTF">2021-01-14T20:00:28Z</dcterms:created>
  <dcterms:modified xsi:type="dcterms:W3CDTF">2025-05-16T07:02:24Z</dcterms:modified>
</cp:coreProperties>
</file>