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egovg01.sharepoint.com/sites/EAO_MKM/DOKUMENDID/Eelarve/2026 ea projekt/Kululaed/"/>
    </mc:Choice>
  </mc:AlternateContent>
  <xr:revisionPtr revIDLastSave="6" documentId="8_{DC2FBF7B-FFDA-4DC7-AABA-44CCFCD20FAE}" xr6:coauthVersionLast="47" xr6:coauthVersionMax="47" xr10:uidLastSave="{496D0C05-C006-4806-A31B-6B6AFCF4EAB8}"/>
  <bookViews>
    <workbookView xWindow="-103" yWindow="-103" windowWidth="16663" windowHeight="9772" xr2:uid="{AF630998-B336-4C5E-9CDF-6F830A1B1C97}"/>
  </bookViews>
  <sheets>
    <sheet name="Max.mahud korrigeeritud-õige" sheetId="6" r:id="rId1"/>
    <sheet name="kontroll kehtiva RESiga" sheetId="2" r:id="rId2"/>
    <sheet name="lisavah." sheetId="3" r:id="rId3"/>
    <sheet name="VV meetmed" sheetId="4" r:id="rId4"/>
  </sheets>
  <definedNames>
    <definedName name="_xlnm._FilterDatabase" localSheetId="2" hidden="1">lisavah.!$A$2:$R$15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G4" i="6"/>
  <c r="G3" i="6" s="1"/>
  <c r="I14" i="2" l="1"/>
  <c r="J14" i="2"/>
  <c r="K14" i="2"/>
  <c r="H14" i="2"/>
  <c r="N1" i="3"/>
  <c r="O1" i="3"/>
  <c r="P1" i="3"/>
  <c r="Q1" i="3"/>
  <c r="R1" i="3"/>
  <c r="M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Klaos</author>
    <author>tc={D4BFA174-616F-4B11-A14E-F5F5645C779E}</author>
  </authors>
  <commentList>
    <comment ref="B2" authorId="0" shapeId="0" xr:uid="{12DEF480-2B80-4279-A479-E0B918441BF4}">
      <text>
        <r>
          <rPr>
            <b/>
            <sz val="9"/>
            <color indexed="81"/>
            <rFont val="Segoe UI"/>
            <family val="2"/>
            <charset val="186"/>
          </rPr>
          <t>Kadri Klaos:</t>
        </r>
        <r>
          <rPr>
            <sz val="9"/>
            <color indexed="81"/>
            <rFont val="Segoe UI"/>
            <family val="2"/>
            <charset val="186"/>
          </rPr>
          <t xml:space="preserve">
Siit veerust läheb RE seletuskirja  lisasse 1 (meetmed)</t>
        </r>
      </text>
    </comment>
    <comment ref="C2" authorId="0" shapeId="0" xr:uid="{BB4BB746-A8B5-4D05-A411-2E4F18430E73}">
      <text>
        <r>
          <rPr>
            <b/>
            <sz val="9"/>
            <color indexed="81"/>
            <rFont val="Segoe UI"/>
            <family val="2"/>
            <charset val="186"/>
          </rPr>
          <t>Kadri Klaos:</t>
        </r>
        <r>
          <rPr>
            <sz val="9"/>
            <color indexed="81"/>
            <rFont val="Segoe UI"/>
            <family val="2"/>
            <charset val="186"/>
          </rPr>
          <t xml:space="preserve">
Saada VA-dele infoks selle jaotuse järgi</t>
        </r>
      </text>
    </comment>
    <comment ref="F2" authorId="1" shapeId="0" xr:uid="{D4BFA174-616F-4B11-A14E-F5F5645C779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kõik 2021 eelarvet puudutavad otsused tuleb muudatustena kajastada 2021RE muudatuses. See tuleb ka protokollida!</t>
      </text>
    </comment>
  </commentList>
</comments>
</file>

<file path=xl/sharedStrings.xml><?xml version="1.0" encoding="utf-8"?>
<sst xmlns="http://schemas.openxmlformats.org/spreadsheetml/2006/main" count="186" uniqueCount="81">
  <si>
    <t>Majandus- ja Kommunikatsiooniministeeriumi valitsemisala</t>
  </si>
  <si>
    <t xml:space="preserve"> </t>
  </si>
  <si>
    <t>Kulud ja investeeringud</t>
  </si>
  <si>
    <t>Piirmääraga vahendid</t>
  </si>
  <si>
    <t>sh kindlaksmääratud vahendid, liik 20</t>
  </si>
  <si>
    <t>sh kapitalirendi vahendid, liik 33</t>
  </si>
  <si>
    <t>Piirmäärata vahendid</t>
  </si>
  <si>
    <t>sh tuludest sõltuvad vahendid, liigid 40-45;</t>
  </si>
  <si>
    <t>sh arvestuslikud vahendid, liik 10;</t>
  </si>
  <si>
    <t>sh edasiantavad maksutulud, liigid 50-59;</t>
  </si>
  <si>
    <t>sh riigieelarveline kaasfinantseering, liik 32</t>
  </si>
  <si>
    <t>Mitterahalised vahendid, liik 60;</t>
  </si>
  <si>
    <t>Finantseerimistehingud</t>
  </si>
  <si>
    <t>sh arvestuslikud vahendid, liik 10</t>
  </si>
  <si>
    <t>Arvestuslikud vahendid, liik 10;</t>
  </si>
  <si>
    <t>VAHE</t>
  </si>
  <si>
    <t>Arvestuslikud vahendid</t>
  </si>
  <si>
    <t>VAHE finantseerimistehingud</t>
  </si>
  <si>
    <t>Kehtiv RES 2025-2028 kulud ja investeeringud</t>
  </si>
  <si>
    <t>Kehtiv RES 2025-2028 finantseerimistehingud</t>
  </si>
  <si>
    <t>2025 RE kulud ja investeeringud</t>
  </si>
  <si>
    <t>2025 RE finantseerimistehingud</t>
  </si>
  <si>
    <t>Valitsemisala/PSI</t>
  </si>
  <si>
    <t>Asutus</t>
  </si>
  <si>
    <t>TUV/programm</t>
  </si>
  <si>
    <t>Eelarve objekt</t>
  </si>
  <si>
    <t>Liik</t>
  </si>
  <si>
    <t>Konto/T,K+I,F</t>
  </si>
  <si>
    <t>Muudatuse nimetus, mis võtab kokku sisu (sh riigiülene tunnus)</t>
  </si>
  <si>
    <t>Menetlemise aasta</t>
  </si>
  <si>
    <t xml:space="preserve">Riigieelarve protsess (millal tehti) </t>
  </si>
  <si>
    <t>Mõju kestvus</t>
  </si>
  <si>
    <t>Täiendavad kommentaarid</t>
  </si>
  <si>
    <t>Kuupäev, millal otsus tehti</t>
  </si>
  <si>
    <t>2025</t>
  </si>
  <si>
    <t>2026</t>
  </si>
  <si>
    <t>2027</t>
  </si>
  <si>
    <t>2028</t>
  </si>
  <si>
    <t>2029</t>
  </si>
  <si>
    <t>2030</t>
  </si>
  <si>
    <t>Majandus- ja Kommunikatsiooniministeerium</t>
  </si>
  <si>
    <t>MARU</t>
  </si>
  <si>
    <t>Maa ja ruumiloome programm</t>
  </si>
  <si>
    <t>SE000028</t>
  </si>
  <si>
    <t>K</t>
  </si>
  <si>
    <t>RKAS- loobuti ühtsest riigimajade üürilepingust</t>
  </si>
  <si>
    <t>RE eelnõu Riigikogus</t>
  </si>
  <si>
    <t>Baas</t>
  </si>
  <si>
    <t>L. Leppik 9.10.2024 e-kiri, loobuti plaanist üle minna ühtsele üürilepingule RKAS ja RAM vahel, planeeriti riigimajade üürid alates 2025.a eelnõu II lugemisega MARU ja TI eelarvesse</t>
  </si>
  <si>
    <t>Tööinspektsioon</t>
  </si>
  <si>
    <t>Tööturuprogramm</t>
  </si>
  <si>
    <t>L. Leppik 9.10.2024 e-kiri, loobuti plaanist üle minna ühtsele üürilepingule RKAS ja RAM vahel, planeeriti riigimajade üürid alates 2025.a eelnõu II lugemisega MARU ja TI eelarvesse- käibemaks</t>
  </si>
  <si>
    <t>L. Leppik 9.10.2024 e-kiri, loobuti plaanist üle minna ühtsele üürilepingule RKAS ja RAM vahel, planeeriti riigimajade üürid alates 2025.a eelnõu II lugemisega MARU ja TI eelarvesse - käibemaks</t>
  </si>
  <si>
    <t>VAde töö ümberkorraldamine - REMist saadi eelarvet</t>
  </si>
  <si>
    <t>REM andis 42 ametikoha (sh tugiteenused) tööjõu- ja majandamiskulud MKMi seoses min. töö ümberkorraldamisega</t>
  </si>
  <si>
    <t>MKM</t>
  </si>
  <si>
    <t>SE000003</t>
  </si>
  <si>
    <t>T</t>
  </si>
  <si>
    <t>VAde töö ümberkorraldamine - KLIMi antakse  eelarvet</t>
  </si>
  <si>
    <t>Ühekordne</t>
  </si>
  <si>
    <t>MKMist suunatakse KLIMi seoses min. töö ümberkorraldamisega taastuvenergia ehitise kooskõlastamise võimekuse tõstmiseks planeeritud 1 ametikoha kulud (tööjõu- ja majandamiskulud, välisprojektist RePowerEU rahastus, üle antakse ka tulud</t>
  </si>
  <si>
    <t>VAde töö ümberkorraldamine - REMist saadakse eelarvet</t>
  </si>
  <si>
    <t>REM andis MARUle üle antud AS Tartu Agrp rendimaade maaparandusühistute liikmemaksudeks mõeldud vahendid seoses min. töö ümberkorraldamisega</t>
  </si>
  <si>
    <t>Teadmussiirde programm</t>
  </si>
  <si>
    <t>MKM suunab Riigikogu kantseleisse eelarvet</t>
  </si>
  <si>
    <t>MKM annab Riigikohu Kantseleisse Arenguseire Keskusele majandus- ja konkurentsivõime raporti koostamise kulude katteks.</t>
  </si>
  <si>
    <t>lisavah. Lehelt</t>
  </si>
  <si>
    <t>lisavah. Lehelt - käibemaks</t>
  </si>
  <si>
    <t>kokku</t>
  </si>
  <si>
    <t>T/K/FT</t>
  </si>
  <si>
    <t>VA eelarvesse</t>
  </si>
  <si>
    <t>VALITSEMISALA</t>
  </si>
  <si>
    <t>NIMETUS</t>
  </si>
  <si>
    <t>Rahastamis-
allikas</t>
  </si>
  <si>
    <t>Meede ilma km-ta</t>
  </si>
  <si>
    <t>prognoositav km</t>
  </si>
  <si>
    <t>RE</t>
  </si>
  <si>
    <t>Aastatevaheline ümbertõstmine</t>
  </si>
  <si>
    <t>Lisa muudatused</t>
  </si>
  <si>
    <t>Aastate vahelised tõsted 2028 aasta ei laiene 2029 aastasse 7,2 mln eurot VV meede</t>
  </si>
  <si>
    <t>NB! 2029. a fin tehingud prognoositakse RESi koostamise käigus ümber, sest need on tagasilaekumised eriolukorra vahenditest moodustatud sihtfondidest!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</si>
</sst>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00"/>
  </numFmts>
  <fonts count="2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0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sz val="9"/>
      <name val="Aptos Narrow"/>
      <family val="2"/>
      <charset val="186"/>
      <scheme val="minor"/>
    </font>
    <font>
      <b/>
      <sz val="9"/>
      <color theme="5" tint="-0.249977111117893"/>
      <name val="Aptos Narrow"/>
      <family val="2"/>
      <charset val="186"/>
      <scheme val="minor"/>
    </font>
    <font>
      <sz val="9"/>
      <color theme="1"/>
      <name val="Aptos Narrow"/>
      <family val="2"/>
      <charset val="186"/>
      <scheme val="minor"/>
    </font>
    <font>
      <sz val="9"/>
      <color rgb="FFFF0000"/>
      <name val="Aptos Narrow"/>
      <family val="2"/>
      <charset val="186"/>
      <scheme val="minor"/>
    </font>
    <font>
      <sz val="9"/>
      <color theme="2" tint="-0.249977111117893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2" tint="-0.249977111117893"/>
      <name val="Aptos Narrow"/>
      <family val="2"/>
      <charset val="186"/>
      <scheme val="minor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  <font>
      <sz val="11"/>
      <color theme="2" tint="-0.249977111117893"/>
      <name val="Aptos Narrow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Aptos Narrow"/>
      <family val="2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0000FF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65D7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4" fillId="2" borderId="1" xfId="0" applyFont="1" applyFill="1" applyBorder="1" applyAlignment="1">
      <alignment horizontal="left" vertical="top"/>
    </xf>
    <xf numFmtId="0" fontId="5" fillId="2" borderId="1" xfId="0" applyFont="1" applyFill="1" applyBorder="1"/>
    <xf numFmtId="0" fontId="5" fillId="3" borderId="0" xfId="0" applyFont="1" applyFill="1" applyAlignment="1">
      <alignment horizontal="right"/>
    </xf>
    <xf numFmtId="0" fontId="5" fillId="3" borderId="0" xfId="0" applyFont="1" applyFill="1"/>
    <xf numFmtId="0" fontId="4" fillId="0" borderId="1" xfId="0" applyFont="1" applyBorder="1" applyAlignment="1">
      <alignment horizontal="left" vertical="top"/>
    </xf>
    <xf numFmtId="3" fontId="6" fillId="0" borderId="1" xfId="0" applyNumberFormat="1" applyFont="1" applyBorder="1"/>
    <xf numFmtId="49" fontId="4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indent="1"/>
    </xf>
    <xf numFmtId="3" fontId="5" fillId="0" borderId="1" xfId="0" applyNumberFormat="1" applyFont="1" applyBorder="1"/>
    <xf numFmtId="3" fontId="5" fillId="3" borderId="1" xfId="0" applyNumberFormat="1" applyFont="1" applyFill="1" applyBorder="1"/>
    <xf numFmtId="3" fontId="6" fillId="3" borderId="1" xfId="0" applyNumberFormat="1" applyFont="1" applyFill="1" applyBorder="1"/>
    <xf numFmtId="0" fontId="4" fillId="3" borderId="1" xfId="0" applyFont="1" applyFill="1" applyBorder="1" applyAlignment="1">
      <alignment horizontal="left" vertical="top"/>
    </xf>
    <xf numFmtId="49" fontId="7" fillId="3" borderId="1" xfId="0" applyNumberFormat="1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3" fontId="8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left" vertical="top"/>
    </xf>
    <xf numFmtId="3" fontId="9" fillId="3" borderId="1" xfId="0" applyNumberFormat="1" applyFont="1" applyFill="1" applyBorder="1"/>
    <xf numFmtId="0" fontId="9" fillId="3" borderId="1" xfId="0" applyFont="1" applyFill="1" applyBorder="1" applyAlignment="1">
      <alignment horizontal="left" vertical="top"/>
    </xf>
    <xf numFmtId="3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 wrapText="1"/>
    </xf>
    <xf numFmtId="14" fontId="12" fillId="6" borderId="3" xfId="0" applyNumberFormat="1" applyFont="1" applyFill="1" applyBorder="1" applyAlignment="1">
      <alignment vertical="center"/>
    </xf>
    <xf numFmtId="0" fontId="12" fillId="6" borderId="4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14" fontId="12" fillId="0" borderId="3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3" fontId="12" fillId="6" borderId="3" xfId="0" applyNumberFormat="1" applyFont="1" applyFill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164" fontId="0" fillId="0" borderId="0" xfId="1" applyNumberFormat="1" applyFont="1"/>
    <xf numFmtId="164" fontId="0" fillId="0" borderId="0" xfId="0" applyNumberForma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5" xfId="0" applyFont="1" applyBorder="1"/>
    <xf numFmtId="0" fontId="15" fillId="0" borderId="0" xfId="0" applyFont="1"/>
    <xf numFmtId="0" fontId="3" fillId="7" borderId="1" xfId="0" applyFont="1" applyFill="1" applyBorder="1"/>
    <xf numFmtId="0" fontId="3" fillId="7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center" wrapText="1"/>
    </xf>
    <xf numFmtId="0" fontId="0" fillId="0" borderId="1" xfId="0" applyBorder="1"/>
    <xf numFmtId="0" fontId="19" fillId="0" borderId="1" xfId="0" applyFont="1" applyBorder="1"/>
    <xf numFmtId="165" fontId="0" fillId="8" borderId="1" xfId="0" applyNumberFormat="1" applyFill="1" applyBorder="1"/>
    <xf numFmtId="165" fontId="0" fillId="0" borderId="1" xfId="0" applyNumberFormat="1" applyBorder="1"/>
    <xf numFmtId="3" fontId="20" fillId="0" borderId="1" xfId="0" applyNumberFormat="1" applyFont="1" applyBorder="1"/>
    <xf numFmtId="3" fontId="21" fillId="0" borderId="1" xfId="0" applyNumberFormat="1" applyFont="1" applyBorder="1"/>
    <xf numFmtId="3" fontId="5" fillId="3" borderId="0" xfId="0" applyNumberFormat="1" applyFont="1" applyFill="1"/>
    <xf numFmtId="43" fontId="5" fillId="3" borderId="0" xfId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/>
    <xf numFmtId="3" fontId="5" fillId="3" borderId="0" xfId="0" applyNumberFormat="1" applyFont="1" applyFill="1" applyAlignment="1">
      <alignment horizontal="left"/>
    </xf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3" fontId="24" fillId="0" borderId="1" xfId="0" applyNumberFormat="1" applyFont="1" applyBorder="1"/>
    <xf numFmtId="3" fontId="23" fillId="0" borderId="1" xfId="0" applyNumberFormat="1" applyFont="1" applyBorder="1"/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3" fontId="25" fillId="0" borderId="1" xfId="0" applyNumberFormat="1" applyFont="1" applyBorder="1"/>
    <xf numFmtId="0" fontId="25" fillId="3" borderId="0" xfId="0" applyFont="1" applyFill="1" applyAlignment="1">
      <alignment horizontal="left"/>
    </xf>
  </cellXfs>
  <cellStyles count="2">
    <cellStyle name="Koma" xfId="1" builtinId="3"/>
    <cellStyle name="Normaallaa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gina Vällik" id="{DD8F1D37-3FF4-407B-A19F-E0283395C27E}" userId="S::Regina.Vallik@fin.ee::5b5a3f42-6e88-47f6-a870-10b2ec65be22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1-04-19T10:56:59.78" personId="{DD8F1D37-3FF4-407B-A19F-E0283395C27E}" id="{D4BFA174-616F-4B11-A14E-F5F5645C779E}">
    <text>kõik 2021 eelarvet puudutavad otsused tuleb muudatustena kajastada 2021RE muudatuses. See tuleb ka protokollida!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7823-1ECA-4E92-AC13-318DFD52C26E}">
  <dimension ref="B1:J21"/>
  <sheetViews>
    <sheetView tabSelected="1" topLeftCell="C1" zoomScale="80" zoomScaleNormal="80" workbookViewId="0">
      <selection activeCell="I17" sqref="I17"/>
    </sheetView>
  </sheetViews>
  <sheetFormatPr defaultRowHeight="14.6" x14ac:dyDescent="0.4"/>
  <cols>
    <col min="1" max="1" width="0" hidden="1" customWidth="1"/>
    <col min="2" max="2" width="22" hidden="1" customWidth="1"/>
    <col min="3" max="3" width="57.53515625" bestFit="1" customWidth="1"/>
    <col min="4" max="7" width="10.69140625" bestFit="1" customWidth="1"/>
    <col min="9" max="9" width="10.69140625" bestFit="1" customWidth="1"/>
  </cols>
  <sheetData>
    <row r="1" spans="3:10" s="4" customFormat="1" ht="15.45" x14ac:dyDescent="0.4">
      <c r="C1" s="1" t="s">
        <v>0</v>
      </c>
      <c r="D1" s="2">
        <v>2026</v>
      </c>
      <c r="E1" s="2">
        <v>2027</v>
      </c>
      <c r="F1" s="2">
        <v>2028</v>
      </c>
      <c r="G1" s="2">
        <v>2029</v>
      </c>
      <c r="H1" s="3"/>
      <c r="I1" s="54" t="s">
        <v>78</v>
      </c>
      <c r="J1" s="55"/>
    </row>
    <row r="2" spans="3:10" s="4" customFormat="1" ht="15.45" x14ac:dyDescent="0.4">
      <c r="C2" s="5" t="s">
        <v>2</v>
      </c>
      <c r="D2" s="60">
        <v>-1277766.6970000002</v>
      </c>
      <c r="E2" s="6">
        <v>-1301080.966</v>
      </c>
      <c r="F2" s="6">
        <v>-1333382.9090000002</v>
      </c>
      <c r="G2" s="50">
        <f>-1333382.909-'VV meetmed'!N3*1000</f>
        <v>-1326182.909</v>
      </c>
      <c r="H2" s="3"/>
      <c r="I2" s="3"/>
    </row>
    <row r="3" spans="3:10" s="4" customFormat="1" ht="15.45" x14ac:dyDescent="0.4">
      <c r="C3" s="7" t="s">
        <v>3</v>
      </c>
      <c r="D3" s="60">
        <v>-163571.033</v>
      </c>
      <c r="E3" s="6">
        <v>-175404.80799999999</v>
      </c>
      <c r="F3" s="6">
        <v>-171376.739</v>
      </c>
      <c r="G3" s="50">
        <f>G4</f>
        <v>-164176.739</v>
      </c>
      <c r="H3" s="3"/>
      <c r="I3" s="53" t="s">
        <v>79</v>
      </c>
    </row>
    <row r="4" spans="3:10" s="4" customFormat="1" ht="15.45" x14ac:dyDescent="0.4">
      <c r="C4" s="8" t="s">
        <v>4</v>
      </c>
      <c r="D4" s="61">
        <v>-163571.033</v>
      </c>
      <c r="E4" s="9">
        <v>-175404.80799999999</v>
      </c>
      <c r="F4" s="9">
        <v>-171376.739</v>
      </c>
      <c r="G4" s="51">
        <f>-171376.739-'VV meetmed'!N3*1000</f>
        <v>-164176.739</v>
      </c>
      <c r="H4" s="3"/>
      <c r="I4" s="3"/>
    </row>
    <row r="5" spans="3:10" s="4" customFormat="1" ht="15.45" x14ac:dyDescent="0.4">
      <c r="C5" s="8" t="s">
        <v>5</v>
      </c>
      <c r="D5" s="61">
        <v>0</v>
      </c>
      <c r="E5" s="9">
        <v>0</v>
      </c>
      <c r="F5" s="9">
        <v>0</v>
      </c>
      <c r="G5" s="9">
        <v>0</v>
      </c>
      <c r="H5" s="3"/>
      <c r="I5" s="3"/>
    </row>
    <row r="6" spans="3:10" s="4" customFormat="1" ht="15.45" x14ac:dyDescent="0.4">
      <c r="C6" s="7" t="s">
        <v>6</v>
      </c>
      <c r="D6" s="60">
        <v>-1114195.6640000001</v>
      </c>
      <c r="E6" s="6">
        <v>-1125676.1580000001</v>
      </c>
      <c r="F6" s="6">
        <v>-1162006.1700000002</v>
      </c>
      <c r="G6" s="6">
        <v>-1162006.1700000002</v>
      </c>
      <c r="H6" s="3"/>
      <c r="I6" s="56"/>
      <c r="J6" s="52"/>
    </row>
    <row r="7" spans="3:10" s="4" customFormat="1" ht="15.45" x14ac:dyDescent="0.4">
      <c r="C7" s="8" t="s">
        <v>7</v>
      </c>
      <c r="D7" s="61">
        <v>-138662.09400000001</v>
      </c>
      <c r="E7" s="9">
        <v>-115294.507</v>
      </c>
      <c r="F7" s="9">
        <v>-103726.69899999999</v>
      </c>
      <c r="G7" s="9">
        <v>-103726.69899999999</v>
      </c>
      <c r="H7" s="3"/>
      <c r="I7" s="3"/>
    </row>
    <row r="8" spans="3:10" s="4" customFormat="1" ht="15.45" x14ac:dyDescent="0.4">
      <c r="C8" s="8" t="s">
        <v>8</v>
      </c>
      <c r="D8" s="9">
        <v>-623805.60600000003</v>
      </c>
      <c r="E8" s="9">
        <v>-643334.5</v>
      </c>
      <c r="F8" s="9">
        <v>-675524.75600000005</v>
      </c>
      <c r="G8" s="9">
        <v>-675524.75600000005</v>
      </c>
      <c r="H8" s="3"/>
      <c r="I8" s="3"/>
    </row>
    <row r="9" spans="3:10" s="4" customFormat="1" ht="15.45" x14ac:dyDescent="0.4">
      <c r="C9" s="8" t="s">
        <v>9</v>
      </c>
      <c r="D9" s="9">
        <v>-341000</v>
      </c>
      <c r="E9" s="9">
        <v>-358000</v>
      </c>
      <c r="F9" s="9">
        <v>-375000</v>
      </c>
      <c r="G9" s="9">
        <v>-375000</v>
      </c>
      <c r="H9" s="3"/>
      <c r="I9" s="3"/>
    </row>
    <row r="10" spans="3:10" s="4" customFormat="1" ht="15.45" x14ac:dyDescent="0.4">
      <c r="C10" s="8" t="s">
        <v>10</v>
      </c>
      <c r="D10" s="9">
        <v>-10727.964</v>
      </c>
      <c r="E10" s="9">
        <v>-9047.1509999999998</v>
      </c>
      <c r="F10" s="9">
        <v>-7754.7150000000001</v>
      </c>
      <c r="G10" s="9">
        <v>-7754.7150000000001</v>
      </c>
      <c r="H10" s="3"/>
      <c r="I10" s="3"/>
    </row>
    <row r="11" spans="3:10" s="4" customFormat="1" ht="15.45" x14ac:dyDescent="0.4">
      <c r="C11" s="5" t="s">
        <v>11</v>
      </c>
      <c r="D11" s="6">
        <v>-686.73099999999999</v>
      </c>
      <c r="E11" s="6">
        <v>-502.81700000000001</v>
      </c>
      <c r="F11" s="6">
        <v>-356.90699999999998</v>
      </c>
      <c r="G11" s="6">
        <v>-356.90699999999998</v>
      </c>
      <c r="H11" s="3"/>
      <c r="I11" s="3"/>
    </row>
    <row r="12" spans="3:10" s="4" customFormat="1" ht="15.45" x14ac:dyDescent="0.4">
      <c r="C12" s="7" t="s">
        <v>12</v>
      </c>
      <c r="D12" s="6">
        <v>4677.3789999999999</v>
      </c>
      <c r="E12" s="6">
        <v>2554.3649999999998</v>
      </c>
      <c r="F12" s="6">
        <v>10001.874</v>
      </c>
      <c r="G12" s="6">
        <v>10001.874</v>
      </c>
      <c r="H12" s="3"/>
      <c r="I12" s="3"/>
    </row>
    <row r="13" spans="3:10" s="4" customFormat="1" ht="15.45" x14ac:dyDescent="0.4">
      <c r="C13" s="5" t="s">
        <v>3</v>
      </c>
      <c r="D13" s="6">
        <v>0</v>
      </c>
      <c r="E13" s="6">
        <v>0</v>
      </c>
      <c r="F13" s="6">
        <v>0</v>
      </c>
      <c r="G13" s="6">
        <v>0</v>
      </c>
      <c r="H13" s="3"/>
      <c r="I13" s="3"/>
    </row>
    <row r="14" spans="3:10" s="4" customFormat="1" ht="15.45" x14ac:dyDescent="0.4">
      <c r="C14" s="5" t="s">
        <v>6</v>
      </c>
      <c r="D14" s="6">
        <v>4677.3789999999999</v>
      </c>
      <c r="E14" s="6">
        <v>2554.3649999999998</v>
      </c>
      <c r="F14" s="6">
        <v>10001.874</v>
      </c>
      <c r="G14" s="6">
        <v>10001.874</v>
      </c>
      <c r="H14" s="3"/>
      <c r="I14" s="3"/>
    </row>
    <row r="15" spans="3:10" s="4" customFormat="1" ht="15.45" x14ac:dyDescent="0.4">
      <c r="C15" s="8" t="s">
        <v>7</v>
      </c>
      <c r="D15" s="9">
        <v>-4385</v>
      </c>
      <c r="E15" s="9">
        <v>-4385</v>
      </c>
      <c r="F15" s="9">
        <v>0</v>
      </c>
      <c r="G15" s="9">
        <v>0</v>
      </c>
      <c r="H15" s="3"/>
      <c r="I15" s="3"/>
    </row>
    <row r="16" spans="3:10" s="4" customFormat="1" ht="15.45" x14ac:dyDescent="0.4">
      <c r="C16" s="8" t="s">
        <v>13</v>
      </c>
      <c r="D16" s="9">
        <v>9062.3790000000008</v>
      </c>
      <c r="E16" s="9">
        <v>6939.3649999999998</v>
      </c>
      <c r="F16" s="9">
        <v>10001.874</v>
      </c>
      <c r="G16" s="65">
        <v>10001.874</v>
      </c>
      <c r="H16" s="3"/>
      <c r="I16" s="66" t="s">
        <v>80</v>
      </c>
    </row>
    <row r="18" spans="3:7" s="59" customFormat="1" x14ac:dyDescent="0.4">
      <c r="C18" s="57"/>
      <c r="D18" s="58"/>
      <c r="E18" s="58"/>
      <c r="F18" s="58"/>
      <c r="G18" s="58"/>
    </row>
    <row r="21" spans="3:7" x14ac:dyDescent="0.4">
      <c r="G21" s="20"/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8A63-5475-4C00-A897-2843A0A7FCF6}">
  <dimension ref="A1:L24"/>
  <sheetViews>
    <sheetView zoomScale="80" zoomScaleNormal="80" workbookViewId="0">
      <selection activeCell="H21" sqref="H21"/>
    </sheetView>
  </sheetViews>
  <sheetFormatPr defaultRowHeight="14.6" x14ac:dyDescent="0.4"/>
  <cols>
    <col min="1" max="1" width="57.53515625" bestFit="1" customWidth="1"/>
    <col min="2" max="5" width="9.53515625" bestFit="1" customWidth="1"/>
    <col min="7" max="11" width="12.53515625" bestFit="1" customWidth="1"/>
  </cols>
  <sheetData>
    <row r="1" spans="1:12" ht="15.45" x14ac:dyDescent="0.4">
      <c r="A1" s="1" t="s">
        <v>0</v>
      </c>
      <c r="B1" s="2">
        <v>2026</v>
      </c>
      <c r="C1" s="2">
        <v>2027</v>
      </c>
      <c r="D1" s="2">
        <v>2028</v>
      </c>
      <c r="E1" s="2">
        <v>2029</v>
      </c>
      <c r="H1" s="2">
        <v>2026</v>
      </c>
      <c r="I1" s="2">
        <v>2027</v>
      </c>
      <c r="J1" s="2">
        <v>2028</v>
      </c>
      <c r="K1" s="2">
        <v>2029</v>
      </c>
    </row>
    <row r="2" spans="1:12" ht="15.45" x14ac:dyDescent="0.4">
      <c r="A2" s="12" t="s">
        <v>18</v>
      </c>
      <c r="B2" s="11">
        <v>-784370.90099999995</v>
      </c>
      <c r="C2" s="11">
        <v>-815779.21499999997</v>
      </c>
      <c r="D2" s="11">
        <v>-843941.40500000003</v>
      </c>
      <c r="E2" s="11">
        <v>-843941.40500000003</v>
      </c>
    </row>
    <row r="3" spans="1:12" ht="15.45" x14ac:dyDescent="0.4">
      <c r="A3" s="13" t="s">
        <v>3</v>
      </c>
      <c r="B3" s="10">
        <v>-160593.05799999999</v>
      </c>
      <c r="C3" s="10">
        <v>-172472.478</v>
      </c>
      <c r="D3" s="10">
        <v>-168444.41200000001</v>
      </c>
      <c r="E3" s="10">
        <v>-168444.41200000001</v>
      </c>
      <c r="H3" s="20"/>
      <c r="I3" s="20"/>
      <c r="J3" s="20"/>
      <c r="K3" s="20"/>
    </row>
    <row r="4" spans="1:12" ht="15.45" x14ac:dyDescent="0.4">
      <c r="A4" s="14" t="s">
        <v>14</v>
      </c>
      <c r="B4" s="10">
        <v>-623777.84299999999</v>
      </c>
      <c r="C4" s="10">
        <v>-643306.73699999996</v>
      </c>
      <c r="D4" s="10">
        <v>-675496.99300000002</v>
      </c>
      <c r="E4" s="10">
        <v>-675496.99300000002</v>
      </c>
    </row>
    <row r="5" spans="1:12" ht="15.45" x14ac:dyDescent="0.4">
      <c r="A5" s="12" t="s">
        <v>19</v>
      </c>
      <c r="B5" s="11">
        <v>3700</v>
      </c>
      <c r="C5" s="11">
        <v>3700</v>
      </c>
      <c r="D5" s="11">
        <v>3700</v>
      </c>
      <c r="E5" s="11">
        <v>3700</v>
      </c>
      <c r="G5" s="36"/>
      <c r="H5" s="36"/>
      <c r="I5" s="36"/>
      <c r="J5" s="36"/>
      <c r="K5" s="36"/>
    </row>
    <row r="6" spans="1:12" ht="15.45" x14ac:dyDescent="0.4">
      <c r="A6" s="13" t="s">
        <v>3</v>
      </c>
      <c r="B6" s="10">
        <v>0</v>
      </c>
      <c r="C6" s="10">
        <v>0</v>
      </c>
      <c r="D6" s="10">
        <v>0</v>
      </c>
      <c r="E6" s="10">
        <v>0</v>
      </c>
    </row>
    <row r="7" spans="1:12" ht="15.45" x14ac:dyDescent="0.4">
      <c r="A7" s="14" t="s">
        <v>14</v>
      </c>
      <c r="B7" s="10">
        <v>3700</v>
      </c>
      <c r="C7" s="10">
        <v>3700</v>
      </c>
      <c r="D7" s="10">
        <v>3700</v>
      </c>
      <c r="E7" s="10">
        <v>3700</v>
      </c>
    </row>
    <row r="8" spans="1:12" ht="15.45" x14ac:dyDescent="0.4">
      <c r="A8" s="12" t="s">
        <v>20</v>
      </c>
      <c r="B8" s="11">
        <v>-787376.63899999997</v>
      </c>
      <c r="C8" s="11">
        <v>-818739.30799999996</v>
      </c>
      <c r="D8" s="11">
        <v>-846901.49500000011</v>
      </c>
      <c r="E8" s="11">
        <v>-846901.49500000011</v>
      </c>
    </row>
    <row r="9" spans="1:12" ht="15.45" x14ac:dyDescent="0.4">
      <c r="A9" s="13" t="s">
        <v>3</v>
      </c>
      <c r="B9" s="10">
        <v>-163571.033</v>
      </c>
      <c r="C9" s="10">
        <v>-175404.80799999999</v>
      </c>
      <c r="D9" s="10">
        <v>-171376.739</v>
      </c>
      <c r="E9" s="10">
        <v>-171376.739</v>
      </c>
    </row>
    <row r="10" spans="1:12" ht="15.45" x14ac:dyDescent="0.4">
      <c r="A10" s="14" t="s">
        <v>14</v>
      </c>
      <c r="B10" s="10">
        <v>-623805.60600000003</v>
      </c>
      <c r="C10" s="10">
        <v>-643334.5</v>
      </c>
      <c r="D10" s="10">
        <v>-675524.75600000005</v>
      </c>
      <c r="E10" s="10">
        <v>-675524.75600000005</v>
      </c>
    </row>
    <row r="11" spans="1:12" ht="15.45" x14ac:dyDescent="0.4">
      <c r="A11" s="12" t="s">
        <v>21</v>
      </c>
      <c r="B11" s="11">
        <v>3700</v>
      </c>
      <c r="C11" s="11">
        <v>3700</v>
      </c>
      <c r="D11" s="11">
        <v>3700</v>
      </c>
      <c r="E11" s="11">
        <v>3700</v>
      </c>
    </row>
    <row r="12" spans="1:12" ht="15.45" x14ac:dyDescent="0.4">
      <c r="A12" s="13" t="s">
        <v>3</v>
      </c>
      <c r="B12" s="10">
        <v>0</v>
      </c>
      <c r="C12" s="10">
        <v>0</v>
      </c>
      <c r="D12" s="10">
        <v>0</v>
      </c>
      <c r="E12" s="10">
        <v>0</v>
      </c>
    </row>
    <row r="13" spans="1:12" ht="15.45" x14ac:dyDescent="0.4">
      <c r="A13" s="14" t="s">
        <v>14</v>
      </c>
      <c r="B13" s="10">
        <v>3700</v>
      </c>
      <c r="C13" s="10">
        <v>3700</v>
      </c>
      <c r="D13" s="10">
        <v>3700</v>
      </c>
      <c r="E13" s="10">
        <v>3700</v>
      </c>
    </row>
    <row r="14" spans="1:12" ht="15.45" x14ac:dyDescent="0.4">
      <c r="A14" s="15" t="s">
        <v>15</v>
      </c>
      <c r="B14" s="16">
        <v>-3005.7380000000121</v>
      </c>
      <c r="C14" s="16">
        <v>-2960.0929999999935</v>
      </c>
      <c r="D14" s="16">
        <v>-2960.0900000000838</v>
      </c>
      <c r="E14" s="16">
        <v>-2960.0900000000838</v>
      </c>
      <c r="H14" s="37">
        <f>H15+H16</f>
        <v>-3005741</v>
      </c>
      <c r="I14" s="37">
        <f t="shared" ref="I14:K14" si="0">I15+I16</f>
        <v>-2960090</v>
      </c>
      <c r="J14" s="37">
        <f t="shared" si="0"/>
        <v>-2960090</v>
      </c>
      <c r="K14" s="37">
        <f t="shared" si="0"/>
        <v>-2960090</v>
      </c>
      <c r="L14" t="s">
        <v>68</v>
      </c>
    </row>
    <row r="15" spans="1:12" ht="15.45" x14ac:dyDescent="0.4">
      <c r="A15" s="17" t="s">
        <v>3</v>
      </c>
      <c r="B15" s="18">
        <v>-2977.9750000000058</v>
      </c>
      <c r="C15" s="18">
        <v>-2932.3299999999872</v>
      </c>
      <c r="D15" s="18">
        <v>-2932.3269999999902</v>
      </c>
      <c r="E15" s="18">
        <v>-2932.3269999999902</v>
      </c>
      <c r="H15" s="36">
        <v>-2977978</v>
      </c>
      <c r="I15" s="36">
        <v>-2932327</v>
      </c>
      <c r="J15" s="36">
        <v>-2932327</v>
      </c>
      <c r="K15" s="36">
        <v>-2932327</v>
      </c>
      <c r="L15" t="s">
        <v>66</v>
      </c>
    </row>
    <row r="16" spans="1:12" ht="15.45" x14ac:dyDescent="0.4">
      <c r="A16" s="19" t="s">
        <v>16</v>
      </c>
      <c r="B16" s="18">
        <v>-27.76300000003539</v>
      </c>
      <c r="C16" s="18">
        <v>-27.76300000003539</v>
      </c>
      <c r="D16" s="18">
        <v>-27.76300000003539</v>
      </c>
      <c r="E16" s="18">
        <v>-27.76300000003539</v>
      </c>
      <c r="H16" s="36">
        <v>-27763</v>
      </c>
      <c r="I16" s="36">
        <v>-27763</v>
      </c>
      <c r="J16" s="36">
        <v>-27763</v>
      </c>
      <c r="K16" s="36">
        <v>-27763</v>
      </c>
      <c r="L16" t="s">
        <v>67</v>
      </c>
    </row>
    <row r="17" spans="1:5" ht="15.45" x14ac:dyDescent="0.4">
      <c r="A17" s="15" t="s">
        <v>17</v>
      </c>
      <c r="B17" s="16">
        <v>0</v>
      </c>
      <c r="C17" s="16">
        <v>0</v>
      </c>
      <c r="D17" s="16">
        <v>0</v>
      </c>
      <c r="E17" s="16">
        <v>0</v>
      </c>
    </row>
    <row r="18" spans="1:5" ht="15.45" x14ac:dyDescent="0.4">
      <c r="A18" s="17" t="s">
        <v>3</v>
      </c>
      <c r="B18" s="18">
        <v>0</v>
      </c>
      <c r="C18" s="18">
        <v>0</v>
      </c>
      <c r="D18" s="18">
        <v>0</v>
      </c>
      <c r="E18" s="18">
        <v>0</v>
      </c>
    </row>
    <row r="19" spans="1:5" ht="15.45" x14ac:dyDescent="0.4">
      <c r="A19" s="19" t="s">
        <v>16</v>
      </c>
      <c r="B19" s="18">
        <v>0</v>
      </c>
      <c r="C19" s="18">
        <v>0</v>
      </c>
      <c r="D19" s="18">
        <v>0</v>
      </c>
      <c r="E19" s="18">
        <v>0</v>
      </c>
    </row>
    <row r="22" spans="1:5" x14ac:dyDescent="0.4">
      <c r="B22" s="20"/>
      <c r="C22" s="20"/>
      <c r="D22" s="20"/>
      <c r="E22" s="20"/>
    </row>
    <row r="24" spans="1:5" x14ac:dyDescent="0.4">
      <c r="B24" s="20"/>
      <c r="C24" s="20"/>
      <c r="D24" s="20"/>
      <c r="E24" s="20"/>
    </row>
  </sheetData>
  <conditionalFormatting sqref="B14:E19">
    <cfRule type="cellIs" dxfId="1" priority="1" operator="lessThan">
      <formula>-0.4</formula>
    </cfRule>
    <cfRule type="cellIs" dxfId="0" priority="2" operator="greaterThan">
      <formula>0.4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EBDCB-F124-4619-8A8B-8F67E093EDAE}">
  <sheetPr filterMode="1"/>
  <dimension ref="A1:R15"/>
  <sheetViews>
    <sheetView topLeftCell="K1" zoomScale="70" zoomScaleNormal="70" workbookViewId="0">
      <selection activeCell="I3" sqref="I3"/>
    </sheetView>
  </sheetViews>
  <sheetFormatPr defaultRowHeight="14.6" x14ac:dyDescent="0.4"/>
  <cols>
    <col min="11" max="11" width="53.69140625" customWidth="1"/>
    <col min="12" max="12" width="13.69140625" customWidth="1"/>
    <col min="13" max="18" width="13.4609375" bestFit="1" customWidth="1"/>
  </cols>
  <sheetData>
    <row r="1" spans="1:18" x14ac:dyDescent="0.4">
      <c r="M1" s="36">
        <f>SUBTOTAL(9,M3:M15)</f>
        <v>1000</v>
      </c>
      <c r="N1" s="36">
        <f t="shared" ref="N1:R1" si="0">SUBTOTAL(9,N3:N15)</f>
        <v>-19000</v>
      </c>
      <c r="O1" s="36">
        <f t="shared" si="0"/>
        <v>-19000</v>
      </c>
      <c r="P1" s="36">
        <f t="shared" si="0"/>
        <v>-19000</v>
      </c>
      <c r="Q1" s="36">
        <f t="shared" si="0"/>
        <v>-19000</v>
      </c>
      <c r="R1" s="36">
        <f t="shared" si="0"/>
        <v>-19000</v>
      </c>
    </row>
    <row r="2" spans="1:18" ht="84" x14ac:dyDescent="0.4">
      <c r="A2" s="21" t="s">
        <v>22</v>
      </c>
      <c r="B2" s="22" t="s">
        <v>23</v>
      </c>
      <c r="C2" s="22" t="s">
        <v>24</v>
      </c>
      <c r="D2" s="22" t="s">
        <v>25</v>
      </c>
      <c r="E2" s="21" t="s">
        <v>26</v>
      </c>
      <c r="F2" s="21" t="s">
        <v>27</v>
      </c>
      <c r="G2" s="21" t="s">
        <v>28</v>
      </c>
      <c r="H2" s="23" t="s">
        <v>29</v>
      </c>
      <c r="I2" s="23" t="s">
        <v>30</v>
      </c>
      <c r="J2" s="23" t="s">
        <v>31</v>
      </c>
      <c r="K2" s="21" t="s">
        <v>32</v>
      </c>
      <c r="L2" s="22" t="s">
        <v>33</v>
      </c>
      <c r="M2" s="21" t="s">
        <v>34</v>
      </c>
      <c r="N2" s="21" t="s">
        <v>35</v>
      </c>
      <c r="O2" s="21" t="s">
        <v>36</v>
      </c>
      <c r="P2" s="21" t="s">
        <v>37</v>
      </c>
      <c r="Q2" s="21" t="s">
        <v>38</v>
      </c>
      <c r="R2" s="21" t="s">
        <v>39</v>
      </c>
    </row>
    <row r="3" spans="1:18" ht="60" hidden="1" x14ac:dyDescent="0.4">
      <c r="A3" s="24" t="s">
        <v>40</v>
      </c>
      <c r="B3" s="25" t="s">
        <v>41</v>
      </c>
      <c r="C3" s="25" t="s">
        <v>42</v>
      </c>
      <c r="D3" s="25" t="s">
        <v>43</v>
      </c>
      <c r="E3" s="25">
        <v>20</v>
      </c>
      <c r="F3" s="25" t="s">
        <v>44</v>
      </c>
      <c r="G3" s="26" t="s">
        <v>45</v>
      </c>
      <c r="H3" s="25">
        <v>2024</v>
      </c>
      <c r="I3" s="25" t="s">
        <v>46</v>
      </c>
      <c r="J3" s="25" t="s">
        <v>47</v>
      </c>
      <c r="K3" s="26" t="s">
        <v>48</v>
      </c>
      <c r="L3" s="27">
        <v>45609</v>
      </c>
      <c r="M3" s="25">
        <v>-117859</v>
      </c>
      <c r="N3" s="25">
        <v>-117859</v>
      </c>
      <c r="O3" s="25">
        <v>-117859</v>
      </c>
      <c r="P3" s="25">
        <v>-117859</v>
      </c>
      <c r="Q3" s="25">
        <v>-117859</v>
      </c>
      <c r="R3" s="28">
        <v>-117859</v>
      </c>
    </row>
    <row r="4" spans="1:18" ht="60" hidden="1" x14ac:dyDescent="0.4">
      <c r="A4" s="29" t="s">
        <v>40</v>
      </c>
      <c r="B4" s="30" t="s">
        <v>49</v>
      </c>
      <c r="C4" s="30" t="s">
        <v>50</v>
      </c>
      <c r="D4" s="30" t="s">
        <v>43</v>
      </c>
      <c r="E4" s="30">
        <v>20</v>
      </c>
      <c r="F4" s="30" t="s">
        <v>44</v>
      </c>
      <c r="G4" s="31" t="s">
        <v>45</v>
      </c>
      <c r="H4" s="30">
        <v>2024</v>
      </c>
      <c r="I4" s="30" t="s">
        <v>46</v>
      </c>
      <c r="J4" s="30" t="s">
        <v>47</v>
      </c>
      <c r="K4" s="31" t="s">
        <v>48</v>
      </c>
      <c r="L4" s="32">
        <v>45609</v>
      </c>
      <c r="M4" s="30">
        <v>-8335</v>
      </c>
      <c r="N4" s="30">
        <v>-8335</v>
      </c>
      <c r="O4" s="30">
        <v>-8335</v>
      </c>
      <c r="P4" s="30">
        <v>-8335</v>
      </c>
      <c r="Q4" s="30">
        <v>-8335</v>
      </c>
      <c r="R4" s="33">
        <v>-8335</v>
      </c>
    </row>
    <row r="5" spans="1:18" ht="60" hidden="1" x14ac:dyDescent="0.4">
      <c r="A5" s="24" t="s">
        <v>40</v>
      </c>
      <c r="B5" s="25" t="s">
        <v>41</v>
      </c>
      <c r="C5" s="25"/>
      <c r="D5" s="25"/>
      <c r="E5" s="25">
        <v>10</v>
      </c>
      <c r="F5" s="25" t="s">
        <v>44</v>
      </c>
      <c r="G5" s="26" t="s">
        <v>45</v>
      </c>
      <c r="H5" s="25">
        <v>2024</v>
      </c>
      <c r="I5" s="25" t="s">
        <v>46</v>
      </c>
      <c r="J5" s="25" t="s">
        <v>47</v>
      </c>
      <c r="K5" s="26" t="s">
        <v>51</v>
      </c>
      <c r="L5" s="27">
        <v>45609</v>
      </c>
      <c r="M5" s="25"/>
      <c r="N5" s="25">
        <v>-25929</v>
      </c>
      <c r="O5" s="25">
        <v>-25929</v>
      </c>
      <c r="P5" s="25">
        <v>-25929</v>
      </c>
      <c r="Q5" s="25">
        <v>-25929</v>
      </c>
      <c r="R5" s="25">
        <v>-25929</v>
      </c>
    </row>
    <row r="6" spans="1:18" ht="60" hidden="1" x14ac:dyDescent="0.4">
      <c r="A6" s="29" t="s">
        <v>40</v>
      </c>
      <c r="B6" s="30" t="s">
        <v>49</v>
      </c>
      <c r="C6" s="30"/>
      <c r="D6" s="30"/>
      <c r="E6" s="30">
        <v>10</v>
      </c>
      <c r="F6" s="30" t="s">
        <v>44</v>
      </c>
      <c r="G6" s="31" t="s">
        <v>45</v>
      </c>
      <c r="H6" s="30">
        <v>2024</v>
      </c>
      <c r="I6" s="30" t="s">
        <v>46</v>
      </c>
      <c r="J6" s="30" t="s">
        <v>47</v>
      </c>
      <c r="K6" s="31" t="s">
        <v>52</v>
      </c>
      <c r="L6" s="32">
        <v>45609</v>
      </c>
      <c r="M6" s="30"/>
      <c r="N6" s="30">
        <v>-1834</v>
      </c>
      <c r="O6" s="30">
        <v>-1834</v>
      </c>
      <c r="P6" s="30">
        <v>-1834</v>
      </c>
      <c r="Q6" s="30">
        <v>-1834</v>
      </c>
      <c r="R6" s="30">
        <v>-1834</v>
      </c>
    </row>
    <row r="7" spans="1:18" ht="60" hidden="1" x14ac:dyDescent="0.4">
      <c r="A7" s="24" t="s">
        <v>40</v>
      </c>
      <c r="B7" s="25" t="s">
        <v>41</v>
      </c>
      <c r="C7" s="25" t="s">
        <v>42</v>
      </c>
      <c r="D7" s="25"/>
      <c r="E7" s="25">
        <v>20</v>
      </c>
      <c r="F7" s="25" t="s">
        <v>44</v>
      </c>
      <c r="G7" s="26" t="s">
        <v>53</v>
      </c>
      <c r="H7" s="25">
        <v>2024</v>
      </c>
      <c r="I7" s="25" t="s">
        <v>46</v>
      </c>
      <c r="J7" s="25" t="s">
        <v>47</v>
      </c>
      <c r="K7" s="26" t="s">
        <v>54</v>
      </c>
      <c r="L7" s="27">
        <v>45609</v>
      </c>
      <c r="M7" s="34">
        <v>-595638</v>
      </c>
      <c r="N7" s="34">
        <v>-576828</v>
      </c>
      <c r="O7" s="34">
        <v>-564288</v>
      </c>
      <c r="P7" s="34">
        <v>-564288</v>
      </c>
      <c r="Q7" s="25">
        <v>-564288</v>
      </c>
      <c r="R7" s="25">
        <v>-564288</v>
      </c>
    </row>
    <row r="8" spans="1:18" ht="60" hidden="1" x14ac:dyDescent="0.4">
      <c r="A8" s="29" t="s">
        <v>40</v>
      </c>
      <c r="B8" s="30" t="s">
        <v>41</v>
      </c>
      <c r="C8" s="30" t="s">
        <v>42</v>
      </c>
      <c r="D8" s="30"/>
      <c r="E8" s="30">
        <v>20</v>
      </c>
      <c r="F8" s="30" t="s">
        <v>44</v>
      </c>
      <c r="G8" s="31" t="s">
        <v>53</v>
      </c>
      <c r="H8" s="30">
        <v>2024</v>
      </c>
      <c r="I8" s="30" t="s">
        <v>46</v>
      </c>
      <c r="J8" s="30" t="s">
        <v>47</v>
      </c>
      <c r="K8" s="31" t="s">
        <v>54</v>
      </c>
      <c r="L8" s="32">
        <v>45609</v>
      </c>
      <c r="M8" s="35">
        <v>-8656</v>
      </c>
      <c r="N8" s="35">
        <v>-8383</v>
      </c>
      <c r="O8" s="35">
        <v>-8201</v>
      </c>
      <c r="P8" s="35">
        <v>-8201</v>
      </c>
      <c r="Q8" s="30">
        <v>-8201</v>
      </c>
      <c r="R8" s="30">
        <v>-8201</v>
      </c>
    </row>
    <row r="9" spans="1:18" ht="60" hidden="1" x14ac:dyDescent="0.4">
      <c r="A9" s="24" t="s">
        <v>40</v>
      </c>
      <c r="B9" s="25" t="s">
        <v>55</v>
      </c>
      <c r="C9" s="25"/>
      <c r="D9" s="25"/>
      <c r="E9" s="25">
        <v>20</v>
      </c>
      <c r="F9" s="25" t="s">
        <v>44</v>
      </c>
      <c r="G9" s="26" t="s">
        <v>53</v>
      </c>
      <c r="H9" s="25">
        <v>2024</v>
      </c>
      <c r="I9" s="25" t="s">
        <v>46</v>
      </c>
      <c r="J9" s="25" t="s">
        <v>47</v>
      </c>
      <c r="K9" s="26" t="s">
        <v>54</v>
      </c>
      <c r="L9" s="27">
        <v>45609</v>
      </c>
      <c r="M9" s="34">
        <v>-1007791</v>
      </c>
      <c r="N9" s="34">
        <v>-1019604</v>
      </c>
      <c r="O9" s="34">
        <v>-1013153</v>
      </c>
      <c r="P9" s="34">
        <v>-1013153</v>
      </c>
      <c r="Q9" s="25">
        <v>-1013153</v>
      </c>
      <c r="R9" s="25">
        <v>-1013153</v>
      </c>
    </row>
    <row r="10" spans="1:18" ht="60" hidden="1" x14ac:dyDescent="0.4">
      <c r="A10" s="29" t="s">
        <v>40</v>
      </c>
      <c r="B10" s="30" t="s">
        <v>55</v>
      </c>
      <c r="C10" s="30"/>
      <c r="D10" s="30"/>
      <c r="E10" s="30">
        <v>20</v>
      </c>
      <c r="F10" s="30" t="s">
        <v>44</v>
      </c>
      <c r="G10" s="31" t="s">
        <v>53</v>
      </c>
      <c r="H10" s="30">
        <v>2024</v>
      </c>
      <c r="I10" s="30" t="s">
        <v>46</v>
      </c>
      <c r="J10" s="30" t="s">
        <v>47</v>
      </c>
      <c r="K10" s="31" t="s">
        <v>54</v>
      </c>
      <c r="L10" s="32">
        <v>45609</v>
      </c>
      <c r="M10" s="35">
        <v>-1257685</v>
      </c>
      <c r="N10" s="35">
        <v>-1217969</v>
      </c>
      <c r="O10" s="35">
        <v>-1191491</v>
      </c>
      <c r="P10" s="35">
        <v>-1191491</v>
      </c>
      <c r="Q10" s="30">
        <v>-1191491</v>
      </c>
      <c r="R10" s="30">
        <v>-1191491</v>
      </c>
    </row>
    <row r="11" spans="1:18" ht="60" hidden="1" x14ac:dyDescent="0.4">
      <c r="A11" s="24" t="s">
        <v>40</v>
      </c>
      <c r="B11" s="25" t="s">
        <v>55</v>
      </c>
      <c r="C11" s="25" t="s">
        <v>42</v>
      </c>
      <c r="D11" s="25" t="s">
        <v>56</v>
      </c>
      <c r="E11" s="25">
        <v>20</v>
      </c>
      <c r="F11" s="25" t="s">
        <v>44</v>
      </c>
      <c r="G11" s="26" t="s">
        <v>53</v>
      </c>
      <c r="H11" s="25">
        <v>2024</v>
      </c>
      <c r="I11" s="25" t="s">
        <v>46</v>
      </c>
      <c r="J11" s="25" t="s">
        <v>47</v>
      </c>
      <c r="K11" s="26" t="s">
        <v>54</v>
      </c>
      <c r="L11" s="27">
        <v>45609</v>
      </c>
      <c r="M11" s="34">
        <v>-10000</v>
      </c>
      <c r="N11" s="34">
        <v>-10000</v>
      </c>
      <c r="O11" s="34">
        <v>-10000</v>
      </c>
      <c r="P11" s="34">
        <v>-10000</v>
      </c>
      <c r="Q11" s="25">
        <v>-10000</v>
      </c>
      <c r="R11" s="25">
        <v>-10000</v>
      </c>
    </row>
    <row r="12" spans="1:18" ht="72" hidden="1" x14ac:dyDescent="0.4">
      <c r="A12" s="29" t="s">
        <v>40</v>
      </c>
      <c r="B12" s="30" t="s">
        <v>41</v>
      </c>
      <c r="C12" s="30"/>
      <c r="D12" s="30"/>
      <c r="E12" s="30">
        <v>40</v>
      </c>
      <c r="F12" s="30" t="s">
        <v>57</v>
      </c>
      <c r="G12" s="31" t="s">
        <v>58</v>
      </c>
      <c r="H12" s="30">
        <v>2024</v>
      </c>
      <c r="I12" s="30" t="s">
        <v>46</v>
      </c>
      <c r="J12" s="30" t="s">
        <v>59</v>
      </c>
      <c r="K12" s="31" t="s">
        <v>60</v>
      </c>
      <c r="L12" s="32">
        <v>45637</v>
      </c>
      <c r="M12" s="35">
        <v>-56534</v>
      </c>
      <c r="N12" s="35">
        <v>-15906</v>
      </c>
      <c r="O12" s="35"/>
      <c r="P12" s="35"/>
      <c r="Q12" s="30"/>
      <c r="R12" s="30"/>
    </row>
    <row r="13" spans="1:18" ht="72" hidden="1" x14ac:dyDescent="0.4">
      <c r="A13" s="24" t="s">
        <v>40</v>
      </c>
      <c r="B13" s="25" t="s">
        <v>41</v>
      </c>
      <c r="C13" s="25" t="s">
        <v>42</v>
      </c>
      <c r="D13" s="25"/>
      <c r="E13" s="25">
        <v>40</v>
      </c>
      <c r="F13" s="25" t="s">
        <v>44</v>
      </c>
      <c r="G13" s="26" t="s">
        <v>58</v>
      </c>
      <c r="H13" s="25">
        <v>2024</v>
      </c>
      <c r="I13" s="25" t="s">
        <v>46</v>
      </c>
      <c r="J13" s="25" t="s">
        <v>59</v>
      </c>
      <c r="K13" s="26" t="s">
        <v>60</v>
      </c>
      <c r="L13" s="27">
        <v>45637</v>
      </c>
      <c r="M13" s="34">
        <v>56534</v>
      </c>
      <c r="N13" s="34">
        <v>15906</v>
      </c>
      <c r="O13" s="34"/>
      <c r="P13" s="34"/>
      <c r="Q13" s="25"/>
      <c r="R13" s="25"/>
    </row>
    <row r="14" spans="1:18" ht="72" x14ac:dyDescent="0.4">
      <c r="A14" s="29" t="s">
        <v>40</v>
      </c>
      <c r="B14" s="30" t="s">
        <v>41</v>
      </c>
      <c r="C14" s="30" t="s">
        <v>42</v>
      </c>
      <c r="D14" s="30"/>
      <c r="E14" s="30">
        <v>20</v>
      </c>
      <c r="F14" s="30" t="s">
        <v>44</v>
      </c>
      <c r="G14" s="31" t="s">
        <v>61</v>
      </c>
      <c r="H14" s="30">
        <v>2024</v>
      </c>
      <c r="I14" s="30" t="s">
        <v>46</v>
      </c>
      <c r="J14" s="30" t="s">
        <v>47</v>
      </c>
      <c r="K14" s="31" t="s">
        <v>62</v>
      </c>
      <c r="L14" s="32">
        <v>45637</v>
      </c>
      <c r="M14" s="35">
        <v>-19000</v>
      </c>
      <c r="N14" s="35">
        <v>-19000</v>
      </c>
      <c r="O14" s="35">
        <v>-19000</v>
      </c>
      <c r="P14" s="35">
        <v>-19000</v>
      </c>
      <c r="Q14" s="35">
        <v>-19000</v>
      </c>
      <c r="R14" s="35">
        <v>-19000</v>
      </c>
    </row>
    <row r="15" spans="1:18" ht="48" x14ac:dyDescent="0.4">
      <c r="A15" s="24" t="s">
        <v>40</v>
      </c>
      <c r="B15" s="25" t="s">
        <v>41</v>
      </c>
      <c r="C15" s="25" t="s">
        <v>63</v>
      </c>
      <c r="D15" s="25"/>
      <c r="E15" s="25">
        <v>20</v>
      </c>
      <c r="F15" s="25" t="s">
        <v>44</v>
      </c>
      <c r="G15" s="26" t="s">
        <v>64</v>
      </c>
      <c r="H15" s="25">
        <v>2024</v>
      </c>
      <c r="I15" s="25" t="s">
        <v>46</v>
      </c>
      <c r="J15" s="25" t="s">
        <v>59</v>
      </c>
      <c r="K15" s="26" t="s">
        <v>65</v>
      </c>
      <c r="L15" s="27">
        <v>45637</v>
      </c>
      <c r="M15" s="34">
        <v>20000</v>
      </c>
      <c r="N15" s="34"/>
      <c r="O15" s="34"/>
      <c r="P15" s="34"/>
      <c r="Q15" s="25"/>
      <c r="R15" s="25"/>
    </row>
  </sheetData>
  <autoFilter ref="A2:R15" xr:uid="{59FEBDCB-F124-4619-8A8B-8F67E093EDAE}">
    <filterColumn colId="4">
      <filters>
        <filter val="20"/>
      </filters>
    </filterColumn>
    <filterColumn colId="5">
      <filters>
        <filter val="K"/>
      </filters>
    </filterColumn>
    <filterColumn colId="11">
      <filters>
        <dateGroupItem year="2024" month="12" dateTimeGrouping="month"/>
      </filters>
    </filterColumn>
  </autoFilter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49412-285E-4ED6-BFC6-BBCA565B6571}">
  <dimension ref="A1:O3"/>
  <sheetViews>
    <sheetView topLeftCell="C1" zoomScale="70" zoomScaleNormal="70" workbookViewId="0">
      <selection activeCell="L14" sqref="L14"/>
    </sheetView>
  </sheetViews>
  <sheetFormatPr defaultRowHeight="14.6" x14ac:dyDescent="0.4"/>
  <cols>
    <col min="4" max="4" width="23" customWidth="1"/>
    <col min="6" max="6" width="10.4609375" bestFit="1" customWidth="1"/>
    <col min="7" max="7" width="8.53515625" bestFit="1" customWidth="1"/>
    <col min="8" max="8" width="10" bestFit="1" customWidth="1"/>
    <col min="9" max="9" width="8.53515625" bestFit="1" customWidth="1"/>
    <col min="10" max="10" width="10" bestFit="1" customWidth="1"/>
    <col min="11" max="11" width="8.53515625" bestFit="1" customWidth="1"/>
    <col min="12" max="12" width="11.07421875" bestFit="1" customWidth="1"/>
    <col min="13" max="13" width="8.53515625" bestFit="1" customWidth="1"/>
    <col min="14" max="14" width="10" bestFit="1" customWidth="1"/>
    <col min="15" max="15" width="8.53515625" bestFit="1" customWidth="1"/>
  </cols>
  <sheetData>
    <row r="1" spans="1:15" x14ac:dyDescent="0.4">
      <c r="A1" s="38"/>
      <c r="B1" s="39"/>
      <c r="D1" s="40"/>
      <c r="E1" s="41"/>
      <c r="F1" s="62">
        <v>2024</v>
      </c>
      <c r="G1" s="63"/>
      <c r="H1" s="62">
        <v>2025</v>
      </c>
      <c r="I1" s="63"/>
      <c r="J1" s="62">
        <v>2026</v>
      </c>
      <c r="K1" s="63"/>
      <c r="L1" s="62">
        <v>2027</v>
      </c>
      <c r="M1" s="63"/>
      <c r="N1" s="64">
        <v>2028</v>
      </c>
      <c r="O1" s="64"/>
    </row>
    <row r="2" spans="1:15" ht="43.75" x14ac:dyDescent="0.4">
      <c r="A2" s="43" t="s">
        <v>69</v>
      </c>
      <c r="B2" s="44" t="s">
        <v>70</v>
      </c>
      <c r="C2" s="42" t="s">
        <v>71</v>
      </c>
      <c r="D2" s="42" t="s">
        <v>72</v>
      </c>
      <c r="E2" s="43" t="s">
        <v>73</v>
      </c>
      <c r="F2" s="45" t="s">
        <v>74</v>
      </c>
      <c r="G2" s="45" t="s">
        <v>75</v>
      </c>
      <c r="H2" s="45" t="s">
        <v>74</v>
      </c>
      <c r="I2" s="45" t="s">
        <v>75</v>
      </c>
      <c r="J2" s="45" t="s">
        <v>74</v>
      </c>
      <c r="K2" s="45" t="s">
        <v>75</v>
      </c>
      <c r="L2" s="45" t="s">
        <v>74</v>
      </c>
      <c r="M2" s="45" t="s">
        <v>75</v>
      </c>
      <c r="N2" s="45" t="s">
        <v>74</v>
      </c>
      <c r="O2" s="45" t="s">
        <v>75</v>
      </c>
    </row>
    <row r="3" spans="1:15" x14ac:dyDescent="0.4">
      <c r="A3" s="46" t="s">
        <v>44</v>
      </c>
      <c r="B3" s="47" t="s">
        <v>55</v>
      </c>
      <c r="C3" s="46" t="s">
        <v>55</v>
      </c>
      <c r="D3" s="46" t="s">
        <v>77</v>
      </c>
      <c r="E3" s="47" t="s">
        <v>76</v>
      </c>
      <c r="F3" s="48">
        <v>25.381</v>
      </c>
      <c r="G3" s="49" t="s">
        <v>1</v>
      </c>
      <c r="H3" s="48">
        <v>-6.2E-2</v>
      </c>
      <c r="I3" s="49" t="s">
        <v>1</v>
      </c>
      <c r="J3" s="48">
        <v>-6.95</v>
      </c>
      <c r="K3" s="49" t="s">
        <v>1</v>
      </c>
      <c r="L3" s="48">
        <v>-11.369</v>
      </c>
      <c r="M3" s="49" t="s">
        <v>1</v>
      </c>
      <c r="N3" s="48">
        <v>-7.2</v>
      </c>
      <c r="O3" s="49" t="s">
        <v>1</v>
      </c>
    </row>
  </sheetData>
  <mergeCells count="5">
    <mergeCell ref="F1:G1"/>
    <mergeCell ref="H1:I1"/>
    <mergeCell ref="J1:K1"/>
    <mergeCell ref="L1:M1"/>
    <mergeCell ref="N1:O1"/>
  </mergeCells>
  <pageMargins left="0.7" right="0.7" top="0.75" bottom="0.75" header="0.3" footer="0.3"/>
  <customProperties>
    <customPr name="EpmWorksheetKeyString_GUID" r:id="rId1"/>
  </customPropertie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B4065-784D-482D-A4F5-F14E60E510DE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6f0d7a7-7317-4211-b722-0acf268d17fd"/>
    <ds:schemaRef ds:uri="9b483750-598d-46a0-877d-052f8f804d2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4C7F9E-2EF4-4E82-8453-A6B9DF56F1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91946-4B1A-40AA-84B3-236374107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Max.mahud korrigeeritud-õige</vt:lpstr>
      <vt:lpstr>kontroll kehtiva RESiga</vt:lpstr>
      <vt:lpstr>lisavah.</vt:lpstr>
      <vt:lpstr>VV meetmed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Väljako</dc:creator>
  <cp:lastModifiedBy>Helena Siemann - MKM</cp:lastModifiedBy>
  <dcterms:created xsi:type="dcterms:W3CDTF">2024-12-23T06:15:59Z</dcterms:created>
  <dcterms:modified xsi:type="dcterms:W3CDTF">2025-01-09T14:18:52Z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2025-01-06T09:48:51Z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8fe098d2-428d-4bd4-9803-7195fe96f0e2</vt:lpwstr>
  </property>
  <property fmtid="{D5CDD505-2E9C-101B-9397-08002B2CF9AE}" pid="8" name="MSIP_Label_defa4170-0d19-0005-0004-bc88714345d2_ActionId">
    <vt:lpwstr>fbb40244-f39e-47d8-b969-d521b3ff29f3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