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le.pikpold\Desktop\"/>
    </mc:Choice>
  </mc:AlternateContent>
  <xr:revisionPtr revIDLastSave="0" documentId="13_ncr:1_{E45B6196-D9D4-4BF6-B261-0D0ACF26CABE}" xr6:coauthVersionLast="47" xr6:coauthVersionMax="47" xr10:uidLastSave="{00000000-0000-0000-0000-000000000000}"/>
  <bookViews>
    <workbookView xWindow="-120" yWindow="-120" windowWidth="29040" windowHeight="15720" xr2:uid="{00000000-000D-0000-FFFF-FFFF00000000}"/>
  </bookViews>
  <sheets>
    <sheet name="Kuluvahendid" sheetId="2" r:id="rId1"/>
  </sheets>
  <definedNames>
    <definedName name="_xlnm._FilterDatabase" localSheetId="0" hidden="1">Kuluvahendid!$A$8:$CC$64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E50" i="2" l="1"/>
  <c r="CE51" i="2"/>
  <c r="BK51" i="2"/>
  <c r="BK50" i="2"/>
  <c r="CE61" i="2"/>
  <c r="CE41" i="2"/>
  <c r="CE52" i="2"/>
  <c r="BK52" i="2"/>
  <c r="CE31" i="2"/>
  <c r="CE64" i="2"/>
  <c r="CE63" i="2"/>
  <c r="CE60" i="2"/>
  <c r="CE58" i="2"/>
  <c r="CE57" i="2"/>
  <c r="CE28" i="2"/>
  <c r="CE29" i="2"/>
  <c r="CE30" i="2"/>
  <c r="CE32" i="2"/>
  <c r="CE33" i="2"/>
  <c r="CE34" i="2"/>
  <c r="CE35" i="2"/>
  <c r="CE36" i="2"/>
  <c r="CE37" i="2"/>
  <c r="CE38" i="2"/>
  <c r="CE39" i="2"/>
  <c r="CE40" i="2"/>
  <c r="CE42" i="2"/>
  <c r="CE43" i="2"/>
  <c r="CE44" i="2"/>
  <c r="CE45" i="2"/>
  <c r="CE46" i="2"/>
  <c r="CE47" i="2"/>
  <c r="CE48" i="2"/>
  <c r="CE49" i="2"/>
  <c r="CE53" i="2"/>
  <c r="CE54" i="2"/>
  <c r="CE55" i="2"/>
  <c r="CE27" i="2"/>
  <c r="CE11" i="2"/>
  <c r="CE12" i="2"/>
  <c r="CE13" i="2"/>
  <c r="CE15" i="2"/>
  <c r="CE16" i="2"/>
  <c r="CE17" i="2"/>
  <c r="CE18" i="2"/>
  <c r="CE19" i="2"/>
  <c r="CE20" i="2"/>
  <c r="CE21" i="2"/>
  <c r="CE22" i="2"/>
  <c r="CE23" i="2"/>
  <c r="CE24" i="2"/>
  <c r="CE25" i="2"/>
  <c r="CE10" i="2"/>
  <c r="R44" i="2" l="1"/>
  <c r="CB40" i="2" l="1"/>
  <c r="CB31" i="2"/>
  <c r="CB28" i="2"/>
  <c r="CB27" i="2"/>
  <c r="BW63" i="2"/>
  <c r="BW57" i="2"/>
  <c r="BW55" i="2"/>
  <c r="BW44" i="2"/>
  <c r="BW43" i="2"/>
  <c r="BW40" i="2"/>
  <c r="BW32" i="2"/>
  <c r="BW31" i="2"/>
  <c r="BW25" i="2"/>
  <c r="BW24" i="2"/>
  <c r="BW23" i="2"/>
  <c r="BW22" i="2"/>
  <c r="BW21" i="2"/>
  <c r="BW20" i="2"/>
  <c r="BW19" i="2"/>
  <c r="BW18" i="2"/>
  <c r="BW15" i="2"/>
  <c r="BW12" i="2"/>
  <c r="BW11" i="2"/>
  <c r="BR43" i="2"/>
  <c r="BR32" i="2"/>
  <c r="BR31" i="2"/>
  <c r="BR27" i="2"/>
  <c r="BK64" i="2"/>
  <c r="BK63" i="2"/>
  <c r="BK60" i="2"/>
  <c r="BK58" i="2"/>
  <c r="BK57" i="2"/>
  <c r="BK55" i="2"/>
  <c r="BK54" i="2"/>
  <c r="BK53" i="2"/>
  <c r="BK44" i="2"/>
  <c r="BK43" i="2"/>
  <c r="BK40" i="2"/>
  <c r="BK39" i="2"/>
  <c r="BK37" i="2"/>
  <c r="BK36" i="2"/>
  <c r="BK35" i="2"/>
  <c r="BK34" i="2"/>
  <c r="BK33" i="2"/>
  <c r="BK30" i="2"/>
  <c r="BK27" i="2"/>
  <c r="BK19" i="2"/>
  <c r="BK18" i="2"/>
  <c r="BK17" i="2"/>
  <c r="BK16" i="2"/>
  <c r="BK15" i="2"/>
  <c r="BM14" i="2"/>
  <c r="CE14" i="2" s="1"/>
  <c r="BK13" i="2"/>
  <c r="BK12" i="2"/>
  <c r="BK11" i="2"/>
  <c r="BK10" i="2"/>
  <c r="BH60" i="2" l="1"/>
  <c r="BH54" i="2"/>
  <c r="BH47" i="2"/>
  <c r="BH46" i="2"/>
  <c r="BH45" i="2"/>
  <c r="BH44" i="2"/>
  <c r="BH43" i="2"/>
  <c r="BH40" i="2"/>
  <c r="BH37" i="2"/>
  <c r="BH32" i="2"/>
  <c r="BH31" i="2"/>
  <c r="BH30" i="2"/>
  <c r="BH25" i="2"/>
  <c r="BH24" i="2"/>
  <c r="BH23" i="2"/>
  <c r="BH22" i="2"/>
  <c r="BH21" i="2"/>
  <c r="BH20" i="2"/>
  <c r="BH19" i="2"/>
  <c r="BH18" i="2"/>
  <c r="BH15" i="2"/>
  <c r="BH14" i="2"/>
  <c r="BH12" i="2"/>
  <c r="BH11" i="2"/>
  <c r="BH10" i="2"/>
  <c r="BC63" i="2" l="1"/>
  <c r="BC57" i="2"/>
  <c r="BC55" i="2"/>
  <c r="BC54" i="2"/>
  <c r="BC47" i="2"/>
  <c r="BC46" i="2"/>
  <c r="BC44" i="2"/>
  <c r="BC43" i="2"/>
  <c r="BC40" i="2"/>
  <c r="BC39" i="2"/>
  <c r="BC35" i="2"/>
  <c r="BC34" i="2"/>
  <c r="BC33" i="2"/>
  <c r="BC32" i="2"/>
  <c r="BC31" i="2"/>
  <c r="BC30" i="2"/>
  <c r="BC17" i="2"/>
  <c r="BC16" i="2"/>
  <c r="BC15" i="2"/>
  <c r="BC14" i="2"/>
  <c r="BC12" i="2"/>
  <c r="BC10" i="2"/>
  <c r="AX63" i="2"/>
  <c r="AX40" i="2"/>
  <c r="AX32" i="2"/>
  <c r="AX31" i="2"/>
  <c r="AX28" i="2"/>
  <c r="AX18" i="2"/>
  <c r="AN60" i="2" l="1"/>
  <c r="AI63" i="2" l="1"/>
  <c r="AI49" i="2"/>
  <c r="AI48" i="2"/>
  <c r="AI40" i="2"/>
  <c r="AI32" i="2"/>
  <c r="AI31" i="2"/>
  <c r="AI30" i="2"/>
  <c r="AI13" i="2"/>
  <c r="AD57" i="2"/>
  <c r="AD55" i="2"/>
  <c r="AD54" i="2"/>
  <c r="AD32" i="2"/>
  <c r="AD31" i="2"/>
  <c r="AD27" i="2"/>
  <c r="AD18" i="2"/>
  <c r="AD17" i="2"/>
  <c r="AD16" i="2"/>
  <c r="AD15" i="2"/>
  <c r="AD14" i="2"/>
  <c r="AD12" i="2"/>
  <c r="AD11" i="2"/>
  <c r="AD10" i="2"/>
  <c r="Y58" i="2"/>
  <c r="Y57" i="2"/>
  <c r="Y54" i="2"/>
  <c r="Y49" i="2"/>
  <c r="Y48" i="2"/>
  <c r="Y47" i="2"/>
  <c r="Y46" i="2"/>
  <c r="Y45" i="2"/>
  <c r="Y43" i="2"/>
  <c r="Y39" i="2"/>
  <c r="Y32" i="2"/>
  <c r="Y31" i="2"/>
  <c r="Y30" i="2"/>
  <c r="Y28" i="2"/>
  <c r="Y25" i="2"/>
  <c r="Y24" i="2"/>
  <c r="Y23" i="2"/>
  <c r="Y22" i="2"/>
  <c r="Y21" i="2"/>
  <c r="Y20" i="2"/>
  <c r="Y19" i="2"/>
  <c r="Y18" i="2"/>
  <c r="Y17" i="2"/>
  <c r="Y16" i="2"/>
  <c r="Y15" i="2"/>
  <c r="Y14" i="2"/>
  <c r="Y13" i="2"/>
  <c r="Y12" i="2"/>
  <c r="Y11" i="2"/>
  <c r="Y10" i="2"/>
  <c r="T57" i="2"/>
  <c r="T45" i="2"/>
  <c r="T44" i="2"/>
  <c r="J64" i="2" l="1"/>
  <c r="J29" i="2"/>
</calcChain>
</file>

<file path=xl/sharedStrings.xml><?xml version="1.0" encoding="utf-8"?>
<sst xmlns="http://schemas.openxmlformats.org/spreadsheetml/2006/main" count="706" uniqueCount="499">
  <si>
    <t>Toote-grupi hanke osa nr</t>
  </si>
  <si>
    <t>Toote nimetus</t>
  </si>
  <si>
    <t>Kirjeldus</t>
  </si>
  <si>
    <t xml:space="preserve">Pakutud toote nimetus ja tootekood </t>
  </si>
  <si>
    <t>Pakutud toote tehniline kirjeldus</t>
  </si>
  <si>
    <r>
      <t xml:space="preserve">Pakendi hind eurodes km-ta </t>
    </r>
    <r>
      <rPr>
        <sz val="11"/>
        <rFont val="Arial"/>
        <family val="2"/>
        <charset val="186"/>
      </rPr>
      <t xml:space="preserve">(sendi täpsusega </t>
    </r>
    <r>
      <rPr>
        <sz val="11"/>
        <color rgb="FF0070C0"/>
        <rFont val="Arial"/>
        <family val="2"/>
        <charset val="186"/>
      </rPr>
      <t>max 2 kohta</t>
    </r>
    <r>
      <rPr>
        <sz val="11"/>
        <rFont val="Arial"/>
        <family val="2"/>
        <charset val="186"/>
      </rPr>
      <t xml:space="preserve"> peale koma*)</t>
    </r>
  </si>
  <si>
    <r>
      <t xml:space="preserve">Kogus pakendis </t>
    </r>
    <r>
      <rPr>
        <sz val="11"/>
        <rFont val="Arial"/>
        <family val="2"/>
        <charset val="186"/>
      </rPr>
      <t>(sisestada valgetesse lahtritesse</t>
    </r>
    <r>
      <rPr>
        <sz val="11"/>
        <color rgb="FF0070C0"/>
        <rFont val="Arial"/>
        <family val="2"/>
        <charset val="186"/>
      </rPr>
      <t xml:space="preserve"> vaid number</t>
    </r>
    <r>
      <rPr>
        <sz val="11"/>
        <rFont val="Arial"/>
        <family val="2"/>
        <charset val="186"/>
      </rPr>
      <t>)</t>
    </r>
  </si>
  <si>
    <t>Võrdlusühik</t>
  </si>
  <si>
    <t>Prognoositav aastane vajadus võrdlusühikutes</t>
  </si>
  <si>
    <t>II TG</t>
  </si>
  <si>
    <t xml:space="preserve">SIDUMISMATERJAL </t>
  </si>
  <si>
    <t>rull</t>
  </si>
  <si>
    <t>tükk</t>
  </si>
  <si>
    <t xml:space="preserve">Haavapadi 20 x 40 cm hea imavusega, steriilne </t>
  </si>
  <si>
    <t xml:space="preserve">Steriilne absorbeeriv haavapadi. Väga suure imamisvõimega ning kaetud ühest küljest õhku läbilaskva eritisi hülgava materjaliga. Haavapoolne pind on eriti pehme ning ei kleepu haava külge. Suurus 20 x 40 cm. Steriilses pakendis 1 tk. Karbis 8-30 steriilset pakendit. </t>
  </si>
  <si>
    <t>Haavaplaaster 10 x 15 cm, steriilne</t>
  </si>
  <si>
    <t>Steriilne haavapadjaga plaaster on valmistatud valgest lausmaterjalist ning kaetud hüpoallergeense liimiga. Plaastri keskel asuv õhuke haavapadi ei kleepu haava külge ning on suure imamisvõimega. Suurus 10 x 15 cm  (+/- 5 mm). Karbis 20-50 ühekaupa pakendatud steriilset plaastrit.</t>
  </si>
  <si>
    <t>N5 pakend</t>
  </si>
  <si>
    <t>Kanüüliplaaster, steriilne</t>
  </si>
  <si>
    <t>Läbipaistev, raamiga või mittekootud materjalist sisselõikega steriilne kanüüliplaaster. Pakendis 50-200 ühekaupa pakendatud steriilset plaastrit.</t>
  </si>
  <si>
    <t>Plaastrikomplekt, sinine, metallribaga, steriilne</t>
  </si>
  <si>
    <t>Toitlustusasutustes kasutatavate metallidetektoritega avastatavad haavaplaastrid. Steriilsed, veekindlad, sinist värvi. Pakis plaastrid kahes suuruses: 1) keskmine liimuv osa: 72 x 19 mm, haavapadi: 24 x 12 mm, 2) suur liimuv osa: 72 x 25 mm, haavapadi: 24 x 17 mm. Pakis 6 x 35 plaastrit.</t>
  </si>
  <si>
    <t>Rullplaaster lausmaterjalist 15 cm x 10 m</t>
  </si>
  <si>
    <t>Rullplaaster fikseerimiseks, lausmaterjalist, haavapadjata, laiusega 15 cm, pikkusega 10 m.  Sobilik haavasidemete täiepinnaliseks fikseerimiseks ja ka mõõteinstrumentide, sondide, kanüülide jms kinnitamiseks. Pakendis 1 rull.</t>
  </si>
  <si>
    <t xml:space="preserve">Rullplaaster paberist 2,5 cm </t>
  </si>
  <si>
    <t>Valge või nahavärvi paberist plaaster. Hüpoallergeense liimiga. Rullis 9-10 m. Pakendis 6-24 rulli.</t>
  </si>
  <si>
    <t>Rullplaaster tekstiilist 1,25 cm</t>
  </si>
  <si>
    <t>Valge või nahavärvi tekstiilist rullplaaster. Hüpoallergeense liimiga. Rullis 9-10 m. Pakendis 6-24 rulli.</t>
  </si>
  <si>
    <t>Rullplaaster tekstiilist 5 cm</t>
  </si>
  <si>
    <t xml:space="preserve">Tups marlist ümmargune 30 mm N5, steriilne </t>
  </si>
  <si>
    <t xml:space="preserve">Marlist ümmargune tups läbimõõduga ligikaudu 30 mm. Steriilses pakendis 5 tk. Karbis 10-100 steriilset N5 pakendit. </t>
  </si>
  <si>
    <t xml:space="preserve">Tups marlist ümmargune 40 mm N5, steriilne </t>
  </si>
  <si>
    <t xml:space="preserve">Marlist ümmargune tups läbimõõduga ligikaudu 40 mm. Steriilses pakendis 5 tk. Karbis 10-100 steriilset pakendit. </t>
  </si>
  <si>
    <t>Võrkside sõrmele, varbale 25 m</t>
  </si>
  <si>
    <t>Võrkside nr 1</t>
  </si>
  <si>
    <t>Võrkside nr 2</t>
  </si>
  <si>
    <t>Võrkside käele 25 m</t>
  </si>
  <si>
    <t>Võrkside nr 3</t>
  </si>
  <si>
    <t>Võrkside pahkluule, käsivarrele 25 m</t>
  </si>
  <si>
    <t>Võrkside nr 4</t>
  </si>
  <si>
    <t>Võrkside jalale, säärele 25 m</t>
  </si>
  <si>
    <t>Võrkside nr 5</t>
  </si>
  <si>
    <t>Võrkside peale, rindkerele 25 m</t>
  </si>
  <si>
    <t>Võrkside nr 6</t>
  </si>
  <si>
    <t>Võrkside rindkerele, keha 25 m</t>
  </si>
  <si>
    <t>MEDITSIINITARVIKUD</t>
  </si>
  <si>
    <t>milliliiter</t>
  </si>
  <si>
    <t>Haavaloputuslahus</t>
  </si>
  <si>
    <t>Haavaloputuslahus biofilmi lõhustamiseks ja selle tekke vähendamiseks. Ei tekita valu. Pakendi suurus 350-500 ml.</t>
  </si>
  <si>
    <t>komplekt</t>
  </si>
  <si>
    <t>Hügieeniline huulepulk</t>
  </si>
  <si>
    <t>Hügieeniline huulepulk (värvitu, läiketa, maitseta) 3,5-4,5g. SPF10-50. Tellitav ühekaupa.</t>
  </si>
  <si>
    <t>Intubatsioonitoru juhtevarras, hübriidtoode (stilett-bužii), peab sobima ka raskeks intubatsiooniks, steriilne </t>
  </si>
  <si>
    <t>Intubatsioonitoru juhtevarras, hübriidtoode (stilett-bužii), peab sobima ka raskeks intubatsiooniks. Juhtevarda välimine diameeter 5,0 mm, läbilõige kuusnurkne. Sobilik täiskasvanute intubeerimiseks intubatsioonitorudele sisediameetriga 7,0 mm kuni 10,0 mm. Atraumaatilise tipuga. Varda kogupikkus 650 mm. Sisaldab metalli kahes sektsioonis, sektsioonid markeeritud varda pikkusel vastavalt 12 cm ja 20 cm peal. Lateksivaba. Ühekordne steriilne pakend võib sisaldada libestusgeeli. Tellitav ühekaupa.</t>
  </si>
  <si>
    <t xml:space="preserve">Kilest kaitselina madratsile, kummiga </t>
  </si>
  <si>
    <t>Mõõdud 210 x 90 x 20 cm (+/- 10cm). Pakendi suurus 1-20 tk.</t>
  </si>
  <si>
    <t>Kindad nitriilist suurus S, M ja L puudrivabad, mittesteriilsed</t>
  </si>
  <si>
    <t xml:space="preserve">Vastab standardile EN 455. Puudrivabad mittesteriilsed nitriilkindad meditsiinilisteks protseduurideks. AQL=&lt;1,5. Kinda pikkus ligikaudu 240 mm. Sobivad mõlemasse kätte. Suurused S, M ja L. Pakendis 100-200 tk. </t>
  </si>
  <si>
    <t xml:space="preserve">220000
S – 61000
M –78000
L –  81000
</t>
  </si>
  <si>
    <t>Kindad nitriilist suurus XL puudrivabad, mittesteriilsed</t>
  </si>
  <si>
    <t>Vastab standardile EN 455. Puudrivabad mittesteriilsed nitriilkindad meditsiinilisteks protseduurideks. AQL=&lt;1,5. Kinda pikkus ligikaudu 240 mm. Sobivad mõlemasse kätte. Suurus XL. Pakendis 100-200 tk.</t>
  </si>
  <si>
    <t>Kirurgiline lina instrumendilaua katmiseks, tugevdatud, 75 x 90 cm, steriilne</t>
  </si>
  <si>
    <t>Mõeldud kasutamiseks instrumendilaual (table cover). Tugevdatud. Mõõdud 75 x 90 cm (+/- 5 cm). Steriilne, ühekaupa pakendatud. Pakendis 1-50 tk.</t>
  </si>
  <si>
    <t>Kirurgiline lina, kleepavaga, 50 x 60 cm, steriilne</t>
  </si>
  <si>
    <t>Laius 45-60 cm, pikkus 60-75 cm, ava suurus 5 x 7 cm (+/- 2 cm). Steriilne, ühekaupa pakendatud. Pakendis 1-80 tk.</t>
  </si>
  <si>
    <t>Kirurgiline lina, kleepavaga, 75 x 90 cm, steriilne</t>
  </si>
  <si>
    <t>Mõõdud 75 x 90 cm, ava suurus 6 x 8 cm (+/- 1 cm). Steriilne, ühekaupa pakendatud. Pakendis 1-50 tk.</t>
  </si>
  <si>
    <t>Kirurgiline lina, lõhikuga 150 x 250 cm, steriilne</t>
  </si>
  <si>
    <t>Mõõdud 150 x 250 cm, U-kujulise lõhiku mõõdud 7 x 70 cm (+/- 2 cm). Steriilne, ühekaupa pakendatud. Pakendis 1-25 tk.</t>
  </si>
  <si>
    <t xml:space="preserve">Kondoomid </t>
  </si>
  <si>
    <t>Valmistatud naturaalsest kõrgkvaliteetsest lateksist ning dermatoloogiliselt testitud. Pakendis 100-120 tk.</t>
  </si>
  <si>
    <t>Kõrimask</t>
  </si>
  <si>
    <t>I-gel. Suurused 1-5. Võimalik tellida ühekaupa.</t>
  </si>
  <si>
    <t>Kõrvatermomeetri otsikud</t>
  </si>
  <si>
    <t>Ühekordseks kasutamiseks mõeldud kaitsekiled kõrvatermomeetrile Braun Thermoscan PRO 6000. Pakendis 20-200 tk.</t>
  </si>
  <si>
    <t xml:space="preserve">Külmaaerosool </t>
  </si>
  <si>
    <t>Abivahend lihaste ja kõõluste põrutuste, venituste ja rebestuste korral. Balloonis 150-250 ml.</t>
  </si>
  <si>
    <t>Perfuusori liin 150cm, steriilne</t>
  </si>
  <si>
    <t>Pakendis 1-20 tk.</t>
  </si>
  <si>
    <t>Pintsetid, ühekordsed</t>
  </si>
  <si>
    <t>Pikkus 11-13 cm. Pakendatud ühekaupa. Steriilne. Pakendis 1-100 tk.</t>
  </si>
  <si>
    <t>Põiekateeter CH12-CH16, balloon 5-15 ml, steriine</t>
  </si>
  <si>
    <t>Balloonkateeter, valmistatud silikoonitud lateksist, ballooni suurus 5-15 ml. Suurused CH12, CH14 ja CH16. Steriilne. Pakendis 5-20 tk.</t>
  </si>
  <si>
    <t xml:space="preserve">Põletusside geeliga näole, steriilne </t>
  </si>
  <si>
    <t>Põletusside immutatud hüaluroonhappe geeliga. Põletussidemel lõiked, mis võimaldavad seda mugavalt kasutada lisaks näole ka käelaba katmiseks. 28 x 45 cm (+/- 5 cm). Ühekordselt pakitud. Steriilne. Tellitav ühekaupa.</t>
  </si>
  <si>
    <t>Raseerija, 2- teraga, ühekordseks kasutamiseks</t>
  </si>
  <si>
    <t>Kahepoolne SR raseerija. Mõlemal pool üks tera. Turvaraamiga. Pakendis 1-100 tk.</t>
  </si>
  <si>
    <t>Sidumiskomplekt, steriilne</t>
  </si>
  <si>
    <t>Haava sidumise komplekti kuulub klemm, neerukauss või aluskandik, katmislina, marlitupsud 5 -10 tk), steriilne. Tellitav ühekaupa.</t>
  </si>
  <si>
    <t>Silmaloputusvedelik</t>
  </si>
  <si>
    <t>Steriilne 0,9% naatriumkloriidi lahus pH neutraliseeriva toimega ühekordseks kasutamiseks. Pakend 500 ml, pudeli kõrgus 23,5 cm, pudeli diameeter 6,6 cm. Tellitav ühekaupa.</t>
  </si>
  <si>
    <t>pudel</t>
  </si>
  <si>
    <t>Silmaloputusvedeliku seinakinnitus</t>
  </si>
  <si>
    <t>Seinakinnitus laiusega 9 cm, kõrgusega 27 cm ja sügavusega 7 cm. Mahutab ühte silmaloputuspudelit kõrgusega 23,5 cm ja diameetriga 6,6 cm. Sisaldab piltidega juhist silma loputamiseks esmaabina. Tellitav ühekaupa.</t>
  </si>
  <si>
    <t>Talgipõhine puuder nahale, taassuletav plastpakend</t>
  </si>
  <si>
    <t>Pakendi suurus 30-100 g või 30-100 ml.</t>
  </si>
  <si>
    <t>gramm või milliliiter</t>
  </si>
  <si>
    <t>Pakendis 20-200 tk.</t>
  </si>
  <si>
    <t xml:space="preserve">Tops. Ravimitops 30 ml </t>
  </si>
  <si>
    <t>Vatitikud 15 cm, väikesed N100</t>
  </si>
  <si>
    <t>Peitsimispulk, väike. Pikkus 15 cm. Pakendis 100 tk.</t>
  </si>
  <si>
    <t>LABORITARVIKUD</t>
  </si>
  <si>
    <t>Sõrmeotsa lantsett, poolautomaatne 21G</t>
  </si>
  <si>
    <t xml:space="preserve">Poolautomaatne sõrmeotsa lantsett täiskasvanule 21G/1,8 mm. Pakendis 100-200 tk. </t>
  </si>
  <si>
    <t>Uriinitopsid (kaanega)</t>
  </si>
  <si>
    <t>Uriinitops 200-220 ml pealesurutava kaanega. Pakendis 1-300 tk.</t>
  </si>
  <si>
    <t>HAMBARAVI KULUMATERJAL</t>
  </si>
  <si>
    <t>Hemostaatiline käsn alveooli sulgemiseks</t>
  </si>
  <si>
    <t>Hemostaatiline käsn, mis on valmistatud želatiini ekstraktist. SurgiSpon või samaväärne. Blisterpakendis 12-50 tk.</t>
  </si>
  <si>
    <t>PUHASTUS- JA DESINFEKTSIOONIVAHENDID</t>
  </si>
  <si>
    <t>Alkolapid  3 x 3 cm kuni 3 x 6 cm</t>
  </si>
  <si>
    <t>70% piiritust sisaldava lahusega immutatud, ühekaupa pakitud suuruses 3 x 3 cm kuni 3 x 6 cm alkolapid. Pakend 100-200 tk. </t>
  </si>
  <si>
    <t xml:space="preserve">Sterilisatsiooniks autoklaavikott tarvikutele 15 x 32 cm, ühekordne </t>
  </si>
  <si>
    <t>Indikaatorribaga, lame. Mõõdud 15 x 32 cm (+/- 3 cm). Pakendis 50-200 tk. </t>
  </si>
  <si>
    <t>Surgitech AS</t>
  </si>
  <si>
    <t>B. Braun Medical OÜ</t>
  </si>
  <si>
    <t>Tootekood: IS141; nimetud Intubatsioonitoru juhtevarras</t>
  </si>
  <si>
    <t>Suurustele 5.0-10.0 ID</t>
  </si>
  <si>
    <t>Tootekood: 3FKFB210140; tootenimetus: 1941 Lame kilekott 150x300</t>
  </si>
  <si>
    <t>15x30 cm</t>
  </si>
  <si>
    <t>AB Medical Group Eesti osaühing</t>
  </si>
  <si>
    <t>Aktsiaselts CHEMI-PHARM</t>
  </si>
  <si>
    <t>pakend 10tk</t>
  </si>
  <si>
    <t>põiekateeteetrid silikoniseeritud lateksist         ch12 - 2310014212         ch14 - 2310014214                   ch16 - 2310014216</t>
  </si>
  <si>
    <t>Burndressing FACE40x30 cm; Totekood: BC-FACE</t>
  </si>
  <si>
    <t>Põletusside immutatud hüaluroonhappe geeliga. Põletussidemel lõiked, mis võimaldavad seda mugavalt kasutada lisaks näole ka käelaba katmiseks. 40 x 30 cm. Ühekordselt pakitud. Steriilne. Tellitav ühekaupa.</t>
  </si>
  <si>
    <t>Alltest lantsettid 21G/1,8mm</t>
  </si>
  <si>
    <t xml:space="preserve">Poolautomaatne sõrmeotsa lantsett täiskasvanule 21G/1,8 mm. Pakendis 100 tk. </t>
  </si>
  <si>
    <t>AS Meditsiinigrupp</t>
  </si>
  <si>
    <t>S_740124_NO Haavapadi NOBASORB®-steril   20 x 40 cm, hea imavusega</t>
  </si>
  <si>
    <t xml:space="preserve">Steriilne absorbeeriv haavapadi. Väga suure imamisvõimega ning kaetud ühest küljest õhku läbilaskva eritisi hülgava materjaliga. Haavapoolne pind on eriti pehme ning ei kleepu haava külge. Suurus 20 x 40 cm. Steriilses pakendis 1 tk. Karbis 15 steriilset pakendit. </t>
  </si>
  <si>
    <t>S_072590_NO Plaaster haavapadjaga RUDAVLIES®-steril 15 x 10 cm</t>
  </si>
  <si>
    <t>Steriilne haavapadjaga plaaster on valmistatud valgest lausmaterjalist ning kaetud hüpoallergeense liimiga. Plaastri keskel asuv õhuke haavapadi ei kleepu haava külge ning on suure imamisvõimega. Suurus 10 x 15 cm. Karbis 50 ühekaupa pakendatud steriilset plaastrit.</t>
  </si>
  <si>
    <t>S_072186_NO 308. Veenikanüüli plaaster RUDAVEN®-plus 6 x 8 cm</t>
  </si>
  <si>
    <t>Läbipaistev, raamiga või mittekootud materjalist sisselõikega steriilne kanüüliplaaster. Pakendis 50ühekaupa pakendatud steriilset plaastrit.</t>
  </si>
  <si>
    <t xml:space="preserve">S_6735_CE Salvequick Blue Detectable plasters (toiduainetetööstusele) N35- 1 voldik </t>
  </si>
  <si>
    <t>Igas täitepakendis on 35 plaastrit (21  plaastrit mõõtudega 72 x 19 mm ja 14 plaastrit mõõtudega 72 x 25  mm).</t>
  </si>
  <si>
    <t>S_070115_NOKinnitusplaaster rullis RUDAVLIES® 15 cm x 10 m</t>
  </si>
  <si>
    <t>S_070492_NOKinnitusteip paberist  RUDAPOR®  2,50 cm/9,14 m,  N12</t>
  </si>
  <si>
    <t>valge paberist plaaster Hüpoallergeense liimiga. Rullis 9.14 m. Pakendis 12 rulli.</t>
  </si>
  <si>
    <t>S_070391_NO Kinnitusteip tekstiilist RUDAPLAST® 1,25 cm/9,14 m N24</t>
  </si>
  <si>
    <t>valge paberist plaaster Hüpoallergeense liimiga. Rullis 9.14 m. Pakendis 24rulli.</t>
  </si>
  <si>
    <t>S_070395_NO Kinnitusteip tekstiilist RUDAPLAST® 5 cm/9,14 m,  N6</t>
  </si>
  <si>
    <t>valge paberist plaaster Hüpoallergeense liimiga. Rullis 9.14 m. Pakendis 6rulli.</t>
  </si>
  <si>
    <t>S_735520__NOMarlitutikud  MULLTUPFER steril Ø 3CM N5</t>
  </si>
  <si>
    <t xml:space="preserve">Marlist ümmargune tups läbimõõduga  30 mm. Steriilses pakendis 5 tk. Karbis  15  steriilset N5 pakendit. </t>
  </si>
  <si>
    <t>S_735533_NO Marlitutikud MULLTUPFER steril   Ø4,0   N5</t>
  </si>
  <si>
    <t xml:space="preserve">Marlist ümmargune tups läbimõõduga ligikaudu 40 mm. Steriilses pakendis 5 tk. Karbis  12  steriilset pakendit. </t>
  </si>
  <si>
    <t>S_302010_NOVõrkside  NOBANETZ®  suurus 1, 25 m- käsi</t>
  </si>
  <si>
    <t>S_302020__NO Võrkside NOBANETZ® suurus 2, 25 m - käsivars</t>
  </si>
  <si>
    <t>S_302030_NO Võrkside NOBANETZ®  suurus 3, 25 m - õlavars</t>
  </si>
  <si>
    <t xml:space="preserve">S_302040_NO Võrkside  NOBANETZ®  suurus 4, 25 m </t>
  </si>
  <si>
    <t>S_302050__NO Võrkside NOBANETZ® suurus 5, 25 m - pea</t>
  </si>
  <si>
    <t>S_302060_NOVõrkside NOBANETZ®  suurus 6, LAPSE RINDKERE</t>
  </si>
  <si>
    <t xml:space="preserve"> Neutrogena Norwegian Formula huulepulk SPF 20,  4.8g</t>
  </si>
  <si>
    <t>Neutrogena Norwegian Formula huulepulk 4.8g.  Tellitav ühekaupa.</t>
  </si>
  <si>
    <t>Madratsikaitse kummiga 210 x 90 x 20 mm, LDPE, sinine. Ref. 1091020</t>
  </si>
  <si>
    <t>Madratsikaitse kummiga 210 x 90 x 20 mm, LDPE, sinine. Müügipakendis 10 tk.</t>
  </si>
  <si>
    <t>S_NIGLS100_KID-MAN
S_NIGLM100_KID-MAN
S_NIGLL100_KID-MAN</t>
  </si>
  <si>
    <t xml:space="preserve">Vastab standardile EN 455. Puudrivabad mittesteriilsed nitriilkindad meditsiinilisteks protseduurideks. AQL=&lt;1,5. Kinda pikkus   240 mm. Sobivad mõlemasse kätte. Suurused S, M ja L. Pakendis 100k </t>
  </si>
  <si>
    <t>S_NIGLLX100_KID-MAN</t>
  </si>
  <si>
    <t>Vastab standardile EN 455. Puudrivabad mittesteriilsed nitriilkindad meditsiinilisteks protseduurideks. AQL=&lt;1,5. Kinda pikkus  240 mm. Sobivad mõlemasse kätte. Suurus XL. Pakendis 100-200 tk.</t>
  </si>
  <si>
    <t>Kõrvalehter (ühekordne) Braun Thermoscan Pro 6000 juurde.  Ref. E3 06000800-200</t>
  </si>
  <si>
    <t>Kõrvalehter (ühekordne) Braun Thermoscan Pro 6000 juurde. Müügipakendis 200 tk.</t>
  </si>
  <si>
    <t>Põletusside Universal Tactical Military 49 x 28 cm (näo- ja käe sisselõigetega); S_WJ70_SAM</t>
  </si>
  <si>
    <t>Põletusside immutatud hüaluroonhappe geeliga. Põletussidemel lõiked, mis võimaldavad seda mugavalt kasutada lisaks näole ka käelaba katmiseks. 28 x 45 cm. Ühekordselt pakitud. Steriilne. Tellitav ühekaupa.</t>
  </si>
  <si>
    <t>Raseerija kahepoolne (üks tera kummalgi poolel), mittesteriilne. Ref. 10.000.00.013</t>
  </si>
  <si>
    <t>Raseerija kahepoolne (üks tera kummalgi poolel), turvaraamiga. mittesteriilne.</t>
  </si>
  <si>
    <t>Sidumiskomplekt, steriilne: MEDICATION-DRESSING KIT. Ref. 26930</t>
  </si>
  <si>
    <t>Sidumiskomplekt, steriilne: MEDICATION-DRESSING KIT. Sisaldab:kattelina,  plastikust anatoomilised pintsetid, plastikust ümarate otsetega pintsetid, 
marlikompress (8-kihiline) suuruses 7.5 x 7.5cm, 4-5 marlitupsu. Komplekt palstikust   aluse sees. Tellitav ühekaupa.</t>
  </si>
  <si>
    <t>S_725200_CE Silmaloputusvedelik 500ml</t>
  </si>
  <si>
    <t>Ø 6.5 x 23.5 cm</t>
  </si>
  <si>
    <t>S_7200_CE Seinakinnitus silmaloputuspudelile  (500 ml), plastikust.</t>
  </si>
  <si>
    <t>Seinakinnitus laiusega 9 cm, kõrgusega 27 cm ja sügavusega 7 cm. Mahutab ühte silmaloputuspudelit kõrgusega 23,5 cm ja diameetriga 6,5 cm. Sisaldab piltidega juhist silma loputamiseks esmaabina. Tellitav ühekaupa.</t>
  </si>
  <si>
    <t>Ravimtops, 30 ml (ilma kaaneta). Roheline. Ref. 68.414.26.003</t>
  </si>
  <si>
    <t>Ravimtops, 30 ml (ilma kaaneta). Roheline. Laopakendis 90 x 100 tk.</t>
  </si>
  <si>
    <t>Greiner Bio-One - MiniCollect® Lancelino Safety Lancet 21G penetration depth 1.80 mm N200 Ref. 450522</t>
  </si>
  <si>
    <t xml:space="preserve">MiniCollect® Lancelino Safety Lancet 21G / 1.80 mm on steriilne, kontakt‑aktiveeritav turvalansett kapillaarvere võtuks, mille nõel tõmbub pärast punktsiooni automaatselt tagasi. Seade tagab 1.80 mm läbistuse </t>
  </si>
  <si>
    <t>Corning®  Gosselin™ analüüsitops 200 ml PP, pealesurutav kaas, ster. N220; S_PC200A-02_CORN</t>
  </si>
  <si>
    <t>200 ml, gradueeritud, snap‑cap (pealevajutatv kaas), steriilne, kokkupandud, 220 tk/kast</t>
  </si>
  <si>
    <t>AS Semetron</t>
  </si>
  <si>
    <t xml:space="preserve">ABD2040S, MULTIabsorb-ABD absorbeeriv haavapadi, non-woven, steriilne 20x40cm </t>
  </si>
  <si>
    <t>non-woven, ühets küljest kaetud veekindla materjaliga. Kõrgelt imav tselluloosi kiht, steriilne 20x40cm. Pakend N8</t>
  </si>
  <si>
    <t>801014, elastopor STERIL haavaplaaster 10x15cm, steriilne N30</t>
  </si>
  <si>
    <t>vetthülgavast lausmaterjalist, õhku läbilaskev, keskel haavapadi, 10x15cm, steriilne N30</t>
  </si>
  <si>
    <t>811013, elastopor IV kanüüli fikseerimise plaaster 6x8cm. Pakend N100</t>
  </si>
  <si>
    <t>vetthülgavast lausmaterjalist, õhku läbilaskev, suruus 6x8cm. N100</t>
  </si>
  <si>
    <t>806012, elastopor kinnitusplaaster, kudumata materjalist, valge 15cm x 10m N1</t>
  </si>
  <si>
    <t xml:space="preserve"> kudumata materjalist, valge 15cm x 10m. Taga mõõteriba lõikamiseks.</t>
  </si>
  <si>
    <t>SNW25009W, SOFTplast rullplaaster, kudumata lausmaterjalist, valge, sirge servaga, 2,5cm x9,14m N12</t>
  </si>
  <si>
    <t>kudumata lausmaterjalist, valge, sirge servaga, 2,5cm x9,14m. Pakendis N12</t>
  </si>
  <si>
    <t>STA12509W, SENSIplast rullplaaster, tekstiilist 1,25cm x 9,14m N24</t>
  </si>
  <si>
    <t>tekstiilist, rebitava äärega, 1,25cm x 9,14m. Pakendis N24</t>
  </si>
  <si>
    <t>STA50009W, SENSIplast rullplaaster, tekstiilist 5cm x 9,14m N6</t>
  </si>
  <si>
    <t>tekstiilist, rebitava äärega, 5cm x 9,14m. Pakendis N6</t>
  </si>
  <si>
    <t xml:space="preserve">TF151505-SSRX, TUPFER LUX marlitups röntgenniidiga, läbimõõt  ~2,5cm,  25 x N5 </t>
  </si>
  <si>
    <t xml:space="preserve">marlitups röntgenniidiga, läbimõõt  ~2,5cm (lahtiselt 15x15cm), Pakendis 25 x N5 </t>
  </si>
  <si>
    <t>Octenilin® haavaloputuslahus</t>
  </si>
  <si>
    <t xml:space="preserve">Koostisosad: kõrgpuhastatud vesi (Aqua valde purificata), glütserool, etüülheksüülglütseriin, oktenidiinvesinikkloriid (Octenidine HCl)
Octenilin®  haavaloputuslahus on õrn ja tõhus steriilne puhastuslahus erinevat tüüpi haavadele ning tundlikele nahapiirkondadele. Säilitab haava niiskust ja toetab paranemist. Sobib kõikide haavade puhastamiseks, sh krooniliste haavandite, operatsioonijärgsete haavade ja põletuste korral ning on mõeldud nekrootilise koe, haigustekitajate, biofilmi ja fibriinsete katete eemaldamiseks. Ei tekita valu. </t>
  </si>
  <si>
    <t>RNB*10001. easyCARE nitriilkindad, puudrivabad, sinised, suurus S-L, N100</t>
  </si>
  <si>
    <t xml:space="preserve">nitriilkindad, puudrivabad, sinised, suurused S-L, N100. AQL: 1,0. Kinda pikkus 24,5cm </t>
  </si>
  <si>
    <t>RNBXL10001, easyCARE nitriilkindad, puudrivabad, sinised, suurus XL, N100</t>
  </si>
  <si>
    <t xml:space="preserve">nitriilkindad, puudrivabad, sinised, suurus XL, N100. AQL: 1,0. Kinda pikkus 24,5cm </t>
  </si>
  <si>
    <t>AT-NF-S_9_E, Steriilne kirurgiline lina 75 x90 cm</t>
  </si>
  <si>
    <t>Steriilne , 75 x90 cm. 40g/m3. 2-kihiline. Pakendis N50</t>
  </si>
  <si>
    <t xml:space="preserve">AT-NFFA-S2E, kirurgiline lina avaga 45 x 75cm. Pakendis 60tk. </t>
  </si>
  <si>
    <t>Steriilne , 45 x 75 cm, ava 6x8cm. 40g/m3. 2-kihiline. Pakendis N60</t>
  </si>
  <si>
    <t xml:space="preserve">AT-NFFA-S5E, kirurgiline lina avaga 75 x90cm, ava 6x8cm. Pakendis 60tk. </t>
  </si>
  <si>
    <t>Steriilne , 75 x 90 cm, ava 6x8cm. 40g/m3. 2-kihiline. Pakendis N50</t>
  </si>
  <si>
    <t>P1500BF, Infusioonisüsteemi pikendus 150cm , ftalaadivaba, steriilne N50</t>
  </si>
  <si>
    <t>Pikkus 150cm, ftalaadivaba, steriilne N50</t>
  </si>
  <si>
    <t>CFNL-2D-**-10-P, Foley põiekateeter (2-teeline), silikooniga kaetud lateks, suurused CH12, CH14, CH16 ,5-10 ml N10</t>
  </si>
  <si>
    <t>(2-teeline), silikooniga kaetud lateks, suurused CH12, CH14, CH16, 5-10 ml. Pikkus 400mm. Pakendis N10</t>
  </si>
  <si>
    <t>Ravimitops, tootekood: 1090504</t>
  </si>
  <si>
    <t>Polüpropüleenist, gradueeritud, purunemiskindel, 30 ml, pakendis 75 tk</t>
  </si>
  <si>
    <t>Cotton swabs WA1-I wood stick 150x2,2 mm, tootekood:  1030128</t>
  </si>
  <si>
    <t>150 x 2,2 mm, PU = 100 pcs/bag, 2,000 pcs/box</t>
  </si>
  <si>
    <t>MICROTAINER CAL torkelantsett 21Gx1,8mm (roosa) N200, tootekood: BD366593</t>
  </si>
  <si>
    <t xml:space="preserve">MICROTAINER CAL torkelantsett 21Gx1,8mm (roosa), pakendis 200 tk. Tootja: Becton, Dickinson and Company </t>
  </si>
  <si>
    <r>
      <rPr>
        <b/>
        <sz val="11"/>
        <rFont val="Arial"/>
        <family val="2"/>
        <charset val="186"/>
      </rPr>
      <t xml:space="preserve">Pakendi hind eurodes km-ta </t>
    </r>
    <r>
      <rPr>
        <sz val="11"/>
        <rFont val="Arial"/>
        <family val="2"/>
        <charset val="186"/>
      </rPr>
      <t xml:space="preserve">(sendi täpsusega </t>
    </r>
    <r>
      <rPr>
        <sz val="11"/>
        <color rgb="FF0070C0"/>
        <rFont val="Arial"/>
        <family val="2"/>
        <charset val="186"/>
      </rPr>
      <t>max 2 kohta</t>
    </r>
    <r>
      <rPr>
        <sz val="11"/>
        <rFont val="Arial"/>
        <family val="2"/>
        <charset val="186"/>
      </rPr>
      <t xml:space="preserve"> peale koma*)</t>
    </r>
  </si>
  <si>
    <r>
      <rPr>
        <b/>
        <sz val="11"/>
        <rFont val="Arial"/>
        <family val="2"/>
        <charset val="186"/>
      </rPr>
      <t xml:space="preserve">Kogus pakendis </t>
    </r>
    <r>
      <rPr>
        <sz val="11"/>
        <rFont val="Arial"/>
        <family val="2"/>
        <charset val="186"/>
      </rPr>
      <t>(sisestada valgetesse lahtritesse</t>
    </r>
    <r>
      <rPr>
        <sz val="11"/>
        <color rgb="FF0070C0"/>
        <rFont val="Arial"/>
        <family val="2"/>
        <charset val="186"/>
      </rPr>
      <t xml:space="preserve"> vaid number</t>
    </r>
    <r>
      <rPr>
        <sz val="11"/>
        <rFont val="Arial"/>
        <family val="2"/>
        <charset val="186"/>
      </rPr>
      <t>)</t>
    </r>
  </si>
  <si>
    <t>Plaastri täitepakend plaastriautomaati tuvastatavad LumoCare sinine 40tk- TUVAST</t>
  </si>
  <si>
    <t>-Metallidetektoriga tuvastatavad
-Toiduainetööstusele
-Steriilsed
-Veekindlad
-Saab ühe käega peale kanda
-40tk kahes mõõdus:
- 24tk 72x19 mm
- 16tk 72x25mm https://corpowear.com/et/p/12646/plaastri-taitepakend-plaastriautomaati-tuvastatavad-lumocare-sinine-40tk</t>
  </si>
  <si>
    <t>Franz-Mensch GmbH. 5242</t>
  </si>
  <si>
    <t>Kilest madratsikaitse 210x90 cm. 10Tk pakis https://www.franz-mensch.de/en/mattress-covers-cpe/5242</t>
  </si>
  <si>
    <t>PPS Manufacturing JSC – Safe Care</t>
  </si>
  <si>
    <t>Ühekordsed nitriilist mittesteriilsed puudrivabad kindad. 24Cm, S-XL, 100tk pakis https://corpowear.com/et/p/12689/nitriilkindad-puudrita-safe-care-100tk-sinine&amp;allProducts=1</t>
  </si>
  <si>
    <t xml:space="preserve">98401 Dispotech 200 ml </t>
  </si>
  <si>
    <t>Sisaldab:
Isobutaan, propaan, butaan, metüülalaat, isopropüülmüristaat, mentool.
Tootjamaa: Itaalia</t>
  </si>
  <si>
    <t>Silmaloputusvedelik CEDERROTH 500ml tk Kood: 7252</t>
  </si>
  <si>
    <t>–Steriilne, isotooniline NaCl 0,9%, säilitusainetevaba
-Funktsionaalne disain
–Efektiivne loputus
–Kiirelt avatav
-Kasutatav ka hoidikuta
-Sobib Cederrothi hoidikusse. 
-Kõrgus 23.5cm, diameeter 6.6cm</t>
  </si>
  <si>
    <t xml:space="preserve">Seinahoidik silmaloputuspudelile CEDERROTH 7200 </t>
  </si>
  <si>
    <t>Sobib Cederroth 500ml pudeli jaoks. Hoidik koos piltidega esmaabi juhisega.</t>
  </si>
  <si>
    <t xml:space="preserve">Meditrade alkolapid 3x3cm TME4465 </t>
  </si>
  <si>
    <t xml:space="preserve">3x3cm. Ühekaupa pakendatud.  100 % non-woven fabric, 0,4 ml isopropyl-alcohol 70 %. 100tk pakis https://www.franz-mensch.de/en/meditrade-alcoholic-swabs/tme4465 
</t>
  </si>
  <si>
    <t>Corpowear OÜ</t>
  </si>
  <si>
    <r>
      <t xml:space="preserve">Pakendi hind eurodes km-ta (sendi täpsusega </t>
    </r>
    <r>
      <rPr>
        <sz val="11"/>
        <color rgb="FF0070C0"/>
        <rFont val="Arial"/>
        <family val="2"/>
        <charset val="186"/>
      </rPr>
      <t>max 2 kohta</t>
    </r>
    <r>
      <rPr>
        <sz val="11"/>
        <rFont val="Arial"/>
        <family val="2"/>
        <charset val="186"/>
      </rPr>
      <t xml:space="preserve"> peale koma*)</t>
    </r>
  </si>
  <si>
    <r>
      <t>Kogus pakendis (sisestada valgetesse lahtritesse</t>
    </r>
    <r>
      <rPr>
        <sz val="11"/>
        <color rgb="FF0070C0"/>
        <rFont val="Arial"/>
        <family val="2"/>
        <charset val="186"/>
      </rPr>
      <t xml:space="preserve"> vaid number</t>
    </r>
    <r>
      <rPr>
        <sz val="11"/>
        <rFont val="Arial"/>
        <family val="2"/>
        <charset val="186"/>
      </rPr>
      <t>)</t>
    </r>
  </si>
  <si>
    <r>
      <t xml:space="preserve">Spongostan hemostaatilised želatiinkäsnad blisteris 24 tk </t>
    </r>
    <r>
      <rPr>
        <b/>
        <sz val="11"/>
        <color rgb="FF0070C0"/>
        <rFont val="Arial"/>
        <family val="2"/>
      </rPr>
      <t>MS0005</t>
    </r>
  </si>
  <si>
    <t>Spongostan™ hemostaatilised želatiinkäsnad on steriilsed, vee-lahustumatud, pehme ja vormitava struktuuriga hemostaatilised spongid, mis on valmistatud puhastatud porcine želatiinist ning on mõeldud veritsuse ajutiseks peatamiseks kirurgilistes ja hambaravi protseduurides, kui tavapärased meetodid (surve, laskmine, õmblus) ei anna piisavat tulemust</t>
  </si>
  <si>
    <t>Dentalmarket.ee OÜ</t>
  </si>
  <si>
    <t>Lanmer Group OÜ</t>
  </si>
  <si>
    <t>PAGASLING MARLITUPSUD STER. NR.3 N5X20/481284/</t>
  </si>
  <si>
    <t xml:space="preserve">Marlist ümmargune tups läbimõõduga ligikaudu 30 mm. Steriilses pakendis 5 tk. Karbis 20 steriilset N5 pakendit. </t>
  </si>
  <si>
    <t>BIONIKE PROXERA HUULEPALSAM KUIVADELE HUULTELE 3,8M</t>
  </si>
  <si>
    <t>Spetsiaalne hooldus kuivadele, väga kuivadele ja lõhenenud huultele. Sisaldab taimeõlide segu, mis kaitseb, hooldab ja niisutab huuli, pakkudes kohest leevendust. Ei jäta huuli kleepuvaks ega läikivaks. Toode on kerge vanilje lõhnaga.</t>
  </si>
  <si>
    <t>MICROFLEX 92-134</t>
  </si>
  <si>
    <t>karestatud näppudega, sinisednitriilkindad,   kinda  pikkus 240mm,  AQL 1,5</t>
  </si>
  <si>
    <t>ICE POWER KÜLMASPRAY 200ML</t>
  </si>
  <si>
    <t>Külmasperid kasutatakse pehmekoetraumade nagu venituste ja rebestuste esmaabiks. Kasutamisjuhised: Pihusta u. 15 cm kauguselt 5 sek jooksul. Korda vajadusel. Järelravi Ice Power külmakotiga või külmageeliga Koostisosade loetelu: Propane/Butane, Menthol, Ethanol Hoiatused ja ettevaatusabinõud:  Tähelepanu! Väldi geeli sattumist vigastatud nahale, silma ja limaskestadele. Hoida lastele kättesaamatus kohas. Ainlut välispidiseks kasutamiseks. Säilitada toatemperatuuril. Tootja: Fysioline Oy</t>
  </si>
  <si>
    <t>SOFT-ZELLIN-C NAHA PUHASTAMISEKS 6X3CM N100/288887/</t>
  </si>
  <si>
    <t>Ühekaupa pakitud padjakesed naha puhastamiseks. Niisutatud 0,4 ml isopropüülalkoholiga (70%), 6x3 cm, pakendis 100 tk.</t>
  </si>
  <si>
    <t>MAGNUM MEDICAL OÜ</t>
  </si>
  <si>
    <t>Klinion imav haavapadi 20x40cm ster. REF 4170015  N6</t>
  </si>
  <si>
    <t> Klinion imav haavapadi 20x40cm ster. Kastis 8x6tk</t>
  </si>
  <si>
    <t> Curafix IV Control aknaga kanüüliplaast 6x7,5cm. REF 33697 N50</t>
  </si>
  <si>
    <t>Curafix IV Control mittekootud materjalist, läbipaistva aknaga kanüüliplaast 6x7,5cm. Kastis 8x N50</t>
  </si>
  <si>
    <t>Kliniplast Fix 15cmx10m kinnitusplaaster REF 40294342 </t>
  </si>
  <si>
    <t>Kliniplast Fix 15cmx10m kinnitusplaaster taustapaberiga, haavapadjata N1 karbis</t>
  </si>
  <si>
    <t>Kliniplast paberteip valge 2,5cmx9,1m REF 4294156  N12</t>
  </si>
  <si>
    <t>Kliniplast paberteip valge 2,5cmx9,1m, karbis N12, kastis 10 karpi</t>
  </si>
  <si>
    <t>Durapore 12mmx9,1m kangasteip, ref 1538-0, N24</t>
  </si>
  <si>
    <t>Durapore 12mmx9,1m kangasteip, karbis 24 rulli</t>
  </si>
  <si>
    <t>Kliniplast tekstiilteip nahavärvi 5cmx9,10m REF  294167  N6</t>
  </si>
  <si>
    <t>Kliniplast tekstiilteip nahavärvi 5cmx9,10m N6</t>
  </si>
  <si>
    <t>520100  Madratsikaitse sinin kile kummiga 210x90x20cm</t>
  </si>
  <si>
    <t>kilest, servas kummiga, mõõdud 210 x 90 x 20 cm, katte värvus sinine, pakis 10 t, kastis 100 tk</t>
  </si>
  <si>
    <t>Kindad Klinion Nitril Ultra N150. S 102602; M 102603; L 102604</t>
  </si>
  <si>
    <t xml:space="preserve">Vastab standardile EN 455 ja EN374. Puudrivabad. AQL=1,5. Kinda pikkus 240 mm. Sobivad mõlemasse kätte. Suurused S, M ja L. Pakendis 150 tk. </t>
  </si>
  <si>
    <t>Kindad Klinion Nitril Ultra N150  XL 102605</t>
  </si>
  <si>
    <t xml:space="preserve">Vastab standardile EN 455 ja EN374. Puudrivabad. AQL=1,5. Kinda pikkus 240 mm. Sobivad mõlemasse kätte.  Pakendis 150 tk. </t>
  </si>
  <si>
    <t>33005 Raucodrape katmislina 75x90 cm steriilne N40</t>
  </si>
  <si>
    <t>33005 katmislina 75x90 cm steriilne N40</t>
  </si>
  <si>
    <t>33041 Raucodrape kleepavaga katmislina 50x60cm, kleepava 6cm N70</t>
  </si>
  <si>
    <t>33043 Raucodrape kleepavaga katmislina 75x90cm, kleepava 8cm N70</t>
  </si>
  <si>
    <t>33044 Raucodrape kleepavaga katmislina 75x90cm, kleepava 8cm N70</t>
  </si>
  <si>
    <t>Braun Thermoscan kõrvatermomeetri otsikud N20             04000-800</t>
  </si>
  <si>
    <t xml:space="preserve">Ühekordseks kasutamiseks mõeldud otsikud, pakis 20 tk </t>
  </si>
  <si>
    <t>RM720  Külmasprei 150ml</t>
  </si>
  <si>
    <t>Külmasprei:
Kasutatakse külmaraviks lihaste ka kõõluste rebendite, venituste, põrutuste ja traumade korral.
Pihustada peale umber 10cm kauguselt.
Vältida sattumist silma ja lahtisele haavale.</t>
  </si>
  <si>
    <t>Sterisets 5830S Pintsett 14cm plastik valge steriilne N55</t>
  </si>
  <si>
    <t xml:space="preserve">Plastikust, valge, pikkusega 14 cm, ühekordseks kasutamiseks, steriilne, üksikult pakendatud </t>
  </si>
  <si>
    <t>Rüsch Silkolatex kateeter Ch12 2teed 5-10ml N10 Kood: 180605-12 Rüsch Silkolatex kateeter Ch14 2teed 5-10ml N10 Kood: 180605-14 Rüsch Silkolatex kateeter Ch16 2teed 5-15ml N10 Kood: 180605-16</t>
  </si>
  <si>
    <t>Balloonkateeter silikoniseeritud lateksist, pikkus 40 cm, Ballooni suurus 5-15 ml, pakendis N10, steriilne</t>
  </si>
  <si>
    <t>VE1000000013 Raseerija kahepoolne ühekordne N1</t>
  </si>
  <si>
    <t>Mõlemal pool üks tera, pakis 100tk</t>
  </si>
  <si>
    <t>Pesemise komplekt steriilne N32 ref 9168121</t>
  </si>
  <si>
    <t>Pesemise komplekt (katmislina, neerukauss, klemm, tutikud+tampoonid) steriilne N32 ref 9168122</t>
  </si>
  <si>
    <t>Ravimitops 30ml, ref J1082x, J1083x</t>
  </si>
  <si>
    <t>saadaval värvused: kollane, punane, roheline, sinine, värvitu, pakis N75</t>
  </si>
  <si>
    <t>50-219 Vatitikud väiksed</t>
  </si>
  <si>
    <t>ühekordne puutikk, pakis N100, tootja Dansu</t>
  </si>
  <si>
    <t>HTL Strefa sõrmelantsett, ref 8859</t>
  </si>
  <si>
    <t>Haemolance NormFlow 21G 1,8 mm roheline</t>
  </si>
  <si>
    <t>Nahapuhast paber alkoh-ga 70% 3x6cm, ref 1131897   N100</t>
  </si>
  <si>
    <t>Nahapuhast paber alkoh-ga 70% 3x6cm, karbis 100 tk</t>
  </si>
  <si>
    <t>Mediq Eesti OÜ</t>
  </si>
  <si>
    <t>Imav haavapadi, ABENA, 20x40cm, sterile sterile. Ref.: 220930</t>
  </si>
  <si>
    <t>Steriilne haavapadjaga plaaster on valmistatud valgest lausmaterjalist ning kaetud hüpoallergeense liimiga. Plaastri keskel asuv õhuke haavapadi ei kleepu haava külge ning on suure imamisvõimega. Suurus 8 x 15 cm . Karbis 50 ühekaupa pakendatud steriilset plaastrit.</t>
  </si>
  <si>
    <t>Kanüüliplaaster ULTRA PORE, steriilne  Ref.: 157030</t>
  </si>
  <si>
    <t>mittekootud materjalist sisselõikega steriilne kanüüliplaaster. Pakendis 50 ühekaupa pakendatud steriilset plaastrit.</t>
  </si>
  <si>
    <t>Rullplaaster lausmaterjalist  ABENA, 15 cm x 10 m, . Ref.: 220958</t>
  </si>
  <si>
    <t>Valge paberist plaaster. Hüpoallergeense liimiga. Rullis 9,14 m. Pakendis 24 rulli.</t>
  </si>
  <si>
    <t>Gauze balls, ABENA, Ø3cm, white, no. 3, 17-thread, 5 pcs./pouch. Ref.: 221609</t>
  </si>
  <si>
    <t>Ümmargune marlitampoon läbimõõduga umbes 30 mm. 5 tükki steriilses pakendis. Karp sisaldab 25 steriilset N5 pakki.</t>
  </si>
  <si>
    <t>Gauze balls, ABENA, Ø4cm, white, no. 4, 17-thread, 5 pcs./pouch. Ref.: 221610</t>
  </si>
  <si>
    <t>Ümmargune marlitampoon läbimõõduga umbes 40 mm. 5 tükki steriilses pakendis. Karp sisaldab 25 steriilset N5 pakki.</t>
  </si>
  <si>
    <t>Surgifix® tubular bandage nr 1. Ref.: 34701</t>
  </si>
  <si>
    <t>Torukujuline võrkside sõrmele või varbale, 25 m</t>
  </si>
  <si>
    <t>Surgifix® tubular bandage nr 2. Ref.: 34702</t>
  </si>
  <si>
    <t>Torukujuline võrkside käele, 25 m</t>
  </si>
  <si>
    <t>Surgifix® tubular bandage nr 3. Ref.: 34703</t>
  </si>
  <si>
    <t>Torukujuline võrkside käsivarrele, 25 m</t>
  </si>
  <si>
    <t>Surgifix® tubular bandage nr 4. Ref.: 34704</t>
  </si>
  <si>
    <t>Torukujuline võrkside jalale säärele, 25 m</t>
  </si>
  <si>
    <t>Surgifix® tubular bandage nr 5. Ref.: 34705</t>
  </si>
  <si>
    <t>Torukujuline võrkside peale rindkerele, 25 m</t>
  </si>
  <si>
    <t>Surgifix® tubular bandage nr 6. Ref.: 34706</t>
  </si>
  <si>
    <t>Torukujuline võrkside rindkerele, 25 m</t>
  </si>
  <si>
    <t>Madratsikate, ABENA, 210x90x20cm, blue, PE, Ref.: 4405</t>
  </si>
  <si>
    <t>Mõõdud 210 × 90 × 20 cm. Veekindel Pakendis 10 tk</t>
  </si>
  <si>
    <t>VELO Nitrile gloves, sizes S, M, and L, powder-free, non-sterile, N100. Ref.: 5046002, 5046003, 5046004</t>
  </si>
  <si>
    <t xml:space="preserve">Vastab standardile EN 455. Puudrivabad mittesteriilsed nitriilkindad meditsiinilisteks protseduurideks. AQL=&lt;1,5. Kinda pikkus ligikaudu 240 mm. Sobivad mõlemasse kätte. Suurused S, M ja L. Pakendis 100 tk. </t>
  </si>
  <si>
    <t>VELO Nitrile gloves, size XL, powder-free, non-sterile, N100. Ref.: 5046005</t>
  </si>
  <si>
    <t>Vastab standardile EN 455. Puudrivabad mittesteriilsed nitriilkindad meditsiinilisteks protseduurideks. AQL=&lt;1,5. Kinda pikkus ligikaudu 240 mm. Sobivad mõlemasse kätte. Suurus XL. Pakendis 100 tk.</t>
  </si>
  <si>
    <t>Kondoom Ref B105.002.IS</t>
  </si>
  <si>
    <t xml:space="preserve"> Külmaaerosool Freeze Spray 150ml Ref 720</t>
  </si>
  <si>
    <t>Abivahend lihaste ja kõõluste põrutuste, venituste ja rebestuste korral. Balloonis 150 ml.</t>
  </si>
  <si>
    <t>Pintsetid, ühekordsed Splinter - Plastic - 11cm N100  Ref 820</t>
  </si>
  <si>
    <t>Uriinikateeter CH10–CH16, balloon 5–30 ml, sterile.</t>
  </si>
  <si>
    <t>Balloonkateeter, valmistatud silikoonkattega lateksist, ballooni suurus 5–30 ml. Suurused CH10, CH12, CH14 ja CH16. Steriilne.</t>
  </si>
  <si>
    <t>CoolTherm põletusside näomask  Ref 10066AA</t>
  </si>
  <si>
    <t>Põletusside CoolTherm näole immutatud hüaluroonhappe geeliga. Põletussidemel lõiked, mis võimaldavad seda mugavalt kasutada lisaks näole ka käelaba katmiseks. 30 x 40 cm  Ühekordselt pakitud. Steriilne. Tellitav ühekaupa.</t>
  </si>
  <si>
    <t>Raseerija, 2-teraga, single-use. Ref. : 27081</t>
  </si>
  <si>
    <t>Kahepoolne SR raseerija. Üks tera mõlemal küljel. Turvaraamiga. Pakendis 100 tk.</t>
  </si>
  <si>
    <t>Sidumiskomplekt, sterile. Ref.: 4904-006</t>
  </si>
  <si>
    <t>Haava sidumise komplekti kuulub klemm, neerukauss , katmislina, marlitupsud 5 tk, steriilne. Tellitav ühekaupa.</t>
  </si>
  <si>
    <t>Tops. Ravimitops, 30 ml, different colors. Ref.:  L-09170</t>
  </si>
  <si>
    <t>Pakendis 80 tk.</t>
  </si>
  <si>
    <t>Hemostatic sponge for alveolar closure Henry Schein sponges 24pcs</t>
  </si>
  <si>
    <t>Hemostatic sponge made from gelatin extract. SurgiSpon or equivalent. Blister package of 24pieces.</t>
  </si>
  <si>
    <t>MerMedical OÜ</t>
  </si>
  <si>
    <r>
      <t>Haavapadi absorbeeriv evercare</t>
    </r>
    <r>
      <rPr>
        <sz val="11"/>
        <color rgb="FF0070C0"/>
        <rFont val="Aptos Narrow"/>
        <family val="2"/>
      </rPr>
      <t>®</t>
    </r>
    <r>
      <rPr>
        <sz val="11"/>
        <color rgb="FF0070C0"/>
        <rFont val="Arial"/>
        <family val="2"/>
        <charset val="186"/>
      </rPr>
      <t xml:space="preserve"> 20x40cm steriilne, tootekood 4789-01</t>
    </r>
  </si>
  <si>
    <t xml:space="preserve">Steriilne absorbeeriv haavapadi. Väga suure imamisvõimega ning kaetud ühest küljest õhku läbilaskva eritisi hülgava materjaliga. Haavapoolne pind on eriti pehme ning ei kleepu haava külge. Suurus 20 x 40 cm. Steriilses pakendis 1 tk. Karbis 10 steriilset pakendit. </t>
  </si>
  <si>
    <r>
      <t>Haavaplaaster evercare</t>
    </r>
    <r>
      <rPr>
        <sz val="11"/>
        <color rgb="FF0070C0"/>
        <rFont val="Aptos Narrow"/>
        <family val="2"/>
      </rPr>
      <t>®</t>
    </r>
    <r>
      <rPr>
        <sz val="11"/>
        <color rgb="FF0070C0"/>
        <rFont val="Arial"/>
        <family val="2"/>
        <charset val="186"/>
      </rPr>
      <t xml:space="preserve"> 10x15cm, tootekood 4615</t>
    </r>
  </si>
  <si>
    <r>
      <t>Kanüüliplaaster evercare</t>
    </r>
    <r>
      <rPr>
        <sz val="11"/>
        <color rgb="FF0070C0"/>
        <rFont val="Aptos Narrow"/>
        <family val="2"/>
      </rPr>
      <t>®</t>
    </r>
    <r>
      <rPr>
        <sz val="11"/>
        <color rgb="FF0070C0"/>
        <rFont val="Arial"/>
        <family val="2"/>
        <charset val="186"/>
      </rPr>
      <t xml:space="preserve"> 6x8cm steriilne, tootekood 4640</t>
    </r>
  </si>
  <si>
    <t>Plaaster Salvequick sinine täidis plaastriautomaadile (6x35tk), tootekood 51030127</t>
  </si>
  <si>
    <t>Toitlustusasutustes kasutatavate metallidetektoritega avastatavad haavaplaastrid. Steriilsed, veekindlad, sinist värvi. Pakis plaastrid kahes suuruses: 1) keskmine liimuv osa: 72 x 19 mm, haavapadi: 24 x 12 mm, 2) suur liimuv osa: 72 x 25 mm, haavapadi: 24 x 17 mm. Pakis 6 x 35 plaastrit, kokku 210 plaastrit</t>
  </si>
  <si>
    <r>
      <t>Rullplaaster evercare</t>
    </r>
    <r>
      <rPr>
        <sz val="11"/>
        <color rgb="FF0070C0"/>
        <rFont val="Aptos Narrow"/>
        <family val="2"/>
      </rPr>
      <t>®</t>
    </r>
    <r>
      <rPr>
        <sz val="11"/>
        <color rgb="FF0070C0"/>
        <rFont val="Arial"/>
        <family val="2"/>
        <charset val="186"/>
      </rPr>
      <t xml:space="preserve"> 15cmx10m, tootekood 4570</t>
    </r>
  </si>
  <si>
    <t>Rullplaaster fikseerimiseks, lausmaterjalist, haavapadjata, laiusega15 cm, pikkusega 10 m.  Sobilik haavasidemete täiepinnaliseks fikseerimiseks ja ka mõõteinstrumentide, sondide, kanüülide jms kinnitamiseks. Pakendis 1 rull.</t>
  </si>
  <si>
    <r>
      <t>Plaaster SELEFA</t>
    </r>
    <r>
      <rPr>
        <sz val="11"/>
        <color rgb="FF0070C0"/>
        <rFont val="Aptos Narrow"/>
        <family val="2"/>
      </rPr>
      <t>®</t>
    </r>
    <r>
      <rPr>
        <sz val="11"/>
        <color rgb="FF0070C0"/>
        <rFont val="Arial"/>
        <family val="2"/>
        <charset val="186"/>
      </rPr>
      <t xml:space="preserve"> Grip paber 2,5cmx9,1m, tootekood 2402022</t>
    </r>
  </si>
  <si>
    <t>Valge paberist plaaster. Hüpoallergeense liimiga. Rullis 9,1m. Pakendis 12 rulli.</t>
  </si>
  <si>
    <r>
      <t>Plaaster SELEFA</t>
    </r>
    <r>
      <rPr>
        <sz val="11"/>
        <color rgb="FF0070C0"/>
        <rFont val="Aptos Narrow"/>
        <family val="2"/>
      </rPr>
      <t>®</t>
    </r>
    <r>
      <rPr>
        <sz val="11"/>
        <color rgb="FF0070C0"/>
        <rFont val="Arial"/>
        <family val="2"/>
        <charset val="186"/>
      </rPr>
      <t xml:space="preserve"> Silk kangas 1,25cmx9,1m, tootekood 2402011</t>
    </r>
    <r>
      <rPr>
        <sz val="11"/>
        <color theme="1"/>
        <rFont val="Calibri"/>
        <family val="2"/>
        <scheme val="minor"/>
      </rPr>
      <t/>
    </r>
  </si>
  <si>
    <t>Valge  tekstiilist rullplaaster. Hüpoallergeense liimiga. Rullis 9,1m. Pakendis 24 rulli.</t>
  </si>
  <si>
    <r>
      <t>Plaaster SELEFA</t>
    </r>
    <r>
      <rPr>
        <sz val="11"/>
        <color rgb="FF0070C0"/>
        <rFont val="Aptos Narrow"/>
        <family val="2"/>
      </rPr>
      <t>®</t>
    </r>
    <r>
      <rPr>
        <sz val="11"/>
        <color rgb="FF0070C0"/>
        <rFont val="Arial"/>
        <family val="2"/>
        <charset val="186"/>
      </rPr>
      <t xml:space="preserve"> Silk kangas 5cmx9,1m, tootekood 2402013</t>
    </r>
  </si>
  <si>
    <t>Valge  tekstiilist rullplaaster. Hüpoallergeense liimiga. Rullis 9,1m. Pakendis 6 rulli.</t>
  </si>
  <si>
    <r>
      <t>Marlitups SELEFA</t>
    </r>
    <r>
      <rPr>
        <sz val="11"/>
        <color rgb="FF0070C0"/>
        <rFont val="Aptos Narrow"/>
        <family val="2"/>
      </rPr>
      <t>®</t>
    </r>
    <r>
      <rPr>
        <sz val="7.7"/>
        <color rgb="FF0070C0"/>
        <rFont val="Arial"/>
        <family val="2"/>
        <charset val="186"/>
      </rPr>
      <t xml:space="preserve"> </t>
    </r>
    <r>
      <rPr>
        <sz val="11"/>
        <color rgb="FF0070C0"/>
        <rFont val="Arial"/>
        <family val="2"/>
        <charset val="186"/>
      </rPr>
      <t>30mm steriilne N75 (5tk/pk x 15), tootekood 22225030</t>
    </r>
  </si>
  <si>
    <t>Marlist ümmargune tups läbimõõduga 30 mm. Steriilses pakendis 5 tk. Karbis 15 steriilset N5 pakendit</t>
  </si>
  <si>
    <r>
      <t>Marlitups SELEFA</t>
    </r>
    <r>
      <rPr>
        <sz val="11"/>
        <color rgb="FF0070C0"/>
        <rFont val="Aptos Narrow"/>
        <family val="2"/>
      </rPr>
      <t>®</t>
    </r>
    <r>
      <rPr>
        <sz val="11"/>
        <color rgb="FF0070C0"/>
        <rFont val="Arial"/>
        <family val="2"/>
        <charset val="186"/>
      </rPr>
      <t xml:space="preserve"> 40mm steriilne N75 (5tk/pk x 15), tootekood 22225040</t>
    </r>
  </si>
  <si>
    <t>Marlist ümmargune tups läbimõõduga 40 mm. Steriilses pakendis 5 tk. Karbis 15 steriilset N5 pakendit</t>
  </si>
  <si>
    <t>Võrkside Surgifix nr.1 (00190244)</t>
  </si>
  <si>
    <t>Võrkside Surgifix nr.2 (00190245)</t>
  </si>
  <si>
    <t>Võrkside Surgifix nr.3 (00190246)</t>
  </si>
  <si>
    <t>Võrkside Surgifix nr.4 (00190247)</t>
  </si>
  <si>
    <t>Võrkside Surgifix nr.5 (00190248)</t>
  </si>
  <si>
    <t>Võrkside peale, rindkerele, 25m</t>
  </si>
  <si>
    <t>Võrkside Surgifix nr.6 (00190250)</t>
  </si>
  <si>
    <t>Võrkside rindkerele, keha 25m</t>
  </si>
  <si>
    <r>
      <t>Haavaloputuslahus Hydrocyn Aqua</t>
    </r>
    <r>
      <rPr>
        <sz val="11"/>
        <color rgb="FF0070C0"/>
        <rFont val="Aptos Narrow"/>
        <family val="2"/>
      </rPr>
      <t>®</t>
    </r>
    <r>
      <rPr>
        <sz val="11"/>
        <color rgb="FF0070C0"/>
        <rFont val="Arial"/>
        <family val="2"/>
        <charset val="186"/>
      </rPr>
      <t xml:space="preserve"> 500ml keeratava korgiga pudelis, tootekood HW35D100</t>
    </r>
  </si>
  <si>
    <t>Haavaloputuslahus biofilmi lõhustamiseks ja selle tekke vähendamiseks. Ei tekita valu. Pakendi suurus 500 ml.</t>
  </si>
  <si>
    <t>Hügieeniline huulepulk Abena 4,5g, tootekood 212011</t>
  </si>
  <si>
    <t>Hügieeniline huulepulk (värvitu, läiketa, maitseta) 4,5g. SPF10-50. Tellitav ühekaupa.</t>
  </si>
  <si>
    <t>Intubatsioonitoru juhtevarras (stilett Buzhii) USB + lubrikant; Tootekood: 8090015</t>
  </si>
  <si>
    <t>Madratsikaitse sinine kile 210x20x90cm, tootekood 4405</t>
  </si>
  <si>
    <t>Mõõdud 210 x 90 x 20 cm . Pakendi suurus 10 tk.</t>
  </si>
  <si>
    <r>
      <t>Kindad nitriil SELEFA</t>
    </r>
    <r>
      <rPr>
        <sz val="11"/>
        <color rgb="FF0070C0"/>
        <rFont val="Aptos Narrow"/>
        <family val="2"/>
      </rPr>
      <t>®</t>
    </r>
    <r>
      <rPr>
        <sz val="11"/>
        <color rgb="FF0070C0"/>
        <rFont val="Arial"/>
        <family val="2"/>
        <charset val="186"/>
      </rPr>
      <t xml:space="preserve"> AQUA sinine, suurused S tootekood 6011065, M tootekood 6011075, L  tootekood 6011085</t>
    </r>
  </si>
  <si>
    <t xml:space="preserve">Vastab standardile EN 455. Puudrivabad mittesteriilsed nitriilkindad meditsiinilisteks protseduurideks. AQL=&lt;1,5. Kinda pikkus 240 mm. Sobivad mõlemasse kätte. Suurused S, M ja L. Pakendis 100 tk. </t>
  </si>
  <si>
    <r>
      <t>Kindad nitriil SELEFA</t>
    </r>
    <r>
      <rPr>
        <sz val="11"/>
        <color rgb="FF0070C0"/>
        <rFont val="Aptos Narrow"/>
        <family val="2"/>
      </rPr>
      <t>®</t>
    </r>
    <r>
      <rPr>
        <sz val="11"/>
        <color rgb="FF0070C0"/>
        <rFont val="Arial"/>
        <family val="2"/>
        <charset val="186"/>
      </rPr>
      <t xml:space="preserve"> AQUA sinine XL tootekood 6011095</t>
    </r>
  </si>
  <si>
    <t xml:space="preserve">Vastab standardile EN 455. Puudrivabad mittesteriilsed nitriilkindad meditsiinilisteks protseduurideks. AQL=&lt;1,5. Kinda pikkus 240 mm. Sobivad mõlemasse kätte. Suurus XL. Pakendis 100 tk. </t>
  </si>
  <si>
    <r>
      <t>Katmislina evercare</t>
    </r>
    <r>
      <rPr>
        <sz val="11"/>
        <color rgb="FF0070C0"/>
        <rFont val="Aptos Narrow"/>
        <family val="2"/>
      </rPr>
      <t>®</t>
    </r>
    <r>
      <rPr>
        <sz val="7.7"/>
        <color rgb="FF0070C0"/>
        <rFont val="Arial"/>
        <family val="2"/>
        <charset val="186"/>
      </rPr>
      <t xml:space="preserve"> </t>
    </r>
    <r>
      <rPr>
        <sz val="11"/>
        <color rgb="FF0070C0"/>
        <rFont val="Arial"/>
        <family val="2"/>
        <charset val="186"/>
      </rPr>
      <t>75x90cm steriilne, tootekood 1415-01</t>
    </r>
  </si>
  <si>
    <t>Mõeldud kasutamiseks instrumendilaual (table cover). Tugevdatud. Mõõdud 75 x 90 cm. Steriilne, ühekaupa pakendatud. Pakendis 25 tk.</t>
  </si>
  <si>
    <r>
      <t>Op lina evercare</t>
    </r>
    <r>
      <rPr>
        <sz val="11"/>
        <color rgb="FF0070C0"/>
        <rFont val="Aptos Narrow"/>
        <family val="2"/>
      </rPr>
      <t>®</t>
    </r>
    <r>
      <rPr>
        <sz val="11"/>
        <color rgb="FF0070C0"/>
        <rFont val="Arial"/>
        <family val="2"/>
        <charset val="186"/>
      </rPr>
      <t xml:space="preserve"> 50x60cm kleepavaga 6x8cm steriilne, tootekood 1505-01</t>
    </r>
  </si>
  <si>
    <t>Laius 50cm, pikkus 60cm, ava suurus 6x8cm. Steriilne, ühekaupa pakendatud. Pakendis 45 tk.</t>
  </si>
  <si>
    <r>
      <t>Op lina evercare</t>
    </r>
    <r>
      <rPr>
        <sz val="11"/>
        <color rgb="FF0070C0"/>
        <rFont val="Aptos Narrow"/>
        <family val="2"/>
      </rPr>
      <t>®</t>
    </r>
    <r>
      <rPr>
        <sz val="11"/>
        <color rgb="FF0070C0"/>
        <rFont val="Arial"/>
        <family val="2"/>
        <charset val="186"/>
      </rPr>
      <t xml:space="preserve"> 75x90cm kleepavaga 6x8cm steriilne, tootekood 1515-01</t>
    </r>
  </si>
  <si>
    <t>Laius 75cm, pikkus 90cm, ava suurus 6x8cm. Steriilne, ühekaupa pakendatud. Pakendis 25 tk.</t>
  </si>
  <si>
    <t>Op.lina 150x250cm lõhik 7x70cm, tootekood 1310-02</t>
  </si>
  <si>
    <t>Mõõdud 150 x 250 cm, U-kujulise lõhiku mõõdud 7 x 70 cm. Steriilne, ühekaupa pakendatud. Pakendis 8 tk.</t>
  </si>
  <si>
    <t>Pakendis 25tk.</t>
  </si>
  <si>
    <t>Kondoomid Profil, tootekood K0071XN</t>
  </si>
  <si>
    <t>Valmistatud naturaalsest kõrgkvaliteetsest lateksist ning dermatoloogiliselt testitud. Pakendis 120 tk.</t>
  </si>
  <si>
    <t>I-gel N1-N5 Tootekoodid: 8201000; 8215000;8202000;8225000;8203000;8204000;8205000</t>
  </si>
  <si>
    <t>I-gel Suurused 1-5</t>
  </si>
  <si>
    <t>Kõrvatermomeetri ostikud, tootekood 06000-800</t>
  </si>
  <si>
    <t>Ühekordseks kasutamiseks mõeldud kaitsekiled kõrvatermomeetrile Braun Thermoscan PRO 6000. Pakendis 200 tk.</t>
  </si>
  <si>
    <t>Külmaaerosool, tootekood 21171</t>
  </si>
  <si>
    <t>Abivahend lihaste ja kõõluste põrutuste, venituste ja rebestuste korral. Balloonis 200 ml.</t>
  </si>
  <si>
    <t>Perrfuusori liin 150 cm: Tootekood: 10527-01</t>
  </si>
  <si>
    <t>Pintsett ühekordne steriilne, tootekood 601171</t>
  </si>
  <si>
    <t>Pikkus 13 cm. Roheline plastik. Pakendatud ühekaupa. Steriilne. Pakendis 50tk.</t>
  </si>
  <si>
    <t>Põiekateeter Ch12/ 5-15ml 40cm lateks silikoon steriilne, tootekood B260022, Ch14/ 5-15ml 40cm lateks silikoon steriilne, tootekood B260039; Ch16/5-15 ml 40cm lateks silikoon steriilne, tootekood B260046</t>
  </si>
  <si>
    <t>Balloonkateeter, valmistatud silikoonitud lateksist, ballooni suurus 5-15 ml. Suurused CH12, CH14 ja CH16. Steriilne. Pakendis 10 tk.</t>
  </si>
  <si>
    <t>Põletusside geeliga näole, tootekood 94367</t>
  </si>
  <si>
    <t>Põletusside immutatud hüaluroonhappe geeliga. Põletussidemel lõiked, mis võimaldavad seda mugavalt kasutada lisaks näole ka käelaba katmiseks. 30x40cm. Ühekordselt pakitud. Steriilne. Tellitav ühekaupa.</t>
  </si>
  <si>
    <t>Raseerimistera 2'e poolse teaga ja turvaraamiga, tootekood 81200</t>
  </si>
  <si>
    <t>Kahepoolne raseerija. Mõlemal pool üks tera. Turvaraamiga. Must. Pakendis 1 tk.</t>
  </si>
  <si>
    <r>
      <t>Sidumiskomplekt evercare</t>
    </r>
    <r>
      <rPr>
        <sz val="11"/>
        <color rgb="FF0070C0"/>
        <rFont val="Aptos Narrow"/>
        <family val="2"/>
      </rPr>
      <t xml:space="preserve">® </t>
    </r>
    <r>
      <rPr>
        <sz val="11"/>
        <color rgb="FF0070C0"/>
        <rFont val="Arial"/>
        <family val="2"/>
      </rPr>
      <t xml:space="preserve">steriilne, tootekood </t>
    </r>
    <r>
      <rPr>
        <sz val="11"/>
        <color rgb="FF0070C0"/>
        <rFont val="Arial"/>
        <family val="2"/>
        <charset val="186"/>
      </rPr>
      <t>1964-02</t>
    </r>
  </si>
  <si>
    <t>Haava sidumise komplekti kuulub klemm, aluskandik, katmislina, marlitupsud 5tk), steriilne. Tellitav ühekaupa.</t>
  </si>
  <si>
    <t>Silmaloputusvedelik Cederroth steriilne 500ml, tootekood 725200</t>
  </si>
  <si>
    <t>Silmaloputusvedeliku seinakinnitus Cederroth, tootekood 7200</t>
  </si>
  <si>
    <t>Tenavan rasvatalk 75g, tootekood 513001</t>
  </si>
  <si>
    <t>Pakendi suurus 75g.</t>
  </si>
  <si>
    <t>Ravimitops 30ml ECO, tootekood 1352</t>
  </si>
  <si>
    <t>Pakendis 90tk.</t>
  </si>
  <si>
    <t>Peitsimispulk väike, tootekood 5128101</t>
  </si>
  <si>
    <t>Turvalantsett Medlance Plus 21G 1,8mm, tootekood 7044</t>
  </si>
  <si>
    <t xml:space="preserve">Poolautomaatne sõrmeotsa lantsett täiskasvanule 21G/1,8 mm. Pakendis 200 tk. </t>
  </si>
  <si>
    <t>Analüüsitops 210ml kaanega, tootekoodid 30185533/711180</t>
  </si>
  <si>
    <t>Uriinitops 210 ml pealesurutava kaanega. Pakendis 60tk.</t>
  </si>
  <si>
    <t>Hemostaatiline käsn Spongostan Dental 1x1x1cm, tootekood MS0005</t>
  </si>
  <si>
    <t>Hemostaatiline käsn, mis on valmistatud želatiini ekstraktist. Blisterpakendis 24tk.</t>
  </si>
  <si>
    <t>Nahapuhastuspaber alkoholiga 3x6cm, tootekood ALS-01</t>
  </si>
  <si>
    <t>70% piiritust sisaldava lahusega immutatud, ühekaupa pakitud suuruses 3 x 6 cm alkolapid. Pakend 100tk.</t>
  </si>
  <si>
    <t>Ster. Kott 15x30cm, tootekood 1105</t>
  </si>
  <si>
    <t xml:space="preserve">Indikaatorribaga. Mõõdud 15 x 30 Pakendis 200 tk. </t>
  </si>
  <si>
    <t>OneMed OÜ</t>
  </si>
  <si>
    <t>Prontosan haavaloputuslahus 350 ml/ 400423</t>
  </si>
  <si>
    <t>0,1% polüheksaniidi preparaat lahusena, biofilmi eemaldamiseks</t>
  </si>
  <si>
    <t>Vasco Nitril Cloud White N150/ S- 9206210; M- 9206229; L- 9206237</t>
  </si>
  <si>
    <t>Ühekordselt kasutatavad uuringu- ja protseduurikindad nitriilist, puudrivabad. Rulläärega, karestatud sõrmeotstega, tiuraamivabad, MBT-vabad, sõrmeotsa ühe seina paksus ≥ 0,08 mm, valged.</t>
  </si>
  <si>
    <t>Vasco Nitril Cloud White N135/ XL- 9206245</t>
  </si>
  <si>
    <t>Ühekordsed anatoomilised pintsetid BD047SU</t>
  </si>
  <si>
    <t xml:space="preserve">Pikkus 14 cm. Pakendatud ühekaupa. Steriilne.Pakendis20tk </t>
  </si>
  <si>
    <t>Steriilne haavaplaaster 15 x 8 cm; Tootekood: 34862</t>
  </si>
  <si>
    <t>Steriilne haavapadjaga plaaster on valmistatud valgest lausmaterjalist ning kaetud hüpoallergeense liimiga. Plaastri keskel asuv õhuke haavapadi ei kleepu haava külge ning on suure imamisvõimega. Suurus 8 x 15 cm. Karbis 50 ühekaupa pakendatud steriilset plaastrit.</t>
  </si>
  <si>
    <t>TEGADERM 3M - 6x7 cm for IV canulae - sterile; Tootekood: 34894</t>
  </si>
  <si>
    <t>Läbipaistev, raamiga steriilne kanüüliplaaster. Pakendis 100 ühekaupa pakendatud steriilset plaastrit.</t>
  </si>
  <si>
    <t>Kinnitusplaaster 25mm x 9,14 m, 12 tk; Tootekood: 34793</t>
  </si>
  <si>
    <t>Valge paberist plaaster. Hüpoallergeense liimiga. Rullis 9,14 m. Pakendis 12 rulli.</t>
  </si>
  <si>
    <t>COTTON GAUZE BALLS diam.30 mm - sterile; Tootekood: 35045</t>
  </si>
  <si>
    <t xml:space="preserve">Marlist ümmargune tups läbimõõduga ligikaudu 30 mm. Steriilses pakendis 5 tk. Karbis 50 steriilset N5 pakendit. </t>
  </si>
  <si>
    <t>COTTON GAUZE BALLS diam.40 mm - sterile; Tootekood: 35046</t>
  </si>
  <si>
    <t xml:space="preserve">Marlist ümmargune tups läbimõõduga ligikaudu 40 mm. Steriilses pakendis 5 tk. Karbis 40 steriilset pakendit. </t>
  </si>
  <si>
    <t>Võrkside 25m sõrm; Tootekood: 34701</t>
  </si>
  <si>
    <t>ELASTIC TUBULAR NETTING 2 for wrist and hand; Tootekood: 34702</t>
  </si>
  <si>
    <t xml:space="preserve">ELASTIC TUBULAR NETTING 3 for hand, elbow and arm;  Tootekood: 34703
</t>
  </si>
  <si>
    <t>ELASTIC TUBULAR NETTING 4 for elbow, arm and foot; Tootekood: 34704</t>
  </si>
  <si>
    <t>ELASTIC TUBULAR NETTING 6 for head, shoulder, pelvis, leg; Tootekood: 34706</t>
  </si>
  <si>
    <t>ELASTIC TUBULAR NETTING 8 for shoulder, body, back; Tootekood: 34708</t>
  </si>
  <si>
    <t>MGSNS,MGSNM,MGSNL      Mediguard Special Nitrile Exam Gloves</t>
  </si>
  <si>
    <t>Pakendis 200 tk. Puudrivabad nitriilkindad, pikkus 250 mm, sobivad mõlemasse kätte. 1.0 AQL Vastab standardile EN 455</t>
  </si>
  <si>
    <t>MGSNXL   Mediguard Special Nitrile Exam Gloves</t>
  </si>
  <si>
    <t>Pakendis 180 tk. Puudrivabad nitriilkindad, pikkus 250 mm, sobivad mõlemasse kätte. 1.0 AQL Vastab standardile EN 455</t>
  </si>
  <si>
    <t>Külmasprei – 400ml; Tootekood: 34112</t>
  </si>
  <si>
    <t>Abivahend lihaste ja kõõluste põrutuste, venituste ja rebestuste korral. Balloonis 400 ml. Kastis 12tk.</t>
  </si>
  <si>
    <t>Ühekordne pintsett steriilne (25tk pakis); Tootekood: 38850</t>
  </si>
  <si>
    <t>Pikkus 13 cm. Pakendatud ühekaupa. Steriilne. Pakendis 25 tk.</t>
  </si>
  <si>
    <t>Urosid Latex Foley Catheter   662012, 66014,662016</t>
  </si>
  <si>
    <t>Balloonkateeter, valmistatud silikkonitud lateksist, ballooni ssurus 5-10 ml.Pakendis 10 tk</t>
  </si>
  <si>
    <t>SMALL COTTON SWABS - cotton 5 mm, Tootekood: 29754</t>
  </si>
  <si>
    <t>Peitsimispulk, väike Ø: 0.5 cm. Pikkus 15 cm. Pakendis 100 tk.</t>
  </si>
  <si>
    <t>SQUARE SAFETY NEEDLE 23G - automatic lancets; Tootekood: 24463</t>
  </si>
  <si>
    <t xml:space="preserve">Poolautomaatne sõrmeotsa lantsett täiskasvanule 23G/1,8 mm. Pakendis 100 tk. </t>
  </si>
  <si>
    <t>Alkolapid 3 x 6,5 cm; tootekood: 36599</t>
  </si>
  <si>
    <t>70% piiritust sisaldava lahusega immutatud, ühekaupa pakitud suuruses 3 x 6,5 cm alkolapid. Pakend 100 tk.</t>
  </si>
  <si>
    <t>OÜ Hansa Medical</t>
  </si>
  <si>
    <t>Granudacyn haavaloputuslahus 500ml
tarnija tootekood 360101</t>
  </si>
  <si>
    <t>Haavaloputuslahus puhastab, niisutab ja loputab. Akuutsete, krooniliste, kontamineerunud haavade, põletuste korral. Jäetakse haava, ei kipita, toime on kohene, hävitab grampositiivsed, gramnegatiivsed bakterid, takistab seente, viiruste ja spooride levikut. Ennetab infektsioone, vähendab haava halba lõhna. Sobib ninasse, kõrva, suhu, õõnsuste, fistulite korral, limaskestadele, luukoel, kõhrel, kõhuõõne loputamiseks igas vanuses.</t>
  </si>
  <si>
    <t xml:space="preserve">Livsane huulepalsam SPF30 4,8g
Tamro tootekood P016219
</t>
  </si>
  <si>
    <t>LIVSANE huulepalsam hoolitseb huulte eest ja muudab need pehmeks. Palsam sisaldab mesilasvaha, mis niisutab ja toidab huulte õrna nahka. Avokaado- ja mandliõli niisutavad ja muudavad huuled siledaks.</t>
  </si>
  <si>
    <t>Livsane kindad nitriil S mittesteril puudrivaba N100
Tamro tootekood P021523
Livsane kindad nitriil M mittesteril puudrivaba N100
Tamro tootekood P021524
Livsane kindad nitriil L mittesteril puudrivaba N100
Tamro tootekood P021525</t>
  </si>
  <si>
    <t>Vastab standardile EN 455. Puudrivabad mittesteriilsed nitriilkindad meditsiinilisteks protseduurideks. AQL=&lt;1,5. Kinda pikkus ligikaudu 240 mm. Sobivad mõlemasse kätte. Suurused S, M ja L. Pakendis 100 tk</t>
  </si>
  <si>
    <t>Ice Power Cold külmasprei 200ml
Tamro tootekood P008649</t>
  </si>
  <si>
    <t>Tõhusalt jahutav külmasprei venituste, nikastuste ja rebendite esmaabiks. Mahuti on rõhu all: Kuumenemisel võib lõhkeda. Mitte purustada ega põletada isegi pärast kasutamist. Hoida eemal soojusallikast, kuumadest pindadest, sädemetest, leekidest ja muudest süüteallikatest. Mitte suitsetada. Ärge pihustage avatud leekidesse või muudesse süüteallikatesse. Hoida lastele kättesaamatus kohas. Kaitsta päikesevalguse eest. Mitte kasutada temperatuuril üle 50?C/122?F. Eriti tuleohtlik aerosool.</t>
  </si>
  <si>
    <r>
      <t xml:space="preserve">Pintsetid ühekordselt kasutatavad, steriilsed, </t>
    </r>
    <r>
      <rPr>
        <b/>
        <sz val="11"/>
        <color rgb="FF0070C0"/>
        <rFont val="Arial"/>
        <family val="2"/>
        <charset val="186"/>
      </rPr>
      <t>14</t>
    </r>
    <r>
      <rPr>
        <sz val="11"/>
        <color rgb="FF0070C0"/>
        <rFont val="Arial"/>
        <family val="2"/>
        <charset val="186"/>
      </rPr>
      <t xml:space="preserve"> cm. Ref. 56.000.18.014</t>
    </r>
  </si>
  <si>
    <r>
      <t xml:space="preserve">Pintsetid ühekordselt kasutatavad, steriilsed, </t>
    </r>
    <r>
      <rPr>
        <b/>
        <sz val="11"/>
        <color rgb="FF0070C0"/>
        <rFont val="Arial"/>
        <family val="2"/>
        <charset val="186"/>
      </rPr>
      <t xml:space="preserve">14 </t>
    </r>
    <r>
      <rPr>
        <sz val="11"/>
        <color rgb="FF0070C0"/>
        <rFont val="Arial"/>
        <family val="2"/>
        <charset val="186"/>
      </rPr>
      <t>cm.  Pakendatud ühekaupa. Steriilne. Pakendis 100 tk.</t>
    </r>
  </si>
  <si>
    <t>TAMRO EESTI OÜ</t>
  </si>
  <si>
    <r>
      <t>Võrdlusühiku maksumus km-ta (</t>
    </r>
    <r>
      <rPr>
        <b/>
        <sz val="11"/>
        <color rgb="FF0070C0"/>
        <rFont val="Arial"/>
        <family val="2"/>
        <charset val="186"/>
      </rPr>
      <t>max 4 kohta</t>
    </r>
    <r>
      <rPr>
        <b/>
        <sz val="11"/>
        <rFont val="Arial"/>
        <family val="2"/>
        <charset val="186"/>
      </rPr>
      <t xml:space="preserve"> peale koma*,</t>
    </r>
    <r>
      <rPr>
        <b/>
        <sz val="11"/>
        <color rgb="FF0070C0"/>
        <rFont val="Arial"/>
        <family val="2"/>
        <charset val="186"/>
      </rPr>
      <t>kaetud valemiga</t>
    </r>
    <r>
      <rPr>
        <b/>
        <sz val="11"/>
        <rFont val="Arial"/>
        <family val="2"/>
        <charset val="186"/>
      </rPr>
      <t>: "pakeni hind" / "kogus pakendis")</t>
    </r>
  </si>
  <si>
    <t xml:space="preserve">Haavaplaaster Euromed sterile 8x15 cm.              Ref.: 717805 </t>
  </si>
  <si>
    <t>Rullplaaster Octacare Microporous paberist 2.5 cm x 9,14m. Ref.: 12902</t>
  </si>
  <si>
    <t>Prognoositava aastase vajaduse kogumaksumus</t>
  </si>
  <si>
    <t>Lisa 4</t>
  </si>
  <si>
    <t>hankelepingu "Ravimite ja meditsiini kuluvahendite soetus" juurde</t>
  </si>
  <si>
    <t xml:space="preserve">Pakkumus kategooria II meditsiini kuluvahendid </t>
  </si>
  <si>
    <t>Ohutustoode, tera peale libistatava kattega, üheosaline. Pakendis 10-20 tk.</t>
  </si>
  <si>
    <t>Skalpell nr 12, ühekordseks kasutamiseks, steriilne</t>
  </si>
  <si>
    <t>Skalpell Bard-Barker nr 12, tootekood 372612</t>
  </si>
  <si>
    <t>Ohutustoode, tera peale libistatava kattega, üheosaline. Pakendis 10 tk.</t>
  </si>
  <si>
    <t>Külmakompress, isekülmuv, ühekordseks kasutamiseks</t>
  </si>
  <si>
    <t>Pikkus 20-28 cm ja laius 13-15 cm. Pakendis 1-30 tk.</t>
  </si>
  <si>
    <t>Külmakompress Tensocold 24x14,5cm ühekordne, tootekood 4742301</t>
  </si>
  <si>
    <t>Pikkus 24cm ja laius 14,5cm. Pakendis 1tk.</t>
  </si>
  <si>
    <t>Implantatsiooni kirurgiline komplekt, steriilne</t>
  </si>
  <si>
    <t>Komplektis sisaldub: voolikukatted 120 x 8 cm 2 tk, voolikute fikseerimise kleeps, suur lina - patsiendikate 100 x 150 cm, väike lauakate 75 x 100 cm, näokleeps 2 x 5 cm.</t>
  </si>
  <si>
    <t>Stom op komplekt evercare® steriilne, tootekood 1290-02</t>
  </si>
  <si>
    <t>Komplektis sisaldub: voolikukatted 120 x 8 cm 2 tk, voolikute fikseerimise kleeps, suur lina - patsiendikate 100 x 150 cm, väike lauakate 75 x 100 cm, näokleeps 2 x 5 cm</t>
  </si>
  <si>
    <t>Skalpell nr 10, ühekordseks kasutamiseks, steriilne</t>
  </si>
  <si>
    <t>Skalpell nr 11, ühekordseks kasutamiseks, steriilne</t>
  </si>
  <si>
    <t>Skalpell Bard-Barker nr 10, tootekood 372610</t>
  </si>
  <si>
    <t>Skalpell Bard-Barker nr 11, tootekood 372611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</si>
</sst>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26">
    <font>
      <sz val="11"/>
      <color theme="1"/>
      <name val="Calibri"/>
      <family val="2"/>
      <scheme val="minor"/>
    </font>
    <font>
      <sz val="11"/>
      <color rgb="FF006100"/>
      <name val="Calibri"/>
      <family val="2"/>
      <charset val="186"/>
      <scheme val="minor"/>
    </font>
    <font>
      <sz val="11"/>
      <name val="Arial"/>
      <family val="2"/>
      <charset val="186"/>
    </font>
    <font>
      <sz val="11"/>
      <color rgb="FFC00000"/>
      <name val="Arial"/>
      <family val="2"/>
      <charset val="186"/>
    </font>
    <font>
      <b/>
      <sz val="11"/>
      <name val="Arial"/>
      <family val="2"/>
      <charset val="186"/>
    </font>
    <font>
      <sz val="11"/>
      <color rgb="FF0070C0"/>
      <name val="Arial"/>
      <family val="2"/>
      <charset val="186"/>
    </font>
    <font>
      <sz val="10"/>
      <name val="Arial"/>
      <family val="2"/>
      <charset val="186"/>
    </font>
    <font>
      <b/>
      <sz val="11"/>
      <color rgb="FF0070C0"/>
      <name val="Arial"/>
      <family val="2"/>
      <charset val="186"/>
    </font>
    <font>
      <sz val="11"/>
      <name val="Arial"/>
      <family val="2"/>
    </font>
    <font>
      <u/>
      <sz val="11"/>
      <color theme="10"/>
      <name val="Calibri"/>
      <family val="2"/>
      <scheme val="minor"/>
    </font>
    <font>
      <b/>
      <sz val="11"/>
      <color rgb="FF2A6099"/>
      <name val="Arial"/>
      <family val="2"/>
      <charset val="186"/>
    </font>
    <font>
      <sz val="11"/>
      <color rgb="FF0070C0"/>
      <name val="Arial"/>
      <family val="2"/>
    </font>
    <font>
      <b/>
      <sz val="11"/>
      <color rgb="FF0070C0"/>
      <name val="Arial"/>
      <family val="2"/>
    </font>
    <font>
      <sz val="11"/>
      <color rgb="FF0070C0"/>
      <name val="Aptos Narrow"/>
      <family val="2"/>
    </font>
    <font>
      <sz val="7.7"/>
      <color rgb="FF0070C0"/>
      <name val="Arial"/>
      <family val="2"/>
      <charset val="186"/>
    </font>
    <font>
      <sz val="11"/>
      <color rgb="FF0070C0"/>
      <name val="Arial"/>
      <family val="2"/>
      <charset val="1"/>
    </font>
    <font>
      <sz val="10"/>
      <color rgb="FF0070C0"/>
      <name val="Times New Roman"/>
      <family val="1"/>
    </font>
    <font>
      <u/>
      <sz val="11"/>
      <color rgb="FF0070C0"/>
      <name val="Calibri"/>
      <family val="2"/>
      <scheme val="minor"/>
    </font>
    <font>
      <sz val="11"/>
      <color rgb="FF0070C0"/>
      <name val="Calibri"/>
      <family val="2"/>
      <scheme val="minor"/>
    </font>
    <font>
      <sz val="12"/>
      <color rgb="FF0070C0"/>
      <name val="Gill-Sans-Nova"/>
      <family val="2"/>
      <charset val="1"/>
    </font>
    <font>
      <sz val="11"/>
      <color rgb="FF9C5700"/>
      <name val="Calibri"/>
      <family val="2"/>
      <charset val="186"/>
      <scheme val="minor"/>
    </font>
    <font>
      <b/>
      <sz val="11"/>
      <color theme="1"/>
      <name val="Calibri"/>
      <family val="2"/>
      <charset val="186"/>
      <scheme val="minor"/>
    </font>
    <font>
      <sz val="11"/>
      <color rgb="FF9C0006"/>
      <name val="Calibri"/>
      <family val="2"/>
      <charset val="186"/>
      <scheme val="minor"/>
    </font>
    <font>
      <b/>
      <sz val="11"/>
      <color rgb="FF9C0006"/>
      <name val="Calibri"/>
      <family val="2"/>
      <charset val="186"/>
      <scheme val="minor"/>
    </font>
    <font>
      <sz val="11"/>
      <name val="Calibri"/>
      <family val="2"/>
      <scheme val="minor"/>
    </font>
    <font>
      <sz val="11"/>
      <name val="Calibri"/>
      <family val="2"/>
      <charset val="186"/>
      <scheme val="minor"/>
    </font>
  </fonts>
  <fills count="8">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4" tint="0.79989013336588644"/>
        <bgColor rgb="FFCCFFFF"/>
      </patternFill>
    </fill>
    <fill>
      <patternFill patternType="solid">
        <fgColor rgb="FFFFC000"/>
        <bgColor indexed="64"/>
      </patternFill>
    </fill>
    <fill>
      <patternFill patternType="solid">
        <fgColor rgb="FFFFEB9C"/>
      </patternFill>
    </fill>
    <fill>
      <patternFill patternType="solid">
        <fgColor rgb="FFFFC7CE"/>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6" fillId="0" borderId="0"/>
    <xf numFmtId="0" fontId="9" fillId="0" borderId="0" applyNumberFormat="0" applyFill="0" applyBorder="0" applyAlignment="0" applyProtection="0"/>
    <xf numFmtId="0" fontId="20" fillId="6" borderId="0" applyNumberFormat="0" applyBorder="0" applyAlignment="0" applyProtection="0"/>
    <xf numFmtId="0" fontId="22" fillId="7" borderId="0" applyNumberFormat="0" applyBorder="0" applyAlignment="0" applyProtection="0"/>
  </cellStyleXfs>
  <cellXfs count="122">
    <xf numFmtId="0" fontId="0" fillId="0" borderId="0" xfId="0"/>
    <xf numFmtId="0" fontId="2" fillId="0" borderId="0" xfId="0" applyFont="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applyAlignment="1">
      <alignment vertical="top" wrapText="1"/>
    </xf>
    <xf numFmtId="0" fontId="2" fillId="3" borderId="1" xfId="0" applyFont="1" applyFill="1" applyBorder="1" applyAlignment="1">
      <alignment vertical="top" wrapText="1"/>
    </xf>
    <xf numFmtId="0" fontId="2" fillId="3" borderId="1"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7" fillId="3" borderId="1" xfId="0" applyFont="1" applyFill="1" applyBorder="1" applyAlignment="1">
      <alignment vertical="top" wrapText="1"/>
    </xf>
    <xf numFmtId="0" fontId="2"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4" fillId="3" borderId="11" xfId="0" applyFont="1" applyFill="1" applyBorder="1" applyAlignment="1">
      <alignment horizontal="center" vertical="top" wrapText="1"/>
    </xf>
    <xf numFmtId="0" fontId="7" fillId="4" borderId="1" xfId="0" applyFont="1" applyFill="1" applyBorder="1" applyAlignment="1">
      <alignment vertical="top"/>
    </xf>
    <xf numFmtId="0" fontId="4" fillId="4" borderId="1" xfId="0" applyFont="1" applyFill="1" applyBorder="1" applyAlignment="1">
      <alignment horizontal="center" vertical="top" wrapText="1"/>
    </xf>
    <xf numFmtId="0" fontId="4" fillId="4" borderId="1" xfId="0" applyFont="1" applyFill="1" applyBorder="1" applyAlignment="1">
      <alignment vertical="top" wrapText="1"/>
    </xf>
    <xf numFmtId="0" fontId="10"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8" fillId="0" borderId="4" xfId="0" applyFont="1" applyBorder="1" applyAlignment="1">
      <alignment horizontal="center" wrapText="1"/>
    </xf>
    <xf numFmtId="0" fontId="11" fillId="3" borderId="1" xfId="0" applyFont="1" applyFill="1" applyBorder="1" applyAlignment="1">
      <alignment horizontal="center" wrapText="1"/>
    </xf>
    <xf numFmtId="0" fontId="2" fillId="3" borderId="1" xfId="0" applyFont="1" applyFill="1" applyBorder="1" applyAlignment="1">
      <alignment horizontal="left" vertical="top" wrapText="1"/>
    </xf>
    <xf numFmtId="3" fontId="4" fillId="3" borderId="1" xfId="0" applyNumberFormat="1" applyFont="1" applyFill="1" applyBorder="1" applyAlignment="1">
      <alignment horizontal="left" vertical="top" wrapText="1"/>
    </xf>
    <xf numFmtId="0" fontId="3"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4" fillId="0" borderId="15" xfId="0" applyFont="1" applyBorder="1" applyAlignment="1">
      <alignment horizontal="center" vertical="top" wrapText="1"/>
    </xf>
    <xf numFmtId="0" fontId="4" fillId="0" borderId="12" xfId="0" applyFont="1" applyBorder="1" applyAlignment="1">
      <alignment horizontal="center" vertical="top" wrapText="1"/>
    </xf>
    <xf numFmtId="0" fontId="7" fillId="3" borderId="10" xfId="0" applyFont="1" applyFill="1" applyBorder="1" applyAlignment="1">
      <alignment vertical="top" wrapText="1"/>
    </xf>
    <xf numFmtId="0" fontId="7"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7" fillId="3" borderId="11" xfId="0" applyFont="1" applyFill="1" applyBorder="1" applyAlignment="1">
      <alignment vertical="top" wrapText="1"/>
    </xf>
    <xf numFmtId="0" fontId="4" fillId="3" borderId="10" xfId="0" applyFont="1" applyFill="1" applyBorder="1" applyAlignment="1">
      <alignment horizontal="left" vertical="top" wrapText="1"/>
    </xf>
    <xf numFmtId="0" fontId="4" fillId="3" borderId="10" xfId="0" applyFont="1" applyFill="1" applyBorder="1" applyAlignment="1">
      <alignment horizontal="center" vertical="top" wrapText="1"/>
    </xf>
    <xf numFmtId="0" fontId="7" fillId="4" borderId="10" xfId="0" applyFont="1" applyFill="1" applyBorder="1" applyAlignment="1">
      <alignment vertical="top"/>
    </xf>
    <xf numFmtId="0" fontId="4" fillId="4" borderId="11" xfId="0" applyFont="1" applyFill="1" applyBorder="1" applyAlignment="1">
      <alignment horizontal="center" vertical="top" wrapText="1"/>
    </xf>
    <xf numFmtId="0" fontId="10" fillId="4" borderId="10" xfId="0" applyFont="1" applyFill="1" applyBorder="1" applyAlignment="1">
      <alignment horizontal="left" vertical="top"/>
    </xf>
    <xf numFmtId="0" fontId="4" fillId="4" borderId="11" xfId="0" applyFont="1" applyFill="1" applyBorder="1" applyAlignment="1">
      <alignment horizontal="left" vertical="top" wrapText="1"/>
    </xf>
    <xf numFmtId="0" fontId="7" fillId="4" borderId="10" xfId="0" applyFont="1" applyFill="1" applyBorder="1" applyAlignment="1">
      <alignment horizontal="left" vertical="top"/>
    </xf>
    <xf numFmtId="0" fontId="8" fillId="0" borderId="15" xfId="0" applyFont="1" applyBorder="1" applyAlignment="1">
      <alignment horizontal="center" vertical="center" wrapText="1"/>
    </xf>
    <xf numFmtId="0" fontId="11" fillId="3" borderId="10"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1" xfId="0" applyFont="1" applyFill="1" applyBorder="1" applyAlignment="1">
      <alignment horizontal="left" vertical="top" wrapText="1"/>
    </xf>
    <xf numFmtId="4" fontId="5" fillId="0" borderId="1" xfId="0" applyNumberFormat="1" applyFont="1" applyFill="1" applyBorder="1" applyAlignment="1">
      <alignment horizontal="center" vertical="top" wrapText="1"/>
    </xf>
    <xf numFmtId="0" fontId="5" fillId="0" borderId="10" xfId="0" applyFont="1" applyFill="1" applyBorder="1" applyAlignment="1">
      <alignment horizontal="left" vertical="top"/>
    </xf>
    <xf numFmtId="0" fontId="5" fillId="0" borderId="1" xfId="0" applyFont="1" applyFill="1" applyBorder="1" applyAlignment="1">
      <alignment horizontal="left" vertical="top"/>
    </xf>
    <xf numFmtId="4" fontId="5" fillId="0" borderId="1" xfId="0" applyNumberFormat="1" applyFont="1" applyFill="1" applyBorder="1" applyAlignment="1">
      <alignment horizontal="center" vertical="top"/>
    </xf>
    <xf numFmtId="0" fontId="11" fillId="0" borderId="10" xfId="0" applyFont="1" applyFill="1" applyBorder="1" applyAlignment="1">
      <alignment horizontal="center" vertical="center" wrapText="1"/>
    </xf>
    <xf numFmtId="0" fontId="11" fillId="0" borderId="1" xfId="0" applyFont="1" applyFill="1" applyBorder="1" applyAlignment="1">
      <alignment horizontal="center" wrapText="1"/>
    </xf>
    <xf numFmtId="3" fontId="5" fillId="0" borderId="1" xfId="0" applyNumberFormat="1" applyFont="1" applyFill="1" applyBorder="1" applyAlignment="1">
      <alignment horizontal="center" vertical="top" wrapText="1"/>
    </xf>
    <xf numFmtId="0" fontId="5" fillId="0" borderId="15" xfId="0" applyFont="1" applyFill="1" applyBorder="1" applyAlignment="1">
      <alignment wrapText="1"/>
    </xf>
    <xf numFmtId="0" fontId="5" fillId="0" borderId="14" xfId="0" applyFont="1" applyFill="1" applyBorder="1" applyAlignment="1">
      <alignment wrapText="1"/>
    </xf>
    <xf numFmtId="0" fontId="5" fillId="0" borderId="10"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vertical="top"/>
    </xf>
    <xf numFmtId="0" fontId="5" fillId="0" borderId="3" xfId="0" applyFont="1" applyFill="1" applyBorder="1" applyAlignment="1">
      <alignment vertical="top" wrapText="1"/>
    </xf>
    <xf numFmtId="0" fontId="5" fillId="0" borderId="10" xfId="0" applyFont="1" applyFill="1" applyBorder="1" applyAlignment="1">
      <alignment vertical="top"/>
    </xf>
    <xf numFmtId="0" fontId="11" fillId="0" borderId="1" xfId="0" applyFont="1" applyFill="1" applyBorder="1" applyAlignment="1">
      <alignment horizontal="center"/>
    </xf>
    <xf numFmtId="4" fontId="5" fillId="0" borderId="3" xfId="0" applyNumberFormat="1" applyFont="1" applyFill="1" applyBorder="1" applyAlignment="1">
      <alignment horizontal="center" vertical="top" wrapText="1"/>
    </xf>
    <xf numFmtId="0" fontId="15" fillId="0" borderId="10" xfId="0" applyFont="1" applyFill="1" applyBorder="1" applyAlignment="1">
      <alignment horizontal="left" vertical="top" wrapText="1"/>
    </xf>
    <xf numFmtId="0" fontId="15" fillId="0" borderId="1" xfId="0" applyFont="1" applyFill="1" applyBorder="1" applyAlignment="1">
      <alignment horizontal="left" vertical="top" wrapText="1"/>
    </xf>
    <xf numFmtId="0" fontId="17" fillId="0" borderId="13" xfId="3" applyFont="1" applyFill="1" applyBorder="1"/>
    <xf numFmtId="0" fontId="17" fillId="0" borderId="1" xfId="3" applyFont="1" applyFill="1" applyBorder="1" applyAlignment="1">
      <alignment vertical="top" wrapText="1"/>
    </xf>
    <xf numFmtId="0" fontId="18" fillId="0" borderId="10" xfId="0" applyFont="1" applyFill="1" applyBorder="1" applyAlignment="1">
      <alignment wrapText="1"/>
    </xf>
    <xf numFmtId="0" fontId="18" fillId="0" borderId="1" xfId="0" applyFont="1" applyFill="1" applyBorder="1" applyAlignment="1">
      <alignment wrapText="1"/>
    </xf>
    <xf numFmtId="0" fontId="19" fillId="0" borderId="0" xfId="0" applyFont="1" applyFill="1" applyBorder="1"/>
    <xf numFmtId="0" fontId="16" fillId="0" borderId="13" xfId="0" applyFont="1" applyFill="1" applyBorder="1" applyAlignment="1">
      <alignment wrapText="1"/>
    </xf>
    <xf numFmtId="4" fontId="5" fillId="5" borderId="1" xfId="0" applyNumberFormat="1" applyFont="1" applyFill="1" applyBorder="1" applyAlignment="1">
      <alignment horizontal="center" vertical="top" wrapText="1"/>
    </xf>
    <xf numFmtId="0" fontId="5" fillId="5" borderId="10" xfId="0" applyFont="1" applyFill="1" applyBorder="1" applyAlignment="1">
      <alignment vertical="top" wrapText="1"/>
    </xf>
    <xf numFmtId="0" fontId="5" fillId="5" borderId="1" xfId="0" applyFont="1" applyFill="1" applyBorder="1" applyAlignment="1">
      <alignment vertical="top" wrapText="1"/>
    </xf>
    <xf numFmtId="0" fontId="21" fillId="0" borderId="0" xfId="0" applyFont="1"/>
    <xf numFmtId="164" fontId="1" fillId="2" borderId="11" xfId="1" applyNumberFormat="1" applyBorder="1" applyAlignment="1">
      <alignment horizontal="center" vertical="top" wrapText="1"/>
    </xf>
    <xf numFmtId="0" fontId="22" fillId="7" borderId="10" xfId="5" applyBorder="1" applyAlignment="1">
      <alignment vertical="top" wrapText="1"/>
    </xf>
    <xf numFmtId="0" fontId="22" fillId="7" borderId="1" xfId="5" applyBorder="1" applyAlignment="1">
      <alignment vertical="top" wrapText="1"/>
    </xf>
    <xf numFmtId="4" fontId="22" fillId="7" borderId="1" xfId="5" applyNumberFormat="1" applyBorder="1" applyAlignment="1">
      <alignment horizontal="center" vertical="top" wrapText="1"/>
    </xf>
    <xf numFmtId="0" fontId="22" fillId="7" borderId="10" xfId="5" applyBorder="1" applyAlignment="1">
      <alignment horizontal="left" vertical="top" wrapText="1"/>
    </xf>
    <xf numFmtId="0" fontId="22" fillId="7" borderId="1" xfId="5" applyBorder="1" applyAlignment="1">
      <alignment horizontal="left" vertical="top" wrapText="1"/>
    </xf>
    <xf numFmtId="4" fontId="22" fillId="7" borderId="1" xfId="5" applyNumberFormat="1" applyBorder="1" applyAlignment="1">
      <alignment horizontal="center" vertical="top"/>
    </xf>
    <xf numFmtId="164" fontId="7" fillId="0" borderId="11" xfId="0" applyNumberFormat="1" applyFont="1" applyFill="1" applyBorder="1" applyAlignment="1">
      <alignment horizontal="center" vertical="top" wrapText="1"/>
    </xf>
    <xf numFmtId="164" fontId="23" fillId="7" borderId="11" xfId="5" applyNumberFormat="1" applyFont="1" applyBorder="1" applyAlignment="1">
      <alignment horizontal="center" vertical="top" wrapText="1"/>
    </xf>
    <xf numFmtId="164" fontId="7" fillId="5" borderId="11" xfId="0" applyNumberFormat="1" applyFont="1" applyFill="1" applyBorder="1" applyAlignment="1">
      <alignment horizontal="center" vertical="top" wrapText="1"/>
    </xf>
    <xf numFmtId="164" fontId="7" fillId="0" borderId="11" xfId="0" applyNumberFormat="1" applyFont="1" applyFill="1" applyBorder="1" applyAlignment="1">
      <alignment horizontal="center" vertical="top"/>
    </xf>
    <xf numFmtId="164" fontId="23" fillId="7" borderId="11" xfId="5" applyNumberFormat="1" applyFont="1" applyBorder="1" applyAlignment="1">
      <alignment horizontal="center" vertical="top"/>
    </xf>
    <xf numFmtId="4" fontId="4" fillId="3" borderId="11" xfId="0" applyNumberFormat="1" applyFont="1" applyFill="1" applyBorder="1" applyAlignment="1">
      <alignment horizontal="center" vertical="top" wrapText="1"/>
    </xf>
    <xf numFmtId="3" fontId="22" fillId="7" borderId="1" xfId="5" applyNumberFormat="1" applyBorder="1" applyAlignment="1">
      <alignment horizontal="center" vertical="top" wrapText="1"/>
    </xf>
    <xf numFmtId="164" fontId="22" fillId="7" borderId="11" xfId="5" applyNumberFormat="1" applyBorder="1" applyAlignment="1">
      <alignment horizontal="center" vertical="top" wrapText="1"/>
    </xf>
    <xf numFmtId="0" fontId="4" fillId="0" borderId="0" xfId="0" applyFont="1" applyAlignment="1">
      <alignment horizontal="left" vertical="center" indent="2"/>
    </xf>
    <xf numFmtId="0" fontId="24" fillId="0" borderId="0" xfId="0" applyFont="1"/>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25" fillId="0" borderId="1" xfId="4" applyFont="1" applyFill="1" applyBorder="1" applyAlignment="1">
      <alignment horizontal="center" vertical="top" wrapText="1"/>
    </xf>
    <xf numFmtId="165" fontId="0" fillId="0" borderId="0" xfId="0" applyNumberFormat="1" applyAlignment="1">
      <alignment horizontal="right"/>
    </xf>
    <xf numFmtId="165" fontId="0" fillId="0" borderId="0" xfId="0" applyNumberFormat="1"/>
    <xf numFmtId="165" fontId="2" fillId="0" borderId="0" xfId="0" applyNumberFormat="1" applyFont="1" applyAlignment="1">
      <alignment vertical="top" wrapText="1"/>
    </xf>
    <xf numFmtId="165" fontId="4" fillId="0" borderId="1" xfId="0" applyNumberFormat="1" applyFont="1" applyBorder="1" applyAlignment="1">
      <alignment horizontal="center" vertical="top" wrapText="1"/>
    </xf>
    <xf numFmtId="165" fontId="4" fillId="3" borderId="1" xfId="0" applyNumberFormat="1" applyFont="1" applyFill="1" applyBorder="1" applyAlignment="1">
      <alignment horizontal="center" vertical="top" wrapText="1"/>
    </xf>
    <xf numFmtId="165" fontId="2" fillId="0" borderId="1" xfId="0" applyNumberFormat="1" applyFont="1" applyBorder="1" applyAlignment="1">
      <alignment vertical="top" wrapText="1"/>
    </xf>
    <xf numFmtId="0" fontId="2" fillId="0" borderId="1" xfId="0" applyFont="1" applyFill="1" applyBorder="1" applyAlignment="1">
      <alignment horizontal="center" vertical="top" wrapText="1"/>
    </xf>
    <xf numFmtId="0" fontId="5" fillId="0" borderId="10" xfId="0" applyFont="1" applyBorder="1" applyAlignment="1">
      <alignment vertical="top" wrapText="1"/>
    </xf>
    <xf numFmtId="0" fontId="5" fillId="0" borderId="1" xfId="0" applyFont="1" applyBorder="1" applyAlignment="1">
      <alignment vertical="top" wrapText="1"/>
    </xf>
    <xf numFmtId="4" fontId="5" fillId="0" borderId="1" xfId="0" applyNumberFormat="1" applyFont="1" applyBorder="1" applyAlignment="1">
      <alignment horizontal="center" vertical="top" wrapText="1"/>
    </xf>
    <xf numFmtId="0" fontId="11" fillId="0" borderId="10" xfId="0" applyFont="1" applyBorder="1" applyAlignment="1">
      <alignment horizontal="left" vertical="top" wrapText="1"/>
    </xf>
    <xf numFmtId="0" fontId="5" fillId="0" borderId="1" xfId="0" applyFont="1" applyBorder="1" applyAlignment="1">
      <alignment horizontal="left" vertical="top" wrapText="1"/>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0" fontId="20" fillId="6" borderId="6" xfId="4" applyBorder="1" applyAlignment="1">
      <alignment horizontal="center" vertical="top" wrapText="1"/>
    </xf>
    <xf numFmtId="0" fontId="20" fillId="6" borderId="7" xfId="4" applyBorder="1" applyAlignment="1">
      <alignment horizontal="center" vertical="top" wrapText="1"/>
    </xf>
    <xf numFmtId="0" fontId="20" fillId="6" borderId="8" xfId="4" applyBorder="1" applyAlignment="1">
      <alignment horizontal="center" vertical="top" wrapText="1"/>
    </xf>
    <xf numFmtId="0" fontId="1" fillId="2" borderId="9" xfId="1" applyBorder="1" applyAlignment="1">
      <alignment horizontal="center" vertical="top" wrapText="1"/>
    </xf>
    <xf numFmtId="0" fontId="3" fillId="0" borderId="11" xfId="0" applyFont="1" applyBorder="1" applyAlignment="1">
      <alignment horizontal="center" vertical="top" wrapText="1"/>
    </xf>
    <xf numFmtId="0" fontId="1" fillId="2" borderId="10" xfId="1" applyBorder="1" applyAlignment="1">
      <alignment vertical="top" wrapText="1"/>
    </xf>
    <xf numFmtId="0" fontId="1" fillId="2" borderId="1" xfId="1" applyBorder="1" applyAlignment="1">
      <alignment vertical="top" wrapText="1"/>
    </xf>
    <xf numFmtId="4" fontId="1" fillId="2" borderId="1" xfId="1" applyNumberFormat="1" applyBorder="1" applyAlignment="1">
      <alignment horizontal="center" vertical="top" wrapText="1"/>
    </xf>
    <xf numFmtId="0" fontId="2" fillId="0" borderId="3" xfId="0" applyFont="1" applyBorder="1" applyAlignment="1">
      <alignment horizontal="center" vertical="top" wrapText="1"/>
    </xf>
  </cellXfs>
  <cellStyles count="6">
    <cellStyle name="Bad" xfId="5" builtinId="27"/>
    <cellStyle name="Good" xfId="1" builtinId="26"/>
    <cellStyle name="Hyperlink" xfId="3" builtinId="8"/>
    <cellStyle name="Neutral" xfId="4" builtinId="28"/>
    <cellStyle name="Normal" xfId="0" builtinId="0"/>
    <cellStyle name="Normal 2 2" xfId="2" xr:uid="{FBBA1F29-4EF3-4515-96A6-600678E589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javascript:void(0)" TargetMode="External"/><Relationship Id="rId7" Type="http://schemas.openxmlformats.org/officeDocument/2006/relationships/hyperlink" Target="https://www.franz-mensch.de/en/meditrade-alcoholic-swabs/tme4465"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https://corpowear.com/et/p/12689/nitriilkindad-puudrita-safe-care-100tk-sinine&amp;allProducts=1" TargetMode="External"/><Relationship Id="rId5" Type="http://schemas.openxmlformats.org/officeDocument/2006/relationships/hyperlink" Target="https://corpowear.com/et/p/12689/nitriilkindad-puudrita-safe-care-100tk-sinine&amp;allProducts=1" TargetMode="External"/><Relationship Id="rId4" Type="http://schemas.openxmlformats.org/officeDocument/2006/relationships/hyperlink" Target="https://www.franz-mensch.de/en/mattress-covers-cpe/52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AB5-4CC5-4407-B0D1-2DE2F4447D83}">
  <dimension ref="A1:CI64"/>
  <sheetViews>
    <sheetView tabSelected="1" zoomScaleNormal="100" workbookViewId="0">
      <selection activeCell="CI18" sqref="CI18"/>
    </sheetView>
  </sheetViews>
  <sheetFormatPr defaultRowHeight="15"/>
  <cols>
    <col min="1" max="1" width="9.5703125" style="94" customWidth="1"/>
    <col min="2" max="2" width="30.85546875" style="94" customWidth="1"/>
    <col min="3" max="3" width="31.5703125" style="94" customWidth="1"/>
    <col min="4" max="4" width="10.85546875" style="94" customWidth="1"/>
    <col min="5" max="5" width="9" customWidth="1"/>
    <col min="6" max="7" width="9.140625" hidden="1" customWidth="1"/>
    <col min="8" max="9" width="9.28515625" hidden="1" customWidth="1"/>
    <col min="10" max="10" width="9.5703125" style="77" hidden="1" customWidth="1"/>
    <col min="11" max="12" width="9.140625" hidden="1" customWidth="1"/>
    <col min="13" max="14" width="9.28515625" hidden="1" customWidth="1"/>
    <col min="15" max="15" width="9.28515625" style="77" hidden="1" customWidth="1"/>
    <col min="16" max="17" width="9.140625" hidden="1" customWidth="1"/>
    <col min="18" max="19" width="9.5703125" hidden="1" customWidth="1"/>
    <col min="20" max="20" width="9.7109375" style="77" hidden="1" customWidth="1"/>
    <col min="21" max="22" width="9.140625" hidden="1" customWidth="1"/>
    <col min="23" max="24" width="9.5703125" hidden="1" customWidth="1"/>
    <col min="25" max="25" width="9.5703125" style="77" hidden="1" customWidth="1"/>
    <col min="26" max="27" width="9.140625" hidden="1" customWidth="1"/>
    <col min="28" max="29" width="9.5703125" hidden="1" customWidth="1"/>
    <col min="30" max="30" width="9.5703125" style="77" hidden="1" customWidth="1"/>
    <col min="31" max="32" width="9.140625" hidden="1" customWidth="1"/>
    <col min="33" max="33" width="9.42578125" hidden="1" customWidth="1"/>
    <col min="34" max="34" width="10.28515625" hidden="1" customWidth="1"/>
    <col min="35" max="35" width="9.42578125" style="77" hidden="1" customWidth="1"/>
    <col min="36" max="37" width="9.140625" hidden="1" customWidth="1"/>
    <col min="38" max="39" width="9.28515625" hidden="1" customWidth="1"/>
    <col min="40" max="40" width="9.5703125" style="77" hidden="1" customWidth="1"/>
    <col min="41" max="44" width="9.140625" hidden="1" customWidth="1"/>
    <col min="45" max="45" width="9.140625" style="77" hidden="1" customWidth="1"/>
    <col min="46" max="47" width="9.140625" hidden="1" customWidth="1"/>
    <col min="48" max="49" width="9.42578125" hidden="1" customWidth="1"/>
    <col min="50" max="50" width="9.42578125" style="77" hidden="1" customWidth="1"/>
    <col min="51" max="52" width="9.140625" hidden="1" customWidth="1"/>
    <col min="53" max="53" width="9.5703125" hidden="1" customWidth="1"/>
    <col min="54" max="54" width="9.7109375" hidden="1" customWidth="1"/>
    <col min="55" max="55" width="9.7109375" style="77" hidden="1" customWidth="1"/>
    <col min="56" max="57" width="9.140625" hidden="1" customWidth="1"/>
    <col min="58" max="59" width="9.5703125" hidden="1" customWidth="1"/>
    <col min="60" max="60" width="9.7109375" style="77" hidden="1" customWidth="1"/>
    <col min="61" max="62" width="9.140625" customWidth="1"/>
    <col min="63" max="64" width="9.5703125" customWidth="1"/>
    <col min="65" max="65" width="9.5703125" style="77" customWidth="1"/>
    <col min="66" max="67" width="9.140625" hidden="1" customWidth="1"/>
    <col min="68" max="69" width="9.28515625" hidden="1" customWidth="1"/>
    <col min="70" max="70" width="9.28515625" style="77" hidden="1" customWidth="1"/>
    <col min="71" max="72" width="9.140625" hidden="1" customWidth="1"/>
    <col min="73" max="74" width="9.42578125" hidden="1" customWidth="1"/>
    <col min="75" max="75" width="9.42578125" style="77" hidden="1" customWidth="1"/>
    <col min="76" max="77" width="9.140625" hidden="1" customWidth="1"/>
    <col min="78" max="79" width="9.42578125" hidden="1" customWidth="1"/>
    <col min="80" max="80" width="9.42578125" style="77" hidden="1" customWidth="1"/>
    <col min="81" max="81" width="13.28515625" bestFit="1" customWidth="1"/>
    <col min="83" max="83" width="11.85546875" style="99" bestFit="1" customWidth="1"/>
    <col min="84" max="84" width="10.42578125" bestFit="1" customWidth="1"/>
    <col min="87" max="87" width="10.7109375" bestFit="1" customWidth="1"/>
  </cols>
  <sheetData>
    <row r="1" spans="1:83">
      <c r="A1" s="94" t="s">
        <v>482</v>
      </c>
      <c r="CE1" s="98" t="s">
        <v>480</v>
      </c>
    </row>
    <row r="2" spans="1:83">
      <c r="CE2" s="98" t="s">
        <v>481</v>
      </c>
    </row>
    <row r="6" spans="1:83" ht="15.75" thickBot="1"/>
    <row r="7" spans="1:83" s="1" customFormat="1" ht="15" customHeight="1" thickBot="1">
      <c r="A7" s="93"/>
      <c r="D7" s="7"/>
      <c r="E7" s="16"/>
      <c r="F7" s="110" t="s">
        <v>120</v>
      </c>
      <c r="G7" s="111"/>
      <c r="H7" s="111"/>
      <c r="I7" s="111"/>
      <c r="J7" s="112"/>
      <c r="K7" s="110" t="s">
        <v>121</v>
      </c>
      <c r="L7" s="111"/>
      <c r="M7" s="111"/>
      <c r="N7" s="111"/>
      <c r="O7" s="112"/>
      <c r="P7" s="110" t="s">
        <v>128</v>
      </c>
      <c r="Q7" s="111"/>
      <c r="R7" s="111"/>
      <c r="S7" s="111"/>
      <c r="T7" s="112"/>
      <c r="U7" s="110" t="s">
        <v>180</v>
      </c>
      <c r="V7" s="111"/>
      <c r="W7" s="111"/>
      <c r="X7" s="111"/>
      <c r="Y7" s="112"/>
      <c r="Z7" s="113" t="s">
        <v>114</v>
      </c>
      <c r="AA7" s="114"/>
      <c r="AB7" s="114"/>
      <c r="AC7" s="114"/>
      <c r="AD7" s="115"/>
      <c r="AE7" s="116" t="s">
        <v>235</v>
      </c>
      <c r="AF7" s="116"/>
      <c r="AG7" s="116"/>
      <c r="AH7" s="116"/>
      <c r="AI7" s="116"/>
      <c r="AJ7" s="116" t="s">
        <v>240</v>
      </c>
      <c r="AK7" s="116"/>
      <c r="AL7" s="116"/>
      <c r="AM7" s="116"/>
      <c r="AN7" s="116"/>
      <c r="AO7" s="110" t="s">
        <v>241</v>
      </c>
      <c r="AP7" s="111"/>
      <c r="AQ7" s="111"/>
      <c r="AR7" s="111"/>
      <c r="AS7" s="112"/>
      <c r="AT7" s="110" t="s">
        <v>252</v>
      </c>
      <c r="AU7" s="111"/>
      <c r="AV7" s="111"/>
      <c r="AW7" s="111"/>
      <c r="AX7" s="112"/>
      <c r="AY7" s="113" t="s">
        <v>296</v>
      </c>
      <c r="AZ7" s="114"/>
      <c r="BA7" s="114"/>
      <c r="BB7" s="114"/>
      <c r="BC7" s="115"/>
      <c r="BD7" s="113" t="s">
        <v>341</v>
      </c>
      <c r="BE7" s="114"/>
      <c r="BF7" s="114"/>
      <c r="BG7" s="114"/>
      <c r="BH7" s="115"/>
      <c r="BI7" s="110" t="s">
        <v>424</v>
      </c>
      <c r="BJ7" s="111"/>
      <c r="BK7" s="111"/>
      <c r="BL7" s="111"/>
      <c r="BM7" s="112"/>
      <c r="BN7" s="110" t="s">
        <v>115</v>
      </c>
      <c r="BO7" s="111"/>
      <c r="BP7" s="111"/>
      <c r="BQ7" s="111"/>
      <c r="BR7" s="112"/>
      <c r="BS7" s="110" t="s">
        <v>464</v>
      </c>
      <c r="BT7" s="111"/>
      <c r="BU7" s="111"/>
      <c r="BV7" s="111"/>
      <c r="BW7" s="112"/>
      <c r="BX7" s="110" t="s">
        <v>475</v>
      </c>
      <c r="BY7" s="111"/>
      <c r="BZ7" s="111"/>
      <c r="CA7" s="111"/>
      <c r="CB7" s="112"/>
      <c r="CE7" s="100"/>
    </row>
    <row r="8" spans="1:83" s="6" customFormat="1" ht="108" customHeight="1">
      <c r="A8" s="4" t="s">
        <v>0</v>
      </c>
      <c r="B8" s="4" t="s">
        <v>1</v>
      </c>
      <c r="C8" s="4" t="s">
        <v>2</v>
      </c>
      <c r="D8" s="5" t="s">
        <v>7</v>
      </c>
      <c r="E8" s="31" t="s">
        <v>8</v>
      </c>
      <c r="F8" s="33" t="s">
        <v>3</v>
      </c>
      <c r="G8" s="14" t="s">
        <v>4</v>
      </c>
      <c r="H8" s="15" t="s">
        <v>5</v>
      </c>
      <c r="I8" s="14" t="s">
        <v>6</v>
      </c>
      <c r="J8" s="34" t="s">
        <v>476</v>
      </c>
      <c r="K8" s="33" t="s">
        <v>3</v>
      </c>
      <c r="L8" s="14" t="s">
        <v>4</v>
      </c>
      <c r="M8" s="15" t="s">
        <v>5</v>
      </c>
      <c r="N8" s="14" t="s">
        <v>6</v>
      </c>
      <c r="O8" s="34" t="s">
        <v>476</v>
      </c>
      <c r="P8" s="33" t="s">
        <v>3</v>
      </c>
      <c r="Q8" s="14" t="s">
        <v>4</v>
      </c>
      <c r="R8" s="15" t="s">
        <v>5</v>
      </c>
      <c r="S8" s="14" t="s">
        <v>6</v>
      </c>
      <c r="T8" s="34" t="s">
        <v>476</v>
      </c>
      <c r="U8" s="33" t="s">
        <v>3</v>
      </c>
      <c r="V8" s="14" t="s">
        <v>4</v>
      </c>
      <c r="W8" s="15" t="s">
        <v>5</v>
      </c>
      <c r="X8" s="14" t="s">
        <v>6</v>
      </c>
      <c r="Y8" s="34" t="s">
        <v>476</v>
      </c>
      <c r="Z8" s="33" t="s">
        <v>3</v>
      </c>
      <c r="AA8" s="14" t="s">
        <v>4</v>
      </c>
      <c r="AB8" s="15" t="s">
        <v>5</v>
      </c>
      <c r="AC8" s="14" t="s">
        <v>6</v>
      </c>
      <c r="AD8" s="34" t="s">
        <v>476</v>
      </c>
      <c r="AE8" s="33" t="s">
        <v>3</v>
      </c>
      <c r="AF8" s="14" t="s">
        <v>4</v>
      </c>
      <c r="AG8" s="15" t="s">
        <v>219</v>
      </c>
      <c r="AH8" s="14" t="s">
        <v>220</v>
      </c>
      <c r="AI8" s="34" t="s">
        <v>476</v>
      </c>
      <c r="AJ8" s="46" t="s">
        <v>3</v>
      </c>
      <c r="AK8" s="27" t="s">
        <v>4</v>
      </c>
      <c r="AL8" s="13" t="s">
        <v>236</v>
      </c>
      <c r="AM8" s="12" t="s">
        <v>237</v>
      </c>
      <c r="AN8" s="34" t="s">
        <v>476</v>
      </c>
      <c r="AO8" s="33" t="s">
        <v>3</v>
      </c>
      <c r="AP8" s="14" t="s">
        <v>4</v>
      </c>
      <c r="AQ8" s="15" t="s">
        <v>5</v>
      </c>
      <c r="AR8" s="14" t="s">
        <v>6</v>
      </c>
      <c r="AS8" s="34" t="s">
        <v>476</v>
      </c>
      <c r="AT8" s="33" t="s">
        <v>3</v>
      </c>
      <c r="AU8" s="14" t="s">
        <v>4</v>
      </c>
      <c r="AV8" s="15" t="s">
        <v>5</v>
      </c>
      <c r="AW8" s="14" t="s">
        <v>6</v>
      </c>
      <c r="AX8" s="34" t="s">
        <v>476</v>
      </c>
      <c r="AY8" s="33" t="s">
        <v>3</v>
      </c>
      <c r="AZ8" s="14" t="s">
        <v>4</v>
      </c>
      <c r="BA8" s="15" t="s">
        <v>5</v>
      </c>
      <c r="BB8" s="14" t="s">
        <v>6</v>
      </c>
      <c r="BC8" s="34" t="s">
        <v>476</v>
      </c>
      <c r="BD8" s="33" t="s">
        <v>3</v>
      </c>
      <c r="BE8" s="14" t="s">
        <v>4</v>
      </c>
      <c r="BF8" s="15" t="s">
        <v>5</v>
      </c>
      <c r="BG8" s="14" t="s">
        <v>6</v>
      </c>
      <c r="BH8" s="34" t="s">
        <v>476</v>
      </c>
      <c r="BI8" s="33" t="s">
        <v>3</v>
      </c>
      <c r="BJ8" s="14" t="s">
        <v>4</v>
      </c>
      <c r="BK8" s="15" t="s">
        <v>5</v>
      </c>
      <c r="BL8" s="14" t="s">
        <v>6</v>
      </c>
      <c r="BM8" s="34" t="s">
        <v>476</v>
      </c>
      <c r="BN8" s="33" t="s">
        <v>3</v>
      </c>
      <c r="BO8" s="14" t="s">
        <v>4</v>
      </c>
      <c r="BP8" s="15" t="s">
        <v>5</v>
      </c>
      <c r="BQ8" s="14" t="s">
        <v>6</v>
      </c>
      <c r="BR8" s="34" t="s">
        <v>476</v>
      </c>
      <c r="BS8" s="33" t="s">
        <v>3</v>
      </c>
      <c r="BT8" s="14" t="s">
        <v>4</v>
      </c>
      <c r="BU8" s="15" t="s">
        <v>5</v>
      </c>
      <c r="BV8" s="14" t="s">
        <v>6</v>
      </c>
      <c r="BW8" s="34" t="s">
        <v>476</v>
      </c>
      <c r="BX8" s="33" t="s">
        <v>3</v>
      </c>
      <c r="BY8" s="14" t="s">
        <v>4</v>
      </c>
      <c r="BZ8" s="15" t="s">
        <v>5</v>
      </c>
      <c r="CA8" s="14" t="s">
        <v>6</v>
      </c>
      <c r="CB8" s="34" t="s">
        <v>476</v>
      </c>
      <c r="CC8" s="5" t="s">
        <v>7</v>
      </c>
      <c r="CD8" s="95" t="s">
        <v>8</v>
      </c>
      <c r="CE8" s="101" t="s">
        <v>479</v>
      </c>
    </row>
    <row r="9" spans="1:83" s="6" customFormat="1" ht="15" customHeight="1">
      <c r="A9" s="8" t="s">
        <v>9</v>
      </c>
      <c r="B9" s="7" t="s">
        <v>10</v>
      </c>
      <c r="C9" s="7"/>
      <c r="D9" s="8"/>
      <c r="E9" s="32"/>
      <c r="F9" s="35"/>
      <c r="G9" s="16"/>
      <c r="H9" s="8"/>
      <c r="I9" s="7"/>
      <c r="J9" s="20"/>
      <c r="K9" s="35"/>
      <c r="L9" s="16"/>
      <c r="M9" s="16"/>
      <c r="N9" s="16"/>
      <c r="O9" s="38"/>
      <c r="P9" s="35"/>
      <c r="Q9" s="16"/>
      <c r="R9" s="8"/>
      <c r="S9" s="7"/>
      <c r="T9" s="20"/>
      <c r="U9" s="35"/>
      <c r="V9" s="16"/>
      <c r="W9" s="8"/>
      <c r="X9" s="7"/>
      <c r="Y9" s="20"/>
      <c r="Z9" s="35"/>
      <c r="AA9" s="16"/>
      <c r="AB9" s="8"/>
      <c r="AC9" s="7"/>
      <c r="AD9" s="20"/>
      <c r="AE9" s="41"/>
      <c r="AF9" s="21"/>
      <c r="AG9" s="22"/>
      <c r="AH9" s="23"/>
      <c r="AI9" s="42"/>
      <c r="AJ9" s="47"/>
      <c r="AK9" s="28"/>
      <c r="AL9" s="11"/>
      <c r="AM9" s="10"/>
      <c r="AN9" s="20"/>
      <c r="AO9" s="35"/>
      <c r="AP9" s="16"/>
      <c r="AQ9" s="8"/>
      <c r="AR9" s="7"/>
      <c r="AS9" s="20"/>
      <c r="AT9" s="35"/>
      <c r="AU9" s="16"/>
      <c r="AV9" s="8"/>
      <c r="AW9" s="7"/>
      <c r="AX9" s="20"/>
      <c r="AY9" s="35"/>
      <c r="AZ9" s="16"/>
      <c r="BA9" s="8"/>
      <c r="BB9" s="7"/>
      <c r="BC9" s="20"/>
      <c r="BD9" s="35"/>
      <c r="BE9" s="16"/>
      <c r="BF9" s="8"/>
      <c r="BG9" s="7"/>
      <c r="BH9" s="20"/>
      <c r="BI9" s="35"/>
      <c r="BJ9" s="16"/>
      <c r="BK9" s="8"/>
      <c r="BL9" s="7"/>
      <c r="BM9" s="20"/>
      <c r="BN9" s="35"/>
      <c r="BO9" s="16"/>
      <c r="BP9" s="8"/>
      <c r="BQ9" s="7"/>
      <c r="BR9" s="20"/>
      <c r="BS9" s="35"/>
      <c r="BT9" s="16"/>
      <c r="BU9" s="8"/>
      <c r="BV9" s="7"/>
      <c r="BW9" s="20"/>
      <c r="BX9" s="35"/>
      <c r="BY9" s="16"/>
      <c r="BZ9" s="8"/>
      <c r="CA9" s="7"/>
      <c r="CB9" s="20"/>
      <c r="CC9" s="8"/>
      <c r="CD9" s="96"/>
      <c r="CE9" s="102"/>
    </row>
    <row r="10" spans="1:83" s="1" customFormat="1" ht="15" customHeight="1">
      <c r="A10" s="3">
        <v>290</v>
      </c>
      <c r="B10" s="17" t="s">
        <v>13</v>
      </c>
      <c r="C10" s="17" t="s">
        <v>14</v>
      </c>
      <c r="D10" s="3" t="s">
        <v>12</v>
      </c>
      <c r="E10" s="31">
        <v>1600</v>
      </c>
      <c r="F10" s="48"/>
      <c r="G10" s="49"/>
      <c r="H10" s="50"/>
      <c r="I10" s="50"/>
      <c r="J10" s="85"/>
      <c r="K10" s="48"/>
      <c r="L10" s="49"/>
      <c r="M10" s="50"/>
      <c r="N10" s="50"/>
      <c r="O10" s="85"/>
      <c r="P10" s="48"/>
      <c r="Q10" s="49"/>
      <c r="R10" s="50"/>
      <c r="S10" s="50"/>
      <c r="T10" s="85"/>
      <c r="U10" s="57" t="s">
        <v>129</v>
      </c>
      <c r="V10" s="49" t="s">
        <v>130</v>
      </c>
      <c r="W10" s="58">
        <v>7.5</v>
      </c>
      <c r="X10" s="58">
        <v>15</v>
      </c>
      <c r="Y10" s="85">
        <f t="shared" ref="Y10:Y21" si="0">W10/X10</f>
        <v>0.5</v>
      </c>
      <c r="Z10" s="48" t="s">
        <v>181</v>
      </c>
      <c r="AA10" s="49" t="s">
        <v>182</v>
      </c>
      <c r="AB10" s="50">
        <v>3.6625000000000001</v>
      </c>
      <c r="AC10" s="50">
        <v>8</v>
      </c>
      <c r="AD10" s="85">
        <f t="shared" ref="AD10:AD18" si="1">AB10/AC10</f>
        <v>0.45781250000000001</v>
      </c>
      <c r="AE10" s="51"/>
      <c r="AF10" s="52"/>
      <c r="AG10" s="53"/>
      <c r="AH10" s="53"/>
      <c r="AI10" s="88"/>
      <c r="AJ10" s="54"/>
      <c r="AK10" s="55"/>
      <c r="AL10" s="50"/>
      <c r="AM10" s="50"/>
      <c r="AN10" s="85"/>
      <c r="AO10" s="48"/>
      <c r="AP10" s="49"/>
      <c r="AQ10" s="50"/>
      <c r="AR10" s="50"/>
      <c r="AS10" s="85"/>
      <c r="AT10" s="48"/>
      <c r="AU10" s="49"/>
      <c r="AV10" s="50"/>
      <c r="AW10" s="50"/>
      <c r="AX10" s="85"/>
      <c r="AY10" s="82" t="s">
        <v>253</v>
      </c>
      <c r="AZ10" s="83" t="s">
        <v>254</v>
      </c>
      <c r="BA10" s="81">
        <v>1.73</v>
      </c>
      <c r="BB10" s="91">
        <v>6</v>
      </c>
      <c r="BC10" s="92">
        <f t="shared" ref="BC10:BC17" si="2">BA10/BB10</f>
        <v>0.28833333333333333</v>
      </c>
      <c r="BD10" s="48" t="s">
        <v>297</v>
      </c>
      <c r="BE10" s="49" t="s">
        <v>130</v>
      </c>
      <c r="BF10" s="50">
        <v>6.6</v>
      </c>
      <c r="BG10" s="50">
        <v>15</v>
      </c>
      <c r="BH10" s="85">
        <f t="shared" ref="BH10:BH21" si="3">BF10/BG10</f>
        <v>0.44</v>
      </c>
      <c r="BI10" s="48" t="s">
        <v>342</v>
      </c>
      <c r="BJ10" s="49" t="s">
        <v>343</v>
      </c>
      <c r="BK10" s="50">
        <f t="shared" ref="BK10:BK11" si="4">BM10*BL10</f>
        <v>2.8000000000000003</v>
      </c>
      <c r="BL10" s="50">
        <v>10</v>
      </c>
      <c r="BM10" s="78">
        <v>0.28000000000000003</v>
      </c>
      <c r="BN10" s="48"/>
      <c r="BO10" s="49"/>
      <c r="BP10" s="50"/>
      <c r="BQ10" s="50"/>
      <c r="BR10" s="85"/>
      <c r="BS10" s="48"/>
      <c r="BT10" s="49"/>
      <c r="BU10" s="50"/>
      <c r="BV10" s="50"/>
      <c r="BW10" s="85"/>
      <c r="BX10" s="48"/>
      <c r="BY10" s="49"/>
      <c r="BZ10" s="50"/>
      <c r="CA10" s="50"/>
      <c r="CB10" s="85"/>
      <c r="CC10" s="3" t="s">
        <v>12</v>
      </c>
      <c r="CD10" s="95">
        <v>1600</v>
      </c>
      <c r="CE10" s="103">
        <f>CD10*BM10</f>
        <v>448.00000000000006</v>
      </c>
    </row>
    <row r="11" spans="1:83" s="1" customFormat="1" ht="15" customHeight="1">
      <c r="A11" s="3">
        <v>293</v>
      </c>
      <c r="B11" s="17" t="s">
        <v>15</v>
      </c>
      <c r="C11" s="17" t="s">
        <v>16</v>
      </c>
      <c r="D11" s="3" t="s">
        <v>12</v>
      </c>
      <c r="E11" s="31">
        <v>12000</v>
      </c>
      <c r="F11" s="48"/>
      <c r="G11" s="49"/>
      <c r="H11" s="50"/>
      <c r="I11" s="50"/>
      <c r="J11" s="85"/>
      <c r="K11" s="48"/>
      <c r="L11" s="49"/>
      <c r="M11" s="50"/>
      <c r="N11" s="50"/>
      <c r="O11" s="85"/>
      <c r="P11" s="48"/>
      <c r="Q11" s="49"/>
      <c r="R11" s="50"/>
      <c r="S11" s="50"/>
      <c r="T11" s="85"/>
      <c r="U11" s="48" t="s">
        <v>131</v>
      </c>
      <c r="V11" s="49" t="s">
        <v>132</v>
      </c>
      <c r="W11" s="50">
        <v>4.3</v>
      </c>
      <c r="X11" s="50">
        <v>50</v>
      </c>
      <c r="Y11" s="85">
        <f t="shared" si="0"/>
        <v>8.5999999999999993E-2</v>
      </c>
      <c r="Z11" s="48" t="s">
        <v>183</v>
      </c>
      <c r="AA11" s="49" t="s">
        <v>184</v>
      </c>
      <c r="AB11" s="50">
        <v>2.7749999999999999</v>
      </c>
      <c r="AC11" s="50">
        <v>30</v>
      </c>
      <c r="AD11" s="85">
        <f t="shared" si="1"/>
        <v>9.2499999999999999E-2</v>
      </c>
      <c r="AE11" s="51"/>
      <c r="AF11" s="52"/>
      <c r="AG11" s="53"/>
      <c r="AH11" s="53"/>
      <c r="AI11" s="88"/>
      <c r="AJ11" s="54"/>
      <c r="AK11" s="55"/>
      <c r="AL11" s="50"/>
      <c r="AM11" s="50"/>
      <c r="AN11" s="85"/>
      <c r="AO11" s="48"/>
      <c r="AP11" s="49"/>
      <c r="AQ11" s="50"/>
      <c r="AR11" s="50"/>
      <c r="AS11" s="85"/>
      <c r="AT11" s="48"/>
      <c r="AU11" s="49"/>
      <c r="AV11" s="50"/>
      <c r="AW11" s="50"/>
      <c r="AX11" s="85"/>
      <c r="AY11" s="48"/>
      <c r="AZ11" s="49"/>
      <c r="BA11" s="50"/>
      <c r="BB11" s="56"/>
      <c r="BC11" s="85"/>
      <c r="BD11" s="82" t="s">
        <v>477</v>
      </c>
      <c r="BE11" s="83" t="s">
        <v>298</v>
      </c>
      <c r="BF11" s="81">
        <v>6.5</v>
      </c>
      <c r="BG11" s="81">
        <v>50</v>
      </c>
      <c r="BH11" s="92">
        <f t="shared" si="3"/>
        <v>0.13</v>
      </c>
      <c r="BI11" s="48" t="s">
        <v>344</v>
      </c>
      <c r="BJ11" s="49" t="s">
        <v>132</v>
      </c>
      <c r="BK11" s="50">
        <f t="shared" si="4"/>
        <v>3.85</v>
      </c>
      <c r="BL11" s="50">
        <v>50</v>
      </c>
      <c r="BM11" s="78">
        <v>7.6999999999999999E-2</v>
      </c>
      <c r="BN11" s="48"/>
      <c r="BO11" s="49"/>
      <c r="BP11" s="50"/>
      <c r="BQ11" s="50"/>
      <c r="BR11" s="85"/>
      <c r="BS11" s="48" t="s">
        <v>432</v>
      </c>
      <c r="BT11" s="49" t="s">
        <v>433</v>
      </c>
      <c r="BU11" s="50">
        <v>10.8</v>
      </c>
      <c r="BV11" s="50">
        <v>50</v>
      </c>
      <c r="BW11" s="85">
        <f t="shared" ref="BW11:BW21" si="5">BU11/BV11</f>
        <v>0.21600000000000003</v>
      </c>
      <c r="BX11" s="48"/>
      <c r="BY11" s="49"/>
      <c r="BZ11" s="50"/>
      <c r="CA11" s="50"/>
      <c r="CB11" s="85"/>
      <c r="CC11" s="3" t="s">
        <v>12</v>
      </c>
      <c r="CD11" s="95">
        <v>12000</v>
      </c>
      <c r="CE11" s="103">
        <f t="shared" ref="CE11:CE64" si="6">CD11*BM11</f>
        <v>924</v>
      </c>
    </row>
    <row r="12" spans="1:83" s="1" customFormat="1" ht="15" customHeight="1">
      <c r="A12" s="3">
        <v>308</v>
      </c>
      <c r="B12" s="17" t="s">
        <v>18</v>
      </c>
      <c r="C12" s="17" t="s">
        <v>19</v>
      </c>
      <c r="D12" s="3" t="s">
        <v>12</v>
      </c>
      <c r="E12" s="31">
        <v>22500</v>
      </c>
      <c r="F12" s="48"/>
      <c r="G12" s="49"/>
      <c r="H12" s="50"/>
      <c r="I12" s="50"/>
      <c r="J12" s="85"/>
      <c r="K12" s="48"/>
      <c r="L12" s="49"/>
      <c r="M12" s="50"/>
      <c r="N12" s="50"/>
      <c r="O12" s="85"/>
      <c r="P12" s="48"/>
      <c r="Q12" s="49"/>
      <c r="R12" s="50"/>
      <c r="S12" s="50"/>
      <c r="T12" s="85"/>
      <c r="U12" s="48" t="s">
        <v>133</v>
      </c>
      <c r="V12" s="49" t="s">
        <v>134</v>
      </c>
      <c r="W12" s="50">
        <v>2.6</v>
      </c>
      <c r="X12" s="50">
        <v>50</v>
      </c>
      <c r="Y12" s="85">
        <f t="shared" si="0"/>
        <v>5.2000000000000005E-2</v>
      </c>
      <c r="Z12" s="48" t="s">
        <v>185</v>
      </c>
      <c r="AA12" s="49" t="s">
        <v>186</v>
      </c>
      <c r="AB12" s="50">
        <v>4.30375</v>
      </c>
      <c r="AC12" s="50">
        <v>100</v>
      </c>
      <c r="AD12" s="85">
        <f t="shared" si="1"/>
        <v>4.3037499999999999E-2</v>
      </c>
      <c r="AE12" s="66"/>
      <c r="AF12" s="67"/>
      <c r="AG12" s="53"/>
      <c r="AH12" s="53"/>
      <c r="AI12" s="88"/>
      <c r="AJ12" s="54"/>
      <c r="AK12" s="55"/>
      <c r="AL12" s="50"/>
      <c r="AM12" s="50"/>
      <c r="AN12" s="85"/>
      <c r="AO12" s="48"/>
      <c r="AP12" s="49"/>
      <c r="AQ12" s="50"/>
      <c r="AR12" s="50"/>
      <c r="AS12" s="85"/>
      <c r="AT12" s="48"/>
      <c r="AU12" s="49"/>
      <c r="AV12" s="50"/>
      <c r="AW12" s="50"/>
      <c r="AX12" s="85"/>
      <c r="AY12" s="48" t="s">
        <v>255</v>
      </c>
      <c r="AZ12" s="49" t="s">
        <v>256</v>
      </c>
      <c r="BA12" s="50">
        <v>8.1</v>
      </c>
      <c r="BB12" s="56">
        <v>50</v>
      </c>
      <c r="BC12" s="85">
        <f t="shared" si="2"/>
        <v>0.16200000000000001</v>
      </c>
      <c r="BD12" s="48" t="s">
        <v>299</v>
      </c>
      <c r="BE12" s="49" t="s">
        <v>300</v>
      </c>
      <c r="BF12" s="50">
        <v>3.97</v>
      </c>
      <c r="BG12" s="50">
        <v>50</v>
      </c>
      <c r="BH12" s="85">
        <f t="shared" si="3"/>
        <v>7.9399999999999998E-2</v>
      </c>
      <c r="BI12" s="48" t="s">
        <v>345</v>
      </c>
      <c r="BJ12" s="49" t="s">
        <v>300</v>
      </c>
      <c r="BK12" s="50">
        <f>BM12*BL12</f>
        <v>1.51</v>
      </c>
      <c r="BL12" s="50">
        <v>50</v>
      </c>
      <c r="BM12" s="78">
        <v>3.0200000000000001E-2</v>
      </c>
      <c r="BN12" s="48"/>
      <c r="BO12" s="49"/>
      <c r="BP12" s="50"/>
      <c r="BQ12" s="50"/>
      <c r="BR12" s="85"/>
      <c r="BS12" s="48" t="s">
        <v>434</v>
      </c>
      <c r="BT12" s="49" t="s">
        <v>435</v>
      </c>
      <c r="BU12" s="50">
        <v>49</v>
      </c>
      <c r="BV12" s="50">
        <v>100</v>
      </c>
      <c r="BW12" s="85">
        <f t="shared" si="5"/>
        <v>0.49</v>
      </c>
      <c r="BX12" s="48"/>
      <c r="BY12" s="49"/>
      <c r="BZ12" s="50"/>
      <c r="CA12" s="50"/>
      <c r="CB12" s="85"/>
      <c r="CC12" s="3" t="s">
        <v>12</v>
      </c>
      <c r="CD12" s="95">
        <v>22500</v>
      </c>
      <c r="CE12" s="103">
        <f t="shared" si="6"/>
        <v>679.5</v>
      </c>
    </row>
    <row r="13" spans="1:83" s="1" customFormat="1" ht="15" customHeight="1">
      <c r="A13" s="3">
        <v>318</v>
      </c>
      <c r="B13" s="17" t="s">
        <v>20</v>
      </c>
      <c r="C13" s="17" t="s">
        <v>21</v>
      </c>
      <c r="D13" s="3" t="s">
        <v>12</v>
      </c>
      <c r="E13" s="31">
        <v>1050</v>
      </c>
      <c r="F13" s="48"/>
      <c r="G13" s="49"/>
      <c r="H13" s="50"/>
      <c r="I13" s="50"/>
      <c r="J13" s="85"/>
      <c r="K13" s="48"/>
      <c r="L13" s="49"/>
      <c r="M13" s="50"/>
      <c r="N13" s="50"/>
      <c r="O13" s="85"/>
      <c r="P13" s="48"/>
      <c r="Q13" s="49"/>
      <c r="R13" s="50"/>
      <c r="S13" s="50"/>
      <c r="T13" s="85"/>
      <c r="U13" s="82" t="s">
        <v>135</v>
      </c>
      <c r="V13" s="83" t="s">
        <v>136</v>
      </c>
      <c r="W13" s="81">
        <v>6.5</v>
      </c>
      <c r="X13" s="81">
        <v>35</v>
      </c>
      <c r="Y13" s="86">
        <f t="shared" si="0"/>
        <v>0.18571428571428572</v>
      </c>
      <c r="Z13" s="48"/>
      <c r="AA13" s="49"/>
      <c r="AB13" s="50"/>
      <c r="AC13" s="50"/>
      <c r="AD13" s="85"/>
      <c r="AE13" s="82" t="s">
        <v>221</v>
      </c>
      <c r="AF13" s="83" t="s">
        <v>222</v>
      </c>
      <c r="AG13" s="84">
        <v>4</v>
      </c>
      <c r="AH13" s="84">
        <v>40</v>
      </c>
      <c r="AI13" s="89">
        <f t="shared" ref="AI13" si="7">AG13/AH13</f>
        <v>0.1</v>
      </c>
      <c r="AJ13" s="54"/>
      <c r="AK13" s="55"/>
      <c r="AL13" s="50"/>
      <c r="AM13" s="50"/>
      <c r="AN13" s="85"/>
      <c r="AO13" s="48"/>
      <c r="AP13" s="49"/>
      <c r="AQ13" s="50"/>
      <c r="AR13" s="50"/>
      <c r="AS13" s="85"/>
      <c r="AT13" s="48"/>
      <c r="AU13" s="49"/>
      <c r="AV13" s="50"/>
      <c r="AW13" s="50"/>
      <c r="AX13" s="85"/>
      <c r="AY13" s="48"/>
      <c r="AZ13" s="49"/>
      <c r="BA13" s="50"/>
      <c r="BB13" s="56"/>
      <c r="BC13" s="85"/>
      <c r="BD13" s="48"/>
      <c r="BE13" s="49"/>
      <c r="BF13" s="50"/>
      <c r="BG13" s="50"/>
      <c r="BH13" s="85"/>
      <c r="BI13" s="48" t="s">
        <v>346</v>
      </c>
      <c r="BJ13" s="49" t="s">
        <v>347</v>
      </c>
      <c r="BK13" s="50">
        <f>BM13*BL13</f>
        <v>32.339999999999996</v>
      </c>
      <c r="BL13" s="50">
        <v>210</v>
      </c>
      <c r="BM13" s="78">
        <v>0.154</v>
      </c>
      <c r="BN13" s="48"/>
      <c r="BO13" s="49"/>
      <c r="BP13" s="50"/>
      <c r="BQ13" s="50"/>
      <c r="BR13" s="85"/>
      <c r="BS13" s="48"/>
      <c r="BT13" s="49"/>
      <c r="BU13" s="50"/>
      <c r="BV13" s="50"/>
      <c r="BW13" s="85"/>
      <c r="BX13" s="48"/>
      <c r="BY13" s="49"/>
      <c r="BZ13" s="50"/>
      <c r="CA13" s="50"/>
      <c r="CB13" s="85"/>
      <c r="CC13" s="3" t="s">
        <v>12</v>
      </c>
      <c r="CD13" s="95">
        <v>1050</v>
      </c>
      <c r="CE13" s="103">
        <f t="shared" si="6"/>
        <v>161.69999999999999</v>
      </c>
    </row>
    <row r="14" spans="1:83" s="1" customFormat="1" ht="15" customHeight="1">
      <c r="A14" s="3">
        <v>321</v>
      </c>
      <c r="B14" s="17" t="s">
        <v>22</v>
      </c>
      <c r="C14" s="17" t="s">
        <v>23</v>
      </c>
      <c r="D14" s="3" t="s">
        <v>12</v>
      </c>
      <c r="E14" s="31">
        <v>5</v>
      </c>
      <c r="F14" s="48"/>
      <c r="G14" s="49"/>
      <c r="H14" s="50"/>
      <c r="I14" s="50"/>
      <c r="J14" s="85"/>
      <c r="K14" s="48"/>
      <c r="L14" s="49"/>
      <c r="M14" s="50"/>
      <c r="N14" s="50"/>
      <c r="O14" s="85"/>
      <c r="P14" s="48"/>
      <c r="Q14" s="49"/>
      <c r="R14" s="50"/>
      <c r="S14" s="50"/>
      <c r="T14" s="85"/>
      <c r="U14" s="68" t="s">
        <v>137</v>
      </c>
      <c r="V14" s="49" t="s">
        <v>23</v>
      </c>
      <c r="W14" s="50">
        <v>3.5</v>
      </c>
      <c r="X14" s="50">
        <v>1</v>
      </c>
      <c r="Y14" s="85">
        <f>W14/X14</f>
        <v>3.5</v>
      </c>
      <c r="Z14" s="48" t="s">
        <v>187</v>
      </c>
      <c r="AA14" s="49" t="s">
        <v>188</v>
      </c>
      <c r="AB14" s="50">
        <v>3.3462499999999999</v>
      </c>
      <c r="AC14" s="50">
        <v>1</v>
      </c>
      <c r="AD14" s="85">
        <f>AB14/AC14</f>
        <v>3.3462499999999999</v>
      </c>
      <c r="AE14" s="51"/>
      <c r="AF14" s="52"/>
      <c r="AG14" s="53"/>
      <c r="AH14" s="53"/>
      <c r="AI14" s="88"/>
      <c r="AJ14" s="54"/>
      <c r="AK14" s="55"/>
      <c r="AL14" s="50"/>
      <c r="AM14" s="50"/>
      <c r="AN14" s="85"/>
      <c r="AO14" s="48"/>
      <c r="AP14" s="49"/>
      <c r="AQ14" s="50"/>
      <c r="AR14" s="50"/>
      <c r="AS14" s="85"/>
      <c r="AT14" s="48"/>
      <c r="AU14" s="49"/>
      <c r="AV14" s="50"/>
      <c r="AW14" s="50"/>
      <c r="AX14" s="85"/>
      <c r="AY14" s="48" t="s">
        <v>257</v>
      </c>
      <c r="AZ14" s="49" t="s">
        <v>258</v>
      </c>
      <c r="BA14" s="50">
        <v>2.81</v>
      </c>
      <c r="BB14" s="56">
        <v>1</v>
      </c>
      <c r="BC14" s="85">
        <f>BA14/BB14</f>
        <v>2.81</v>
      </c>
      <c r="BD14" s="48" t="s">
        <v>301</v>
      </c>
      <c r="BE14" s="49" t="s">
        <v>23</v>
      </c>
      <c r="BF14" s="50">
        <v>2.35</v>
      </c>
      <c r="BG14" s="50">
        <v>1</v>
      </c>
      <c r="BH14" s="85">
        <f>BF14/BG14</f>
        <v>2.35</v>
      </c>
      <c r="BI14" s="48" t="s">
        <v>348</v>
      </c>
      <c r="BJ14" s="49" t="s">
        <v>349</v>
      </c>
      <c r="BK14" s="50">
        <v>2.25</v>
      </c>
      <c r="BL14" s="50">
        <v>1</v>
      </c>
      <c r="BM14" s="78">
        <f>BK14/BL14</f>
        <v>2.25</v>
      </c>
      <c r="BN14" s="48"/>
      <c r="BO14" s="49"/>
      <c r="BP14" s="50"/>
      <c r="BQ14" s="50"/>
      <c r="BR14" s="85"/>
      <c r="BS14" s="48"/>
      <c r="BT14" s="49"/>
      <c r="BU14" s="50"/>
      <c r="BV14" s="50"/>
      <c r="BW14" s="85"/>
      <c r="BX14" s="48"/>
      <c r="BY14" s="49"/>
      <c r="BZ14" s="50"/>
      <c r="CA14" s="50"/>
      <c r="CB14" s="85"/>
      <c r="CC14" s="3" t="s">
        <v>12</v>
      </c>
      <c r="CD14" s="95">
        <v>5</v>
      </c>
      <c r="CE14" s="103">
        <f t="shared" si="6"/>
        <v>11.25</v>
      </c>
    </row>
    <row r="15" spans="1:83" s="1" customFormat="1" ht="15" customHeight="1">
      <c r="A15" s="97">
        <v>322</v>
      </c>
      <c r="B15" s="17" t="s">
        <v>24</v>
      </c>
      <c r="C15" s="17" t="s">
        <v>25</v>
      </c>
      <c r="D15" s="3" t="s">
        <v>11</v>
      </c>
      <c r="E15" s="31">
        <v>240</v>
      </c>
      <c r="F15" s="48"/>
      <c r="G15" s="49"/>
      <c r="H15" s="50"/>
      <c r="I15" s="50"/>
      <c r="J15" s="85"/>
      <c r="K15" s="48"/>
      <c r="L15" s="49"/>
      <c r="M15" s="50"/>
      <c r="N15" s="50"/>
      <c r="O15" s="85"/>
      <c r="P15" s="48"/>
      <c r="Q15" s="49"/>
      <c r="R15" s="50"/>
      <c r="S15" s="50"/>
      <c r="T15" s="85"/>
      <c r="U15" s="48" t="s">
        <v>138</v>
      </c>
      <c r="V15" s="49" t="s">
        <v>139</v>
      </c>
      <c r="W15" s="50">
        <v>4.5</v>
      </c>
      <c r="X15" s="50">
        <v>12</v>
      </c>
      <c r="Y15" s="85">
        <f t="shared" si="0"/>
        <v>0.375</v>
      </c>
      <c r="Z15" s="48" t="s">
        <v>189</v>
      </c>
      <c r="AA15" s="49" t="s">
        <v>190</v>
      </c>
      <c r="AB15" s="50">
        <v>3.1474999999999995</v>
      </c>
      <c r="AC15" s="50">
        <v>12</v>
      </c>
      <c r="AD15" s="85">
        <f t="shared" ref="AD15:AD17" si="8">AB15/AC15</f>
        <v>0.26229166666666665</v>
      </c>
      <c r="AE15" s="51"/>
      <c r="AF15" s="52"/>
      <c r="AG15" s="53"/>
      <c r="AH15" s="53"/>
      <c r="AI15" s="88"/>
      <c r="AJ15" s="54"/>
      <c r="AK15" s="55"/>
      <c r="AL15" s="50"/>
      <c r="AM15" s="50"/>
      <c r="AN15" s="85"/>
      <c r="AO15" s="48"/>
      <c r="AP15" s="49"/>
      <c r="AQ15" s="50"/>
      <c r="AR15" s="50"/>
      <c r="AS15" s="85"/>
      <c r="AT15" s="48"/>
      <c r="AU15" s="49"/>
      <c r="AV15" s="50"/>
      <c r="AW15" s="50"/>
      <c r="AX15" s="85"/>
      <c r="AY15" s="48" t="s">
        <v>259</v>
      </c>
      <c r="AZ15" s="49" t="s">
        <v>260</v>
      </c>
      <c r="BA15" s="50">
        <v>3.86</v>
      </c>
      <c r="BB15" s="56">
        <v>12</v>
      </c>
      <c r="BC15" s="85">
        <f t="shared" si="2"/>
        <v>0.32166666666666666</v>
      </c>
      <c r="BD15" s="48" t="s">
        <v>478</v>
      </c>
      <c r="BE15" s="49" t="s">
        <v>302</v>
      </c>
      <c r="BF15" s="50">
        <v>8.8800000000000008</v>
      </c>
      <c r="BG15" s="50">
        <v>24</v>
      </c>
      <c r="BH15" s="85">
        <f t="shared" si="3"/>
        <v>0.37000000000000005</v>
      </c>
      <c r="BI15" s="48" t="s">
        <v>350</v>
      </c>
      <c r="BJ15" s="49" t="s">
        <v>351</v>
      </c>
      <c r="BK15" s="50">
        <f>BM15*BL15</f>
        <v>2.88</v>
      </c>
      <c r="BL15" s="50">
        <v>12</v>
      </c>
      <c r="BM15" s="78">
        <v>0.24</v>
      </c>
      <c r="BN15" s="48"/>
      <c r="BO15" s="49"/>
      <c r="BP15" s="50"/>
      <c r="BQ15" s="50"/>
      <c r="BR15" s="85"/>
      <c r="BS15" s="48" t="s">
        <v>436</v>
      </c>
      <c r="BT15" s="49" t="s">
        <v>437</v>
      </c>
      <c r="BU15" s="50">
        <v>9.8000000000000007</v>
      </c>
      <c r="BV15" s="50">
        <v>12</v>
      </c>
      <c r="BW15" s="85">
        <f t="shared" si="5"/>
        <v>0.81666666666666676</v>
      </c>
      <c r="BX15" s="48"/>
      <c r="BY15" s="49"/>
      <c r="BZ15" s="50"/>
      <c r="CA15" s="50"/>
      <c r="CB15" s="85"/>
      <c r="CC15" s="3" t="s">
        <v>11</v>
      </c>
      <c r="CD15" s="95">
        <v>240</v>
      </c>
      <c r="CE15" s="103">
        <f t="shared" si="6"/>
        <v>57.599999999999994</v>
      </c>
    </row>
    <row r="16" spans="1:83" s="1" customFormat="1" ht="15" customHeight="1">
      <c r="A16" s="3">
        <v>323</v>
      </c>
      <c r="B16" s="17" t="s">
        <v>26</v>
      </c>
      <c r="C16" s="17" t="s">
        <v>27</v>
      </c>
      <c r="D16" s="3" t="s">
        <v>11</v>
      </c>
      <c r="E16" s="31">
        <v>120</v>
      </c>
      <c r="F16" s="48"/>
      <c r="G16" s="49"/>
      <c r="H16" s="50"/>
      <c r="I16" s="50"/>
      <c r="J16" s="85"/>
      <c r="K16" s="48"/>
      <c r="L16" s="49"/>
      <c r="M16" s="50"/>
      <c r="N16" s="50"/>
      <c r="O16" s="85"/>
      <c r="P16" s="48"/>
      <c r="Q16" s="49"/>
      <c r="R16" s="50"/>
      <c r="S16" s="50"/>
      <c r="T16" s="85"/>
      <c r="U16" s="48" t="s">
        <v>140</v>
      </c>
      <c r="V16" s="49" t="s">
        <v>141</v>
      </c>
      <c r="W16" s="50">
        <v>10.5</v>
      </c>
      <c r="X16" s="50">
        <v>24</v>
      </c>
      <c r="Y16" s="85">
        <f t="shared" si="0"/>
        <v>0.4375</v>
      </c>
      <c r="Z16" s="48" t="s">
        <v>191</v>
      </c>
      <c r="AA16" s="49" t="s">
        <v>192</v>
      </c>
      <c r="AB16" s="50">
        <v>23.116249999999997</v>
      </c>
      <c r="AC16" s="50">
        <v>24</v>
      </c>
      <c r="AD16" s="85">
        <f t="shared" si="8"/>
        <v>0.96317708333333318</v>
      </c>
      <c r="AE16" s="51"/>
      <c r="AF16" s="52"/>
      <c r="AG16" s="53"/>
      <c r="AH16" s="53"/>
      <c r="AI16" s="88"/>
      <c r="AJ16" s="54"/>
      <c r="AK16" s="55"/>
      <c r="AL16" s="50"/>
      <c r="AM16" s="50"/>
      <c r="AN16" s="85"/>
      <c r="AO16" s="48"/>
      <c r="AP16" s="49"/>
      <c r="AQ16" s="50"/>
      <c r="AR16" s="50"/>
      <c r="AS16" s="85"/>
      <c r="AT16" s="48"/>
      <c r="AU16" s="49"/>
      <c r="AV16" s="50"/>
      <c r="AW16" s="50"/>
      <c r="AX16" s="85"/>
      <c r="AY16" s="48" t="s">
        <v>261</v>
      </c>
      <c r="AZ16" s="49" t="s">
        <v>262</v>
      </c>
      <c r="BA16" s="50">
        <v>13.7</v>
      </c>
      <c r="BB16" s="56">
        <v>24</v>
      </c>
      <c r="BC16" s="85">
        <f t="shared" si="2"/>
        <v>0.5708333333333333</v>
      </c>
      <c r="BD16" s="48"/>
      <c r="BE16" s="49"/>
      <c r="BF16" s="50"/>
      <c r="BG16" s="50"/>
      <c r="BH16" s="85"/>
      <c r="BI16" s="48" t="s">
        <v>352</v>
      </c>
      <c r="BJ16" s="49" t="s">
        <v>353</v>
      </c>
      <c r="BK16" s="50">
        <f t="shared" ref="BK16:BK17" si="9">BM16*BL16</f>
        <v>6.48</v>
      </c>
      <c r="BL16" s="50">
        <v>24</v>
      </c>
      <c r="BM16" s="78">
        <v>0.27</v>
      </c>
      <c r="BN16" s="48"/>
      <c r="BO16" s="49"/>
      <c r="BP16" s="50"/>
      <c r="BQ16" s="50"/>
      <c r="BR16" s="85"/>
      <c r="BS16" s="48"/>
      <c r="BT16" s="49"/>
      <c r="BU16" s="50"/>
      <c r="BV16" s="50"/>
      <c r="BW16" s="85"/>
      <c r="BX16" s="48"/>
      <c r="BY16" s="49"/>
      <c r="BZ16" s="50"/>
      <c r="CA16" s="50"/>
      <c r="CB16" s="85"/>
      <c r="CC16" s="3" t="s">
        <v>11</v>
      </c>
      <c r="CD16" s="95">
        <v>120</v>
      </c>
      <c r="CE16" s="103">
        <f t="shared" si="6"/>
        <v>32.400000000000006</v>
      </c>
    </row>
    <row r="17" spans="1:83" s="6" customFormat="1" ht="15" customHeight="1">
      <c r="A17" s="3">
        <v>325</v>
      </c>
      <c r="B17" s="9" t="s">
        <v>28</v>
      </c>
      <c r="C17" s="17" t="s">
        <v>27</v>
      </c>
      <c r="D17" s="3" t="s">
        <v>11</v>
      </c>
      <c r="E17" s="31">
        <v>200</v>
      </c>
      <c r="F17" s="48"/>
      <c r="G17" s="49"/>
      <c r="H17" s="50"/>
      <c r="I17" s="50"/>
      <c r="J17" s="85"/>
      <c r="K17" s="48"/>
      <c r="L17" s="49"/>
      <c r="M17" s="50"/>
      <c r="N17" s="50"/>
      <c r="O17" s="85"/>
      <c r="P17" s="48"/>
      <c r="Q17" s="49"/>
      <c r="R17" s="50"/>
      <c r="S17" s="50"/>
      <c r="T17" s="85"/>
      <c r="U17" s="48" t="s">
        <v>142</v>
      </c>
      <c r="V17" s="49" t="s">
        <v>143</v>
      </c>
      <c r="W17" s="50">
        <v>9.6</v>
      </c>
      <c r="X17" s="50">
        <v>6</v>
      </c>
      <c r="Y17" s="85">
        <f t="shared" si="0"/>
        <v>1.5999999999999999</v>
      </c>
      <c r="Z17" s="48" t="s">
        <v>193</v>
      </c>
      <c r="AA17" s="49" t="s">
        <v>194</v>
      </c>
      <c r="AB17" s="50">
        <v>8.629999999999999</v>
      </c>
      <c r="AC17" s="50">
        <v>6</v>
      </c>
      <c r="AD17" s="85">
        <f t="shared" si="8"/>
        <v>1.4383333333333332</v>
      </c>
      <c r="AE17" s="51"/>
      <c r="AF17" s="52"/>
      <c r="AG17" s="53"/>
      <c r="AH17" s="53"/>
      <c r="AI17" s="88"/>
      <c r="AJ17" s="54"/>
      <c r="AK17" s="55"/>
      <c r="AL17" s="50"/>
      <c r="AM17" s="50"/>
      <c r="AN17" s="85"/>
      <c r="AO17" s="48"/>
      <c r="AP17" s="49"/>
      <c r="AQ17" s="50"/>
      <c r="AR17" s="50"/>
      <c r="AS17" s="85"/>
      <c r="AT17" s="48"/>
      <c r="AU17" s="49"/>
      <c r="AV17" s="50"/>
      <c r="AW17" s="50"/>
      <c r="AX17" s="85"/>
      <c r="AY17" s="48" t="s">
        <v>263</v>
      </c>
      <c r="AZ17" s="49" t="s">
        <v>264</v>
      </c>
      <c r="BA17" s="50">
        <v>7.25</v>
      </c>
      <c r="BB17" s="56">
        <v>6</v>
      </c>
      <c r="BC17" s="85">
        <f t="shared" si="2"/>
        <v>1.2083333333333333</v>
      </c>
      <c r="BD17" s="48"/>
      <c r="BE17" s="49"/>
      <c r="BF17" s="50"/>
      <c r="BG17" s="50"/>
      <c r="BH17" s="85"/>
      <c r="BI17" s="48" t="s">
        <v>354</v>
      </c>
      <c r="BJ17" s="49" t="s">
        <v>355</v>
      </c>
      <c r="BK17" s="50">
        <f t="shared" si="9"/>
        <v>6</v>
      </c>
      <c r="BL17" s="50">
        <v>6</v>
      </c>
      <c r="BM17" s="78">
        <v>1</v>
      </c>
      <c r="BN17" s="48"/>
      <c r="BO17" s="49"/>
      <c r="BP17" s="50"/>
      <c r="BQ17" s="50"/>
      <c r="BR17" s="85"/>
      <c r="BS17" s="48"/>
      <c r="BT17" s="49"/>
      <c r="BU17" s="50"/>
      <c r="BV17" s="50"/>
      <c r="BW17" s="85"/>
      <c r="BX17" s="48"/>
      <c r="BY17" s="49"/>
      <c r="BZ17" s="50"/>
      <c r="CA17" s="50"/>
      <c r="CB17" s="85"/>
      <c r="CC17" s="3" t="s">
        <v>11</v>
      </c>
      <c r="CD17" s="95">
        <v>200</v>
      </c>
      <c r="CE17" s="103">
        <f t="shared" si="6"/>
        <v>200</v>
      </c>
    </row>
    <row r="18" spans="1:83" s="1" customFormat="1" ht="15" customHeight="1">
      <c r="A18" s="3">
        <v>340</v>
      </c>
      <c r="B18" s="17" t="s">
        <v>29</v>
      </c>
      <c r="C18" s="17" t="s">
        <v>30</v>
      </c>
      <c r="D18" s="3" t="s">
        <v>17</v>
      </c>
      <c r="E18" s="31">
        <v>3000</v>
      </c>
      <c r="F18" s="48"/>
      <c r="G18" s="49"/>
      <c r="H18" s="50"/>
      <c r="I18" s="50"/>
      <c r="J18" s="85"/>
      <c r="K18" s="48"/>
      <c r="L18" s="49"/>
      <c r="M18" s="50"/>
      <c r="N18" s="50"/>
      <c r="O18" s="85"/>
      <c r="P18" s="48"/>
      <c r="Q18" s="49"/>
      <c r="R18" s="50"/>
      <c r="S18" s="50"/>
      <c r="T18" s="85"/>
      <c r="U18" s="48" t="s">
        <v>144</v>
      </c>
      <c r="V18" s="49" t="s">
        <v>145</v>
      </c>
      <c r="W18" s="50">
        <v>2.25</v>
      </c>
      <c r="X18" s="50">
        <v>15</v>
      </c>
      <c r="Y18" s="85">
        <f t="shared" si="0"/>
        <v>0.15</v>
      </c>
      <c r="Z18" s="82" t="s">
        <v>195</v>
      </c>
      <c r="AA18" s="83" t="s">
        <v>196</v>
      </c>
      <c r="AB18" s="81">
        <v>5.1787499999999991</v>
      </c>
      <c r="AC18" s="81">
        <v>25</v>
      </c>
      <c r="AD18" s="92">
        <f t="shared" si="1"/>
        <v>0.20714999999999997</v>
      </c>
      <c r="AE18" s="51"/>
      <c r="AF18" s="52"/>
      <c r="AG18" s="53"/>
      <c r="AH18" s="53"/>
      <c r="AI18" s="88"/>
      <c r="AJ18" s="54"/>
      <c r="AK18" s="55"/>
      <c r="AL18" s="50"/>
      <c r="AM18" s="50"/>
      <c r="AN18" s="85"/>
      <c r="AO18" s="48"/>
      <c r="AP18" s="49"/>
      <c r="AQ18" s="50"/>
      <c r="AR18" s="50"/>
      <c r="AS18" s="85"/>
      <c r="AT18" s="48" t="s">
        <v>242</v>
      </c>
      <c r="AU18" s="49" t="s">
        <v>243</v>
      </c>
      <c r="AV18" s="50">
        <v>8.07</v>
      </c>
      <c r="AW18" s="50">
        <v>20</v>
      </c>
      <c r="AX18" s="85">
        <f t="shared" ref="AX18" si="10">AV18/AW18</f>
        <v>0.40350000000000003</v>
      </c>
      <c r="AY18" s="48"/>
      <c r="AZ18" s="49"/>
      <c r="BA18" s="50"/>
      <c r="BB18" s="56"/>
      <c r="BC18" s="85"/>
      <c r="BD18" s="48" t="s">
        <v>303</v>
      </c>
      <c r="BE18" s="49" t="s">
        <v>304</v>
      </c>
      <c r="BF18" s="50">
        <v>4.25</v>
      </c>
      <c r="BG18" s="50">
        <v>25</v>
      </c>
      <c r="BH18" s="85">
        <f t="shared" si="3"/>
        <v>0.17</v>
      </c>
      <c r="BI18" s="48" t="s">
        <v>356</v>
      </c>
      <c r="BJ18" s="49" t="s">
        <v>357</v>
      </c>
      <c r="BK18" s="50">
        <f t="shared" ref="BK18:BK19" si="11">BM18*BL18</f>
        <v>1.83</v>
      </c>
      <c r="BL18" s="50">
        <v>15</v>
      </c>
      <c r="BM18" s="78">
        <v>0.122</v>
      </c>
      <c r="BN18" s="48"/>
      <c r="BO18" s="49"/>
      <c r="BP18" s="50"/>
      <c r="BQ18" s="50"/>
      <c r="BR18" s="85"/>
      <c r="BS18" s="48" t="s">
        <v>438</v>
      </c>
      <c r="BT18" s="49" t="s">
        <v>439</v>
      </c>
      <c r="BU18" s="50">
        <v>24</v>
      </c>
      <c r="BV18" s="50">
        <v>50</v>
      </c>
      <c r="BW18" s="85">
        <f t="shared" si="5"/>
        <v>0.48</v>
      </c>
      <c r="BX18" s="48"/>
      <c r="BY18" s="49"/>
      <c r="BZ18" s="50"/>
      <c r="CA18" s="50"/>
      <c r="CB18" s="85"/>
      <c r="CC18" s="3" t="s">
        <v>17</v>
      </c>
      <c r="CD18" s="95">
        <v>3000</v>
      </c>
      <c r="CE18" s="103">
        <f t="shared" si="6"/>
        <v>366</v>
      </c>
    </row>
    <row r="19" spans="1:83" s="1" customFormat="1" ht="15" customHeight="1">
      <c r="A19" s="3">
        <v>341</v>
      </c>
      <c r="B19" s="17" t="s">
        <v>31</v>
      </c>
      <c r="C19" s="17" t="s">
        <v>32</v>
      </c>
      <c r="D19" s="3" t="s">
        <v>17</v>
      </c>
      <c r="E19" s="31">
        <v>2400</v>
      </c>
      <c r="F19" s="48"/>
      <c r="G19" s="49"/>
      <c r="H19" s="50"/>
      <c r="I19" s="50"/>
      <c r="J19" s="85"/>
      <c r="K19" s="48"/>
      <c r="L19" s="49"/>
      <c r="M19" s="50"/>
      <c r="N19" s="50"/>
      <c r="O19" s="85"/>
      <c r="P19" s="48"/>
      <c r="Q19" s="49"/>
      <c r="R19" s="50"/>
      <c r="S19" s="50"/>
      <c r="T19" s="85"/>
      <c r="U19" s="48" t="s">
        <v>146</v>
      </c>
      <c r="V19" s="49" t="s">
        <v>147</v>
      </c>
      <c r="W19" s="50">
        <v>2.16</v>
      </c>
      <c r="X19" s="50">
        <v>12</v>
      </c>
      <c r="Y19" s="85">
        <f t="shared" si="0"/>
        <v>0.18000000000000002</v>
      </c>
      <c r="Z19" s="48"/>
      <c r="AA19" s="49"/>
      <c r="AB19" s="50"/>
      <c r="AC19" s="50"/>
      <c r="AD19" s="85"/>
      <c r="AE19" s="51"/>
      <c r="AF19" s="52"/>
      <c r="AG19" s="53"/>
      <c r="AH19" s="53"/>
      <c r="AI19" s="88"/>
      <c r="AJ19" s="54"/>
      <c r="AK19" s="55"/>
      <c r="AL19" s="50"/>
      <c r="AM19" s="50"/>
      <c r="AN19" s="85"/>
      <c r="AO19" s="48"/>
      <c r="AP19" s="49"/>
      <c r="AQ19" s="50"/>
      <c r="AR19" s="50"/>
      <c r="AS19" s="85"/>
      <c r="AT19" s="48"/>
      <c r="AU19" s="49"/>
      <c r="AV19" s="50"/>
      <c r="AW19" s="50"/>
      <c r="AX19" s="85"/>
      <c r="AY19" s="48"/>
      <c r="AZ19" s="49"/>
      <c r="BA19" s="50"/>
      <c r="BB19" s="56"/>
      <c r="BC19" s="85"/>
      <c r="BD19" s="48" t="s">
        <v>305</v>
      </c>
      <c r="BE19" s="49" t="s">
        <v>306</v>
      </c>
      <c r="BF19" s="50">
        <v>5.5</v>
      </c>
      <c r="BG19" s="50">
        <v>25</v>
      </c>
      <c r="BH19" s="85">
        <f t="shared" si="3"/>
        <v>0.22</v>
      </c>
      <c r="BI19" s="48" t="s">
        <v>358</v>
      </c>
      <c r="BJ19" s="49" t="s">
        <v>359</v>
      </c>
      <c r="BK19" s="50">
        <f t="shared" si="11"/>
        <v>2.19</v>
      </c>
      <c r="BL19" s="50">
        <v>15</v>
      </c>
      <c r="BM19" s="78">
        <v>0.14599999999999999</v>
      </c>
      <c r="BN19" s="48"/>
      <c r="BO19" s="49"/>
      <c r="BP19" s="50"/>
      <c r="BQ19" s="50"/>
      <c r="BR19" s="85"/>
      <c r="BS19" s="48" t="s">
        <v>440</v>
      </c>
      <c r="BT19" s="49" t="s">
        <v>441</v>
      </c>
      <c r="BU19" s="50">
        <v>23</v>
      </c>
      <c r="BV19" s="50">
        <v>40</v>
      </c>
      <c r="BW19" s="85">
        <f t="shared" si="5"/>
        <v>0.57499999999999996</v>
      </c>
      <c r="BX19" s="48"/>
      <c r="BY19" s="49"/>
      <c r="BZ19" s="50"/>
      <c r="CA19" s="50"/>
      <c r="CB19" s="85"/>
      <c r="CC19" s="3" t="s">
        <v>17</v>
      </c>
      <c r="CD19" s="95">
        <v>2400</v>
      </c>
      <c r="CE19" s="103">
        <f t="shared" si="6"/>
        <v>350.4</v>
      </c>
    </row>
    <row r="20" spans="1:83" s="1" customFormat="1" ht="15" customHeight="1">
      <c r="A20" s="3">
        <v>343</v>
      </c>
      <c r="B20" s="9" t="s">
        <v>34</v>
      </c>
      <c r="C20" s="9" t="s">
        <v>33</v>
      </c>
      <c r="D20" s="3" t="s">
        <v>12</v>
      </c>
      <c r="E20" s="31">
        <v>5</v>
      </c>
      <c r="F20" s="59"/>
      <c r="G20" s="60"/>
      <c r="H20" s="50"/>
      <c r="I20" s="50"/>
      <c r="J20" s="85"/>
      <c r="K20" s="59"/>
      <c r="L20" s="60"/>
      <c r="M20" s="50"/>
      <c r="N20" s="50"/>
      <c r="O20" s="85"/>
      <c r="P20" s="59"/>
      <c r="Q20" s="60"/>
      <c r="R20" s="50"/>
      <c r="S20" s="50"/>
      <c r="T20" s="85"/>
      <c r="U20" s="59" t="s">
        <v>148</v>
      </c>
      <c r="V20" s="60" t="s">
        <v>33</v>
      </c>
      <c r="W20" s="50">
        <v>2.1</v>
      </c>
      <c r="X20" s="50">
        <v>1</v>
      </c>
      <c r="Y20" s="85">
        <f t="shared" si="0"/>
        <v>2.1</v>
      </c>
      <c r="Z20" s="59"/>
      <c r="AA20" s="60"/>
      <c r="AB20" s="50"/>
      <c r="AC20" s="50"/>
      <c r="AD20" s="85"/>
      <c r="AE20" s="63"/>
      <c r="AF20" s="61"/>
      <c r="AG20" s="53"/>
      <c r="AH20" s="53"/>
      <c r="AI20" s="88"/>
      <c r="AJ20" s="54"/>
      <c r="AK20" s="55"/>
      <c r="AL20" s="50"/>
      <c r="AM20" s="50"/>
      <c r="AN20" s="85"/>
      <c r="AO20" s="59"/>
      <c r="AP20" s="60"/>
      <c r="AQ20" s="50"/>
      <c r="AR20" s="50"/>
      <c r="AS20" s="85"/>
      <c r="AT20" s="59"/>
      <c r="AU20" s="60"/>
      <c r="AV20" s="50"/>
      <c r="AW20" s="50"/>
      <c r="AX20" s="85"/>
      <c r="AY20" s="59"/>
      <c r="AZ20" s="60"/>
      <c r="BA20" s="50"/>
      <c r="BB20" s="56"/>
      <c r="BC20" s="85"/>
      <c r="BD20" s="59" t="s">
        <v>307</v>
      </c>
      <c r="BE20" s="60" t="s">
        <v>308</v>
      </c>
      <c r="BF20" s="50">
        <v>3.4</v>
      </c>
      <c r="BG20" s="50">
        <v>1</v>
      </c>
      <c r="BH20" s="85">
        <f t="shared" si="3"/>
        <v>3.4</v>
      </c>
      <c r="BI20" s="59" t="s">
        <v>360</v>
      </c>
      <c r="BJ20" s="60" t="s">
        <v>33</v>
      </c>
      <c r="BK20" s="50">
        <v>1.7</v>
      </c>
      <c r="BL20" s="50">
        <v>1</v>
      </c>
      <c r="BM20" s="78">
        <v>1.7</v>
      </c>
      <c r="BN20" s="59"/>
      <c r="BO20" s="60"/>
      <c r="BP20" s="50"/>
      <c r="BQ20" s="50"/>
      <c r="BR20" s="85"/>
      <c r="BS20" s="59" t="s">
        <v>442</v>
      </c>
      <c r="BT20" s="60" t="s">
        <v>33</v>
      </c>
      <c r="BU20" s="50">
        <v>5.6</v>
      </c>
      <c r="BV20" s="50">
        <v>1</v>
      </c>
      <c r="BW20" s="85">
        <f t="shared" si="5"/>
        <v>5.6</v>
      </c>
      <c r="BX20" s="59"/>
      <c r="BY20" s="60"/>
      <c r="BZ20" s="50"/>
      <c r="CA20" s="50"/>
      <c r="CB20" s="85"/>
      <c r="CC20" s="3" t="s">
        <v>12</v>
      </c>
      <c r="CD20" s="95">
        <v>5</v>
      </c>
      <c r="CE20" s="103">
        <f t="shared" si="6"/>
        <v>8.5</v>
      </c>
    </row>
    <row r="21" spans="1:83" s="1" customFormat="1" ht="15" customHeight="1">
      <c r="A21" s="3">
        <v>344</v>
      </c>
      <c r="B21" s="9" t="s">
        <v>35</v>
      </c>
      <c r="C21" s="9" t="s">
        <v>36</v>
      </c>
      <c r="D21" s="3" t="s">
        <v>12</v>
      </c>
      <c r="E21" s="31">
        <v>5</v>
      </c>
      <c r="F21" s="59"/>
      <c r="G21" s="60"/>
      <c r="H21" s="50"/>
      <c r="I21" s="50"/>
      <c r="J21" s="85"/>
      <c r="K21" s="59"/>
      <c r="L21" s="60"/>
      <c r="M21" s="50"/>
      <c r="N21" s="50"/>
      <c r="O21" s="85"/>
      <c r="P21" s="59"/>
      <c r="Q21" s="60"/>
      <c r="R21" s="50"/>
      <c r="S21" s="50"/>
      <c r="T21" s="85"/>
      <c r="U21" s="59" t="s">
        <v>149</v>
      </c>
      <c r="V21" s="60" t="s">
        <v>36</v>
      </c>
      <c r="W21" s="50">
        <v>2.8</v>
      </c>
      <c r="X21" s="50">
        <v>1</v>
      </c>
      <c r="Y21" s="85">
        <f t="shared" si="0"/>
        <v>2.8</v>
      </c>
      <c r="Z21" s="59"/>
      <c r="AA21" s="60"/>
      <c r="AB21" s="50"/>
      <c r="AC21" s="50"/>
      <c r="AD21" s="85"/>
      <c r="AE21" s="63"/>
      <c r="AF21" s="61"/>
      <c r="AG21" s="53"/>
      <c r="AH21" s="53"/>
      <c r="AI21" s="88"/>
      <c r="AJ21" s="54"/>
      <c r="AK21" s="55"/>
      <c r="AL21" s="50"/>
      <c r="AM21" s="50"/>
      <c r="AN21" s="85"/>
      <c r="AO21" s="59"/>
      <c r="AP21" s="60"/>
      <c r="AQ21" s="50"/>
      <c r="AR21" s="50"/>
      <c r="AS21" s="85"/>
      <c r="AT21" s="59"/>
      <c r="AU21" s="60"/>
      <c r="AV21" s="50"/>
      <c r="AW21" s="50"/>
      <c r="AX21" s="85"/>
      <c r="AY21" s="59"/>
      <c r="AZ21" s="60"/>
      <c r="BA21" s="50"/>
      <c r="BB21" s="56"/>
      <c r="BC21" s="85"/>
      <c r="BD21" s="59" t="s">
        <v>309</v>
      </c>
      <c r="BE21" s="60" t="s">
        <v>310</v>
      </c>
      <c r="BF21" s="50">
        <v>4</v>
      </c>
      <c r="BG21" s="50">
        <v>1</v>
      </c>
      <c r="BH21" s="85">
        <f t="shared" si="3"/>
        <v>4</v>
      </c>
      <c r="BI21" s="59" t="s">
        <v>361</v>
      </c>
      <c r="BJ21" s="60" t="s">
        <v>36</v>
      </c>
      <c r="BK21" s="50">
        <v>1.8</v>
      </c>
      <c r="BL21" s="50">
        <v>1</v>
      </c>
      <c r="BM21" s="78">
        <v>1.8</v>
      </c>
      <c r="BN21" s="59"/>
      <c r="BO21" s="60"/>
      <c r="BP21" s="50"/>
      <c r="BQ21" s="50"/>
      <c r="BR21" s="85"/>
      <c r="BS21" s="59" t="s">
        <v>443</v>
      </c>
      <c r="BT21" s="60" t="s">
        <v>36</v>
      </c>
      <c r="BU21" s="50">
        <v>5.7</v>
      </c>
      <c r="BV21" s="50">
        <v>1</v>
      </c>
      <c r="BW21" s="85">
        <f t="shared" si="5"/>
        <v>5.7</v>
      </c>
      <c r="BX21" s="59"/>
      <c r="BY21" s="60"/>
      <c r="BZ21" s="50"/>
      <c r="CA21" s="50"/>
      <c r="CB21" s="85"/>
      <c r="CC21" s="3" t="s">
        <v>12</v>
      </c>
      <c r="CD21" s="95">
        <v>5</v>
      </c>
      <c r="CE21" s="103">
        <f t="shared" si="6"/>
        <v>9</v>
      </c>
    </row>
    <row r="22" spans="1:83" s="1" customFormat="1" ht="15" customHeight="1">
      <c r="A22" s="3">
        <v>345</v>
      </c>
      <c r="B22" s="9" t="s">
        <v>37</v>
      </c>
      <c r="C22" s="9" t="s">
        <v>38</v>
      </c>
      <c r="D22" s="3" t="s">
        <v>12</v>
      </c>
      <c r="E22" s="31">
        <v>5</v>
      </c>
      <c r="F22" s="59"/>
      <c r="G22" s="60"/>
      <c r="H22" s="50"/>
      <c r="I22" s="50"/>
      <c r="J22" s="85"/>
      <c r="K22" s="59"/>
      <c r="L22" s="60"/>
      <c r="M22" s="50"/>
      <c r="N22" s="50"/>
      <c r="O22" s="85"/>
      <c r="P22" s="59"/>
      <c r="Q22" s="60"/>
      <c r="R22" s="50"/>
      <c r="S22" s="50"/>
      <c r="T22" s="85"/>
      <c r="U22" s="59" t="s">
        <v>150</v>
      </c>
      <c r="V22" s="60" t="s">
        <v>38</v>
      </c>
      <c r="W22" s="50">
        <v>3</v>
      </c>
      <c r="X22" s="50">
        <v>1</v>
      </c>
      <c r="Y22" s="85">
        <f t="shared" ref="Y22:Y23" si="12">W22/X22</f>
        <v>3</v>
      </c>
      <c r="Z22" s="59"/>
      <c r="AA22" s="60"/>
      <c r="AB22" s="50"/>
      <c r="AC22" s="50"/>
      <c r="AD22" s="85"/>
      <c r="AE22" s="63"/>
      <c r="AF22" s="61"/>
      <c r="AG22" s="53"/>
      <c r="AH22" s="53"/>
      <c r="AI22" s="88"/>
      <c r="AJ22" s="54"/>
      <c r="AK22" s="55"/>
      <c r="AL22" s="50"/>
      <c r="AM22" s="50"/>
      <c r="AN22" s="85"/>
      <c r="AO22" s="59"/>
      <c r="AP22" s="60"/>
      <c r="AQ22" s="50"/>
      <c r="AR22" s="50"/>
      <c r="AS22" s="85"/>
      <c r="AT22" s="59"/>
      <c r="AU22" s="60"/>
      <c r="AV22" s="50"/>
      <c r="AW22" s="50"/>
      <c r="AX22" s="85"/>
      <c r="AY22" s="59"/>
      <c r="AZ22" s="60"/>
      <c r="BA22" s="50"/>
      <c r="BB22" s="56"/>
      <c r="BC22" s="85"/>
      <c r="BD22" s="59" t="s">
        <v>311</v>
      </c>
      <c r="BE22" s="60" t="s">
        <v>312</v>
      </c>
      <c r="BF22" s="50">
        <v>4.0999999999999996</v>
      </c>
      <c r="BG22" s="50">
        <v>1</v>
      </c>
      <c r="BH22" s="85">
        <f t="shared" ref="BH22:BH23" si="13">BF22/BG22</f>
        <v>4.0999999999999996</v>
      </c>
      <c r="BI22" s="59" t="s">
        <v>362</v>
      </c>
      <c r="BJ22" s="60" t="s">
        <v>38</v>
      </c>
      <c r="BK22" s="50">
        <v>2.4500000000000002</v>
      </c>
      <c r="BL22" s="50">
        <v>1</v>
      </c>
      <c r="BM22" s="78">
        <v>2.4500000000000002</v>
      </c>
      <c r="BN22" s="59"/>
      <c r="BO22" s="60"/>
      <c r="BP22" s="50"/>
      <c r="BQ22" s="50"/>
      <c r="BR22" s="85"/>
      <c r="BS22" s="59" t="s">
        <v>444</v>
      </c>
      <c r="BT22" s="60" t="s">
        <v>38</v>
      </c>
      <c r="BU22" s="50">
        <v>5.8</v>
      </c>
      <c r="BV22" s="50">
        <v>1</v>
      </c>
      <c r="BW22" s="85">
        <f t="shared" ref="BW22:BW23" si="14">BU22/BV22</f>
        <v>5.8</v>
      </c>
      <c r="BX22" s="59"/>
      <c r="BY22" s="60"/>
      <c r="BZ22" s="50"/>
      <c r="CA22" s="50"/>
      <c r="CB22" s="85"/>
      <c r="CC22" s="3" t="s">
        <v>12</v>
      </c>
      <c r="CD22" s="95">
        <v>5</v>
      </c>
      <c r="CE22" s="103">
        <f t="shared" si="6"/>
        <v>12.25</v>
      </c>
    </row>
    <row r="23" spans="1:83" s="1" customFormat="1" ht="15" customHeight="1">
      <c r="A23" s="3">
        <v>346</v>
      </c>
      <c r="B23" s="9" t="s">
        <v>39</v>
      </c>
      <c r="C23" s="9" t="s">
        <v>40</v>
      </c>
      <c r="D23" s="3" t="s">
        <v>12</v>
      </c>
      <c r="E23" s="31">
        <v>10</v>
      </c>
      <c r="F23" s="59"/>
      <c r="G23" s="60"/>
      <c r="H23" s="50"/>
      <c r="I23" s="50"/>
      <c r="J23" s="85"/>
      <c r="K23" s="59"/>
      <c r="L23" s="60"/>
      <c r="M23" s="50"/>
      <c r="N23" s="50"/>
      <c r="O23" s="85"/>
      <c r="P23" s="59"/>
      <c r="Q23" s="60"/>
      <c r="R23" s="50"/>
      <c r="S23" s="50"/>
      <c r="T23" s="85"/>
      <c r="U23" s="59" t="s">
        <v>151</v>
      </c>
      <c r="V23" s="60" t="s">
        <v>40</v>
      </c>
      <c r="W23" s="50">
        <v>3.2</v>
      </c>
      <c r="X23" s="50">
        <v>1</v>
      </c>
      <c r="Y23" s="85">
        <f t="shared" si="12"/>
        <v>3.2</v>
      </c>
      <c r="Z23" s="59"/>
      <c r="AA23" s="60"/>
      <c r="AB23" s="50"/>
      <c r="AC23" s="50"/>
      <c r="AD23" s="85"/>
      <c r="AE23" s="63"/>
      <c r="AF23" s="61"/>
      <c r="AG23" s="53"/>
      <c r="AH23" s="53"/>
      <c r="AI23" s="88"/>
      <c r="AJ23" s="54"/>
      <c r="AK23" s="55"/>
      <c r="AL23" s="50"/>
      <c r="AM23" s="50"/>
      <c r="AN23" s="85"/>
      <c r="AO23" s="59"/>
      <c r="AP23" s="60"/>
      <c r="AQ23" s="50"/>
      <c r="AR23" s="50"/>
      <c r="AS23" s="85"/>
      <c r="AT23" s="59"/>
      <c r="AU23" s="60"/>
      <c r="AV23" s="50"/>
      <c r="AW23" s="50"/>
      <c r="AX23" s="85"/>
      <c r="AY23" s="59"/>
      <c r="AZ23" s="60"/>
      <c r="BA23" s="50"/>
      <c r="BB23" s="56"/>
      <c r="BC23" s="85"/>
      <c r="BD23" s="59" t="s">
        <v>313</v>
      </c>
      <c r="BE23" s="60" t="s">
        <v>314</v>
      </c>
      <c r="BF23" s="50">
        <v>4.7</v>
      </c>
      <c r="BG23" s="50">
        <v>1</v>
      </c>
      <c r="BH23" s="85">
        <f t="shared" si="13"/>
        <v>4.7</v>
      </c>
      <c r="BI23" s="59" t="s">
        <v>363</v>
      </c>
      <c r="BJ23" s="60" t="s">
        <v>40</v>
      </c>
      <c r="BK23" s="50">
        <v>3</v>
      </c>
      <c r="BL23" s="50">
        <v>1</v>
      </c>
      <c r="BM23" s="78">
        <v>3</v>
      </c>
      <c r="BN23" s="59"/>
      <c r="BO23" s="60"/>
      <c r="BP23" s="50"/>
      <c r="BQ23" s="50"/>
      <c r="BR23" s="85"/>
      <c r="BS23" s="59" t="s">
        <v>445</v>
      </c>
      <c r="BT23" s="60" t="s">
        <v>40</v>
      </c>
      <c r="BU23" s="50">
        <v>5.9</v>
      </c>
      <c r="BV23" s="50">
        <v>1</v>
      </c>
      <c r="BW23" s="85">
        <f t="shared" si="14"/>
        <v>5.9</v>
      </c>
      <c r="BX23" s="59"/>
      <c r="BY23" s="60"/>
      <c r="BZ23" s="50"/>
      <c r="CA23" s="50"/>
      <c r="CB23" s="85"/>
      <c r="CC23" s="3" t="s">
        <v>12</v>
      </c>
      <c r="CD23" s="95">
        <v>10</v>
      </c>
      <c r="CE23" s="103">
        <f t="shared" si="6"/>
        <v>30</v>
      </c>
    </row>
    <row r="24" spans="1:83" s="1" customFormat="1" ht="15" customHeight="1">
      <c r="A24" s="3">
        <v>347</v>
      </c>
      <c r="B24" s="9" t="s">
        <v>41</v>
      </c>
      <c r="C24" s="9" t="s">
        <v>42</v>
      </c>
      <c r="D24" s="3" t="s">
        <v>12</v>
      </c>
      <c r="E24" s="31">
        <v>5</v>
      </c>
      <c r="F24" s="59"/>
      <c r="G24" s="60"/>
      <c r="H24" s="50"/>
      <c r="I24" s="50"/>
      <c r="J24" s="85"/>
      <c r="K24" s="59"/>
      <c r="L24" s="60"/>
      <c r="M24" s="50"/>
      <c r="N24" s="50"/>
      <c r="O24" s="85"/>
      <c r="P24" s="59"/>
      <c r="Q24" s="60"/>
      <c r="R24" s="50"/>
      <c r="S24" s="50"/>
      <c r="T24" s="85"/>
      <c r="U24" s="59" t="s">
        <v>152</v>
      </c>
      <c r="V24" s="60" t="s">
        <v>42</v>
      </c>
      <c r="W24" s="50">
        <v>3.7</v>
      </c>
      <c r="X24" s="50">
        <v>1</v>
      </c>
      <c r="Y24" s="85">
        <f>W24/X24</f>
        <v>3.7</v>
      </c>
      <c r="Z24" s="59"/>
      <c r="AA24" s="60"/>
      <c r="AB24" s="50"/>
      <c r="AC24" s="50"/>
      <c r="AD24" s="85"/>
      <c r="AE24" s="63"/>
      <c r="AF24" s="61"/>
      <c r="AG24" s="53"/>
      <c r="AH24" s="53"/>
      <c r="AI24" s="88"/>
      <c r="AJ24" s="54"/>
      <c r="AK24" s="55"/>
      <c r="AL24" s="50"/>
      <c r="AM24" s="50"/>
      <c r="AN24" s="85"/>
      <c r="AO24" s="59"/>
      <c r="AP24" s="60"/>
      <c r="AQ24" s="50"/>
      <c r="AR24" s="50"/>
      <c r="AS24" s="85"/>
      <c r="AT24" s="59"/>
      <c r="AU24" s="60"/>
      <c r="AV24" s="50"/>
      <c r="AW24" s="50"/>
      <c r="AX24" s="85"/>
      <c r="AY24" s="59"/>
      <c r="AZ24" s="60"/>
      <c r="BA24" s="50"/>
      <c r="BB24" s="56"/>
      <c r="BC24" s="85"/>
      <c r="BD24" s="59" t="s">
        <v>315</v>
      </c>
      <c r="BE24" s="60" t="s">
        <v>316</v>
      </c>
      <c r="BF24" s="50">
        <v>5.2</v>
      </c>
      <c r="BG24" s="50">
        <v>1</v>
      </c>
      <c r="BH24" s="85">
        <f>BF24/BG24</f>
        <v>5.2</v>
      </c>
      <c r="BI24" s="59" t="s">
        <v>364</v>
      </c>
      <c r="BJ24" s="60" t="s">
        <v>365</v>
      </c>
      <c r="BK24" s="50">
        <v>3.6</v>
      </c>
      <c r="BL24" s="50">
        <v>1</v>
      </c>
      <c r="BM24" s="78">
        <v>3.6</v>
      </c>
      <c r="BN24" s="59"/>
      <c r="BO24" s="60"/>
      <c r="BP24" s="50"/>
      <c r="BQ24" s="50"/>
      <c r="BR24" s="85"/>
      <c r="BS24" s="59" t="s">
        <v>446</v>
      </c>
      <c r="BT24" s="60" t="s">
        <v>42</v>
      </c>
      <c r="BU24" s="50">
        <v>9.5</v>
      </c>
      <c r="BV24" s="50">
        <v>1</v>
      </c>
      <c r="BW24" s="85">
        <f>BU24/BV24</f>
        <v>9.5</v>
      </c>
      <c r="BX24" s="59"/>
      <c r="BY24" s="60"/>
      <c r="BZ24" s="50"/>
      <c r="CA24" s="50"/>
      <c r="CB24" s="85"/>
      <c r="CC24" s="3" t="s">
        <v>12</v>
      </c>
      <c r="CD24" s="95">
        <v>5</v>
      </c>
      <c r="CE24" s="103">
        <f t="shared" si="6"/>
        <v>18</v>
      </c>
    </row>
    <row r="25" spans="1:83" s="1" customFormat="1" ht="15" customHeight="1">
      <c r="A25" s="3">
        <v>348</v>
      </c>
      <c r="B25" s="9" t="s">
        <v>43</v>
      </c>
      <c r="C25" s="9" t="s">
        <v>44</v>
      </c>
      <c r="D25" s="3" t="s">
        <v>12</v>
      </c>
      <c r="E25" s="31">
        <v>5</v>
      </c>
      <c r="F25" s="59"/>
      <c r="G25" s="60"/>
      <c r="H25" s="50"/>
      <c r="I25" s="50"/>
      <c r="J25" s="85"/>
      <c r="K25" s="59"/>
      <c r="L25" s="60"/>
      <c r="M25" s="50"/>
      <c r="N25" s="50"/>
      <c r="O25" s="85"/>
      <c r="P25" s="59"/>
      <c r="Q25" s="60"/>
      <c r="R25" s="50"/>
      <c r="S25" s="50"/>
      <c r="T25" s="85"/>
      <c r="U25" s="68" t="s">
        <v>153</v>
      </c>
      <c r="V25" s="60" t="s">
        <v>44</v>
      </c>
      <c r="W25" s="50">
        <v>6.5</v>
      </c>
      <c r="X25" s="50">
        <v>1</v>
      </c>
      <c r="Y25" s="85">
        <f>W25/X25</f>
        <v>6.5</v>
      </c>
      <c r="Z25" s="59"/>
      <c r="AA25" s="60"/>
      <c r="AB25" s="50"/>
      <c r="AC25" s="50"/>
      <c r="AD25" s="85"/>
      <c r="AE25" s="63"/>
      <c r="AF25" s="61"/>
      <c r="AG25" s="53"/>
      <c r="AH25" s="53"/>
      <c r="AI25" s="88"/>
      <c r="AJ25" s="54"/>
      <c r="AK25" s="55"/>
      <c r="AL25" s="50"/>
      <c r="AM25" s="50"/>
      <c r="AN25" s="85"/>
      <c r="AO25" s="59"/>
      <c r="AP25" s="60"/>
      <c r="AQ25" s="50"/>
      <c r="AR25" s="50"/>
      <c r="AS25" s="85"/>
      <c r="AT25" s="59"/>
      <c r="AU25" s="60"/>
      <c r="AV25" s="50"/>
      <c r="AW25" s="50"/>
      <c r="AX25" s="85"/>
      <c r="AY25" s="59"/>
      <c r="AZ25" s="60"/>
      <c r="BA25" s="50"/>
      <c r="BB25" s="56"/>
      <c r="BC25" s="85"/>
      <c r="BD25" s="59" t="s">
        <v>317</v>
      </c>
      <c r="BE25" s="60" t="s">
        <v>318</v>
      </c>
      <c r="BF25" s="50">
        <v>8.9</v>
      </c>
      <c r="BG25" s="50">
        <v>1</v>
      </c>
      <c r="BH25" s="85">
        <f>BF25/BG25</f>
        <v>8.9</v>
      </c>
      <c r="BI25" s="59" t="s">
        <v>366</v>
      </c>
      <c r="BJ25" s="60" t="s">
        <v>367</v>
      </c>
      <c r="BK25" s="50">
        <v>5.6</v>
      </c>
      <c r="BL25" s="50">
        <v>1</v>
      </c>
      <c r="BM25" s="78">
        <v>5.6</v>
      </c>
      <c r="BN25" s="59"/>
      <c r="BO25" s="60"/>
      <c r="BP25" s="50"/>
      <c r="BQ25" s="50"/>
      <c r="BR25" s="85"/>
      <c r="BS25" s="59" t="s">
        <v>447</v>
      </c>
      <c r="BT25" s="60" t="s">
        <v>44</v>
      </c>
      <c r="BU25" s="50">
        <v>11</v>
      </c>
      <c r="BV25" s="50">
        <v>1</v>
      </c>
      <c r="BW25" s="85">
        <f>BU25/BV25</f>
        <v>11</v>
      </c>
      <c r="BX25" s="59"/>
      <c r="BY25" s="60"/>
      <c r="BZ25" s="50"/>
      <c r="CA25" s="50"/>
      <c r="CB25" s="85"/>
      <c r="CC25" s="3" t="s">
        <v>12</v>
      </c>
      <c r="CD25" s="95">
        <v>5</v>
      </c>
      <c r="CE25" s="103">
        <f t="shared" si="6"/>
        <v>28</v>
      </c>
    </row>
    <row r="26" spans="1:83" s="1" customFormat="1" ht="15" customHeight="1">
      <c r="A26" s="8" t="s">
        <v>9</v>
      </c>
      <c r="B26" s="18" t="s">
        <v>45</v>
      </c>
      <c r="C26" s="18"/>
      <c r="D26" s="18"/>
      <c r="E26" s="32"/>
      <c r="F26" s="36"/>
      <c r="G26" s="19"/>
      <c r="H26" s="8"/>
      <c r="I26" s="18"/>
      <c r="J26" s="37"/>
      <c r="K26" s="39"/>
      <c r="L26" s="18"/>
      <c r="M26" s="18"/>
      <c r="N26" s="18"/>
      <c r="O26" s="37"/>
      <c r="P26" s="36"/>
      <c r="Q26" s="19"/>
      <c r="R26" s="8"/>
      <c r="S26" s="18"/>
      <c r="T26" s="37"/>
      <c r="U26" s="36"/>
      <c r="V26" s="19"/>
      <c r="W26" s="8"/>
      <c r="X26" s="18"/>
      <c r="Y26" s="37"/>
      <c r="Z26" s="36"/>
      <c r="AA26" s="19"/>
      <c r="AB26" s="8"/>
      <c r="AC26" s="18"/>
      <c r="AD26" s="37"/>
      <c r="AE26" s="43"/>
      <c r="AF26" s="24"/>
      <c r="AG26" s="22"/>
      <c r="AH26" s="25"/>
      <c r="AI26" s="44"/>
      <c r="AJ26" s="47"/>
      <c r="AK26" s="28"/>
      <c r="AL26" s="11"/>
      <c r="AM26" s="29"/>
      <c r="AN26" s="20"/>
      <c r="AO26" s="36"/>
      <c r="AP26" s="19"/>
      <c r="AQ26" s="8"/>
      <c r="AR26" s="18"/>
      <c r="AS26" s="37"/>
      <c r="AT26" s="36"/>
      <c r="AU26" s="19"/>
      <c r="AV26" s="8"/>
      <c r="AW26" s="18"/>
      <c r="AX26" s="37"/>
      <c r="AY26" s="36"/>
      <c r="AZ26" s="19"/>
      <c r="BA26" s="8"/>
      <c r="BB26" s="30"/>
      <c r="BC26" s="37"/>
      <c r="BD26" s="36"/>
      <c r="BE26" s="19"/>
      <c r="BF26" s="8"/>
      <c r="BG26" s="18"/>
      <c r="BH26" s="37"/>
      <c r="BI26" s="36"/>
      <c r="BJ26" s="19"/>
      <c r="BK26" s="8"/>
      <c r="BL26" s="18"/>
      <c r="BM26" s="37"/>
      <c r="BN26" s="36"/>
      <c r="BO26" s="19"/>
      <c r="BP26" s="8"/>
      <c r="BQ26" s="18"/>
      <c r="BR26" s="37"/>
      <c r="BS26" s="36"/>
      <c r="BT26" s="19"/>
      <c r="BU26" s="8"/>
      <c r="BV26" s="18"/>
      <c r="BW26" s="37"/>
      <c r="BX26" s="36"/>
      <c r="BY26" s="19"/>
      <c r="BZ26" s="8"/>
      <c r="CA26" s="18"/>
      <c r="CB26" s="37"/>
      <c r="CC26" s="18"/>
      <c r="CD26" s="96"/>
      <c r="CE26" s="102"/>
    </row>
    <row r="27" spans="1:83" s="1" customFormat="1" ht="15" customHeight="1">
      <c r="A27" s="3">
        <v>371</v>
      </c>
      <c r="B27" s="9" t="s">
        <v>47</v>
      </c>
      <c r="C27" s="9" t="s">
        <v>48</v>
      </c>
      <c r="D27" s="2" t="s">
        <v>46</v>
      </c>
      <c r="E27" s="31">
        <v>25000</v>
      </c>
      <c r="F27" s="59"/>
      <c r="G27" s="60"/>
      <c r="H27" s="50"/>
      <c r="I27" s="50"/>
      <c r="J27" s="85"/>
      <c r="K27" s="59"/>
      <c r="L27" s="60"/>
      <c r="M27" s="50"/>
      <c r="N27" s="50"/>
      <c r="O27" s="85"/>
      <c r="P27" s="59"/>
      <c r="Q27" s="60"/>
      <c r="R27" s="50"/>
      <c r="S27" s="50"/>
      <c r="T27" s="85"/>
      <c r="U27" s="59"/>
      <c r="V27" s="60"/>
      <c r="W27" s="50"/>
      <c r="X27" s="50"/>
      <c r="Y27" s="85"/>
      <c r="Z27" s="59" t="s">
        <v>197</v>
      </c>
      <c r="AA27" s="60" t="s">
        <v>198</v>
      </c>
      <c r="AB27" s="50">
        <v>8.33</v>
      </c>
      <c r="AC27" s="50">
        <v>350</v>
      </c>
      <c r="AD27" s="85">
        <f t="shared" ref="AD27:AD32" si="15">AB27/AC27</f>
        <v>2.3800000000000002E-2</v>
      </c>
      <c r="AE27" s="63"/>
      <c r="AF27" s="61"/>
      <c r="AG27" s="53"/>
      <c r="AH27" s="53"/>
      <c r="AI27" s="88"/>
      <c r="AJ27" s="54"/>
      <c r="AK27" s="55"/>
      <c r="AL27" s="50"/>
      <c r="AM27" s="50"/>
      <c r="AN27" s="85"/>
      <c r="AO27" s="59"/>
      <c r="AP27" s="60"/>
      <c r="AQ27" s="50"/>
      <c r="AR27" s="50"/>
      <c r="AS27" s="85"/>
      <c r="AT27" s="59"/>
      <c r="AU27" s="60"/>
      <c r="AV27" s="50"/>
      <c r="AW27" s="50"/>
      <c r="AX27" s="85"/>
      <c r="AY27" s="59"/>
      <c r="AZ27" s="60"/>
      <c r="BA27" s="50"/>
      <c r="BB27" s="56"/>
      <c r="BC27" s="85"/>
      <c r="BD27" s="59"/>
      <c r="BE27" s="60"/>
      <c r="BF27" s="50"/>
      <c r="BG27" s="50"/>
      <c r="BH27" s="85"/>
      <c r="BI27" s="59" t="s">
        <v>368</v>
      </c>
      <c r="BJ27" s="60" t="s">
        <v>369</v>
      </c>
      <c r="BK27" s="50">
        <f>BM27*500</f>
        <v>10</v>
      </c>
      <c r="BL27" s="50">
        <v>500</v>
      </c>
      <c r="BM27" s="78">
        <v>0.02</v>
      </c>
      <c r="BN27" s="59" t="s">
        <v>425</v>
      </c>
      <c r="BO27" s="60" t="s">
        <v>426</v>
      </c>
      <c r="BP27" s="50">
        <v>8.15</v>
      </c>
      <c r="BQ27" s="50">
        <v>350</v>
      </c>
      <c r="BR27" s="85">
        <f t="shared" ref="BR27:BR32" si="16">BP27/BQ27</f>
        <v>2.3285714285714288E-2</v>
      </c>
      <c r="BS27" s="59"/>
      <c r="BT27" s="60"/>
      <c r="BU27" s="50"/>
      <c r="BV27" s="50"/>
      <c r="BW27" s="85"/>
      <c r="BX27" s="48" t="s">
        <v>465</v>
      </c>
      <c r="BY27" s="49" t="s">
        <v>466</v>
      </c>
      <c r="BZ27" s="50">
        <v>13.4</v>
      </c>
      <c r="CA27" s="50">
        <v>500</v>
      </c>
      <c r="CB27" s="85">
        <f t="shared" ref="CB27:CB31" si="17">BZ27/CA27</f>
        <v>2.6800000000000001E-2</v>
      </c>
      <c r="CC27" s="2" t="s">
        <v>46</v>
      </c>
      <c r="CD27" s="95">
        <v>25000</v>
      </c>
      <c r="CE27" s="103">
        <f t="shared" si="6"/>
        <v>500</v>
      </c>
    </row>
    <row r="28" spans="1:83" s="1" customFormat="1" ht="15" customHeight="1">
      <c r="A28" s="3">
        <v>381</v>
      </c>
      <c r="B28" s="9" t="s">
        <v>50</v>
      </c>
      <c r="C28" s="9" t="s">
        <v>51</v>
      </c>
      <c r="D28" s="2" t="s">
        <v>12</v>
      </c>
      <c r="E28" s="31">
        <v>2000</v>
      </c>
      <c r="F28" s="59"/>
      <c r="G28" s="60"/>
      <c r="H28" s="50"/>
      <c r="I28" s="50"/>
      <c r="J28" s="85"/>
      <c r="K28" s="59"/>
      <c r="L28" s="60"/>
      <c r="M28" s="50"/>
      <c r="N28" s="50"/>
      <c r="O28" s="85"/>
      <c r="P28" s="59"/>
      <c r="Q28" s="60"/>
      <c r="R28" s="50"/>
      <c r="S28" s="50"/>
      <c r="T28" s="85"/>
      <c r="U28" s="79" t="s">
        <v>154</v>
      </c>
      <c r="V28" s="80" t="s">
        <v>155</v>
      </c>
      <c r="W28" s="81">
        <v>3.4</v>
      </c>
      <c r="X28" s="81">
        <v>1</v>
      </c>
      <c r="Y28" s="86">
        <f t="shared" ref="Y28:Y32" si="18">W28/X28</f>
        <v>3.4</v>
      </c>
      <c r="Z28" s="59"/>
      <c r="AA28" s="60"/>
      <c r="AB28" s="50"/>
      <c r="AC28" s="50"/>
      <c r="AD28" s="85"/>
      <c r="AE28" s="63"/>
      <c r="AF28" s="61"/>
      <c r="AG28" s="53"/>
      <c r="AH28" s="53"/>
      <c r="AI28" s="88"/>
      <c r="AJ28" s="54"/>
      <c r="AK28" s="55"/>
      <c r="AL28" s="50"/>
      <c r="AM28" s="50"/>
      <c r="AN28" s="85"/>
      <c r="AO28" s="59"/>
      <c r="AP28" s="60"/>
      <c r="AQ28" s="50"/>
      <c r="AR28" s="50"/>
      <c r="AS28" s="85"/>
      <c r="AT28" s="79" t="s">
        <v>244</v>
      </c>
      <c r="AU28" s="80" t="s">
        <v>245</v>
      </c>
      <c r="AV28" s="81">
        <v>3</v>
      </c>
      <c r="AW28" s="81">
        <v>1</v>
      </c>
      <c r="AX28" s="92">
        <f t="shared" ref="AX28:AX32" si="19">AV28/AW28</f>
        <v>3</v>
      </c>
      <c r="AY28" s="59"/>
      <c r="AZ28" s="60"/>
      <c r="BA28" s="50"/>
      <c r="BB28" s="56"/>
      <c r="BC28" s="85"/>
      <c r="BD28" s="59"/>
      <c r="BE28" s="60"/>
      <c r="BF28" s="50"/>
      <c r="BG28" s="50"/>
      <c r="BH28" s="85"/>
      <c r="BI28" s="59" t="s">
        <v>370</v>
      </c>
      <c r="BJ28" s="60" t="s">
        <v>371</v>
      </c>
      <c r="BK28" s="50">
        <v>0.85</v>
      </c>
      <c r="BL28" s="50">
        <v>1</v>
      </c>
      <c r="BM28" s="78">
        <v>0.85</v>
      </c>
      <c r="BN28" s="59"/>
      <c r="BO28" s="60"/>
      <c r="BP28" s="50"/>
      <c r="BQ28" s="50"/>
      <c r="BR28" s="85"/>
      <c r="BS28" s="59"/>
      <c r="BT28" s="60"/>
      <c r="BU28" s="50"/>
      <c r="BV28" s="50"/>
      <c r="BW28" s="85"/>
      <c r="BX28" s="82" t="s">
        <v>467</v>
      </c>
      <c r="BY28" s="83" t="s">
        <v>468</v>
      </c>
      <c r="BZ28" s="81">
        <v>1.2</v>
      </c>
      <c r="CA28" s="81">
        <v>1</v>
      </c>
      <c r="CB28" s="86">
        <f t="shared" si="17"/>
        <v>1.2</v>
      </c>
      <c r="CC28" s="2" t="s">
        <v>12</v>
      </c>
      <c r="CD28" s="95">
        <v>2000</v>
      </c>
      <c r="CE28" s="103">
        <f t="shared" si="6"/>
        <v>1700</v>
      </c>
    </row>
    <row r="29" spans="1:83" s="1" customFormat="1" ht="15" customHeight="1">
      <c r="A29" s="3">
        <v>386</v>
      </c>
      <c r="B29" s="9" t="s">
        <v>52</v>
      </c>
      <c r="C29" s="9" t="s">
        <v>53</v>
      </c>
      <c r="D29" s="2" t="s">
        <v>12</v>
      </c>
      <c r="E29" s="31">
        <v>20</v>
      </c>
      <c r="F29" s="79" t="s">
        <v>116</v>
      </c>
      <c r="G29" s="80" t="s">
        <v>117</v>
      </c>
      <c r="H29" s="81">
        <v>24</v>
      </c>
      <c r="I29" s="81">
        <v>20</v>
      </c>
      <c r="J29" s="92">
        <f t="shared" ref="J29" si="20">H29/I29</f>
        <v>1.2</v>
      </c>
      <c r="K29" s="59"/>
      <c r="L29" s="60"/>
      <c r="M29" s="50"/>
      <c r="N29" s="50"/>
      <c r="O29" s="85"/>
      <c r="P29" s="59"/>
      <c r="Q29" s="60"/>
      <c r="R29" s="50"/>
      <c r="S29" s="50"/>
      <c r="T29" s="85"/>
      <c r="U29" s="59"/>
      <c r="V29" s="60"/>
      <c r="W29" s="50"/>
      <c r="X29" s="50"/>
      <c r="Y29" s="85"/>
      <c r="Z29" s="59"/>
      <c r="AA29" s="60"/>
      <c r="AB29" s="50"/>
      <c r="AC29" s="50"/>
      <c r="AD29" s="85"/>
      <c r="AE29" s="63"/>
      <c r="AF29" s="61"/>
      <c r="AG29" s="53"/>
      <c r="AH29" s="53"/>
      <c r="AI29" s="88"/>
      <c r="AJ29" s="54"/>
      <c r="AK29" s="55"/>
      <c r="AL29" s="50"/>
      <c r="AM29" s="50"/>
      <c r="AN29" s="85"/>
      <c r="AO29" s="59"/>
      <c r="AP29" s="60"/>
      <c r="AQ29" s="50"/>
      <c r="AR29" s="50"/>
      <c r="AS29" s="85"/>
      <c r="AT29" s="59"/>
      <c r="AU29" s="60"/>
      <c r="AV29" s="50"/>
      <c r="AW29" s="50"/>
      <c r="AX29" s="85"/>
      <c r="AY29" s="59"/>
      <c r="AZ29" s="60"/>
      <c r="BA29" s="50"/>
      <c r="BB29" s="56"/>
      <c r="BC29" s="85"/>
      <c r="BD29" s="59"/>
      <c r="BE29" s="60"/>
      <c r="BF29" s="50"/>
      <c r="BG29" s="50"/>
      <c r="BH29" s="85"/>
      <c r="BI29" s="59" t="s">
        <v>372</v>
      </c>
      <c r="BJ29" s="60"/>
      <c r="BK29" s="50">
        <v>17</v>
      </c>
      <c r="BL29" s="50">
        <v>1</v>
      </c>
      <c r="BM29" s="78">
        <v>17</v>
      </c>
      <c r="BN29" s="59"/>
      <c r="BO29" s="60"/>
      <c r="BP29" s="50"/>
      <c r="BQ29" s="50"/>
      <c r="BR29" s="85"/>
      <c r="BS29" s="59"/>
      <c r="BT29" s="60"/>
      <c r="BU29" s="50"/>
      <c r="BV29" s="50"/>
      <c r="BW29" s="85"/>
      <c r="BX29" s="59"/>
      <c r="BY29" s="60"/>
      <c r="BZ29" s="50"/>
      <c r="CA29" s="50"/>
      <c r="CB29" s="85"/>
      <c r="CC29" s="2" t="s">
        <v>12</v>
      </c>
      <c r="CD29" s="95">
        <v>20</v>
      </c>
      <c r="CE29" s="103">
        <f t="shared" si="6"/>
        <v>340</v>
      </c>
    </row>
    <row r="30" spans="1:83" s="1" customFormat="1" ht="15" customHeight="1">
      <c r="A30" s="3">
        <v>399</v>
      </c>
      <c r="B30" s="9" t="s">
        <v>54</v>
      </c>
      <c r="C30" s="9" t="s">
        <v>55</v>
      </c>
      <c r="D30" s="2" t="s">
        <v>12</v>
      </c>
      <c r="E30" s="31">
        <v>1300</v>
      </c>
      <c r="F30" s="59"/>
      <c r="G30" s="60"/>
      <c r="H30" s="50"/>
      <c r="I30" s="50"/>
      <c r="J30" s="85"/>
      <c r="K30" s="59"/>
      <c r="L30" s="60"/>
      <c r="M30" s="50"/>
      <c r="N30" s="50"/>
      <c r="O30" s="85"/>
      <c r="P30" s="59"/>
      <c r="Q30" s="60"/>
      <c r="R30" s="50"/>
      <c r="S30" s="50"/>
      <c r="T30" s="85"/>
      <c r="U30" s="59" t="s">
        <v>156</v>
      </c>
      <c r="V30" s="60" t="s">
        <v>157</v>
      </c>
      <c r="W30" s="50">
        <v>8.9</v>
      </c>
      <c r="X30" s="50">
        <v>10</v>
      </c>
      <c r="Y30" s="85">
        <f t="shared" si="18"/>
        <v>0.89</v>
      </c>
      <c r="Z30" s="59"/>
      <c r="AA30" s="60"/>
      <c r="AB30" s="50"/>
      <c r="AC30" s="50"/>
      <c r="AD30" s="85"/>
      <c r="AE30" s="59" t="s">
        <v>223</v>
      </c>
      <c r="AF30" s="60" t="s">
        <v>224</v>
      </c>
      <c r="AG30" s="53">
        <v>4.8899999999999997</v>
      </c>
      <c r="AH30" s="53">
        <v>10</v>
      </c>
      <c r="AI30" s="88">
        <f t="shared" ref="AI30:AI32" si="21">AG30/AH30</f>
        <v>0.48899999999999999</v>
      </c>
      <c r="AJ30" s="54"/>
      <c r="AK30" s="55"/>
      <c r="AL30" s="50"/>
      <c r="AM30" s="50"/>
      <c r="AN30" s="85"/>
      <c r="AO30" s="59"/>
      <c r="AP30" s="60"/>
      <c r="AQ30" s="50"/>
      <c r="AR30" s="50"/>
      <c r="AS30" s="85"/>
      <c r="AT30" s="59"/>
      <c r="AU30" s="60"/>
      <c r="AV30" s="50"/>
      <c r="AW30" s="50"/>
      <c r="AX30" s="85"/>
      <c r="AY30" s="59" t="s">
        <v>265</v>
      </c>
      <c r="AZ30" s="60" t="s">
        <v>266</v>
      </c>
      <c r="BA30" s="50">
        <v>4.68</v>
      </c>
      <c r="BB30" s="56">
        <v>10</v>
      </c>
      <c r="BC30" s="85">
        <f t="shared" ref="BC30:BC35" si="22">BA30/BB30</f>
        <v>0.46799999999999997</v>
      </c>
      <c r="BD30" s="59" t="s">
        <v>319</v>
      </c>
      <c r="BE30" s="60" t="s">
        <v>320</v>
      </c>
      <c r="BF30" s="50">
        <v>5.05</v>
      </c>
      <c r="BG30" s="50">
        <v>10</v>
      </c>
      <c r="BH30" s="85">
        <f t="shared" ref="BH30:BH37" si="23">BF30/BG30</f>
        <v>0.505</v>
      </c>
      <c r="BI30" s="59" t="s">
        <v>373</v>
      </c>
      <c r="BJ30" s="60" t="s">
        <v>374</v>
      </c>
      <c r="BK30" s="50">
        <f>BM30*10</f>
        <v>3.93</v>
      </c>
      <c r="BL30" s="50">
        <v>10</v>
      </c>
      <c r="BM30" s="78">
        <v>0.39300000000000002</v>
      </c>
      <c r="BN30" s="59"/>
      <c r="BO30" s="60"/>
      <c r="BP30" s="50"/>
      <c r="BQ30" s="50"/>
      <c r="BR30" s="85"/>
      <c r="BS30" s="59"/>
      <c r="BT30" s="60"/>
      <c r="BU30" s="50"/>
      <c r="BV30" s="50"/>
      <c r="BW30" s="85"/>
      <c r="BX30" s="59"/>
      <c r="BY30" s="60"/>
      <c r="BZ30" s="50"/>
      <c r="CA30" s="50"/>
      <c r="CB30" s="85"/>
      <c r="CC30" s="2" t="s">
        <v>12</v>
      </c>
      <c r="CD30" s="95">
        <v>1300</v>
      </c>
      <c r="CE30" s="103">
        <f t="shared" si="6"/>
        <v>510.90000000000003</v>
      </c>
    </row>
    <row r="31" spans="1:83" s="1" customFormat="1" ht="15" customHeight="1">
      <c r="A31" s="97">
        <v>403</v>
      </c>
      <c r="B31" s="9" t="s">
        <v>56</v>
      </c>
      <c r="C31" s="9" t="s">
        <v>57</v>
      </c>
      <c r="D31" s="2" t="s">
        <v>12</v>
      </c>
      <c r="E31" s="31" t="s">
        <v>58</v>
      </c>
      <c r="F31" s="59"/>
      <c r="G31" s="60"/>
      <c r="H31" s="50"/>
      <c r="I31" s="50"/>
      <c r="J31" s="85"/>
      <c r="K31" s="59"/>
      <c r="L31" s="60"/>
      <c r="M31" s="50"/>
      <c r="N31" s="50"/>
      <c r="O31" s="85"/>
      <c r="P31" s="59"/>
      <c r="Q31" s="60"/>
      <c r="R31" s="50"/>
      <c r="S31" s="50"/>
      <c r="T31" s="85"/>
      <c r="U31" s="59" t="s">
        <v>158</v>
      </c>
      <c r="V31" s="60" t="s">
        <v>159</v>
      </c>
      <c r="W31" s="50">
        <v>2.2999999999999998</v>
      </c>
      <c r="X31" s="50">
        <v>100</v>
      </c>
      <c r="Y31" s="85">
        <f t="shared" si="18"/>
        <v>2.3E-2</v>
      </c>
      <c r="Z31" s="59" t="s">
        <v>199</v>
      </c>
      <c r="AA31" s="60" t="s">
        <v>200</v>
      </c>
      <c r="AB31" s="50">
        <v>2.1800000000000002</v>
      </c>
      <c r="AC31" s="50">
        <v>100</v>
      </c>
      <c r="AD31" s="85">
        <f t="shared" si="15"/>
        <v>2.18E-2</v>
      </c>
      <c r="AE31" s="59" t="s">
        <v>225</v>
      </c>
      <c r="AF31" s="60" t="s">
        <v>226</v>
      </c>
      <c r="AG31" s="53">
        <v>2.4</v>
      </c>
      <c r="AH31" s="53">
        <v>100</v>
      </c>
      <c r="AI31" s="88">
        <f t="shared" si="21"/>
        <v>2.4E-2</v>
      </c>
      <c r="AJ31" s="54"/>
      <c r="AK31" s="55"/>
      <c r="AL31" s="50"/>
      <c r="AM31" s="50"/>
      <c r="AN31" s="85"/>
      <c r="AO31" s="59"/>
      <c r="AP31" s="60"/>
      <c r="AQ31" s="50"/>
      <c r="AR31" s="50"/>
      <c r="AS31" s="85"/>
      <c r="AT31" s="59" t="s">
        <v>246</v>
      </c>
      <c r="AU31" s="60" t="s">
        <v>247</v>
      </c>
      <c r="AV31" s="50">
        <v>3.8</v>
      </c>
      <c r="AW31" s="50">
        <v>100</v>
      </c>
      <c r="AX31" s="85">
        <f t="shared" si="19"/>
        <v>3.7999999999999999E-2</v>
      </c>
      <c r="AY31" s="59" t="s">
        <v>267</v>
      </c>
      <c r="AZ31" s="60" t="s">
        <v>268</v>
      </c>
      <c r="BA31" s="50">
        <v>3.25</v>
      </c>
      <c r="BB31" s="56">
        <v>150</v>
      </c>
      <c r="BC31" s="85">
        <f t="shared" si="22"/>
        <v>2.1666666666666667E-2</v>
      </c>
      <c r="BD31" s="59" t="s">
        <v>321</v>
      </c>
      <c r="BE31" s="60" t="s">
        <v>322</v>
      </c>
      <c r="BF31" s="50">
        <v>2.35</v>
      </c>
      <c r="BG31" s="50">
        <v>100</v>
      </c>
      <c r="BH31" s="85">
        <f t="shared" si="23"/>
        <v>2.35E-2</v>
      </c>
      <c r="BI31" s="59" t="s">
        <v>375</v>
      </c>
      <c r="BJ31" s="60" t="s">
        <v>376</v>
      </c>
      <c r="BK31" s="50">
        <v>1.74</v>
      </c>
      <c r="BL31" s="50">
        <v>100</v>
      </c>
      <c r="BM31" s="78">
        <v>1.7399999999999999E-2</v>
      </c>
      <c r="BN31" s="59" t="s">
        <v>427</v>
      </c>
      <c r="BO31" s="60" t="s">
        <v>428</v>
      </c>
      <c r="BP31" s="50">
        <v>4</v>
      </c>
      <c r="BQ31" s="50">
        <v>150</v>
      </c>
      <c r="BR31" s="85">
        <f t="shared" si="16"/>
        <v>2.6666666666666668E-2</v>
      </c>
      <c r="BS31" s="59" t="s">
        <v>448</v>
      </c>
      <c r="BT31" s="69" t="s">
        <v>449</v>
      </c>
      <c r="BU31" s="50">
        <v>4.25</v>
      </c>
      <c r="BV31" s="50">
        <v>200</v>
      </c>
      <c r="BW31" s="85">
        <f t="shared" ref="BW31:BW32" si="24">BU31/BV31</f>
        <v>2.1250000000000002E-2</v>
      </c>
      <c r="BX31" s="48" t="s">
        <v>469</v>
      </c>
      <c r="BY31" s="49" t="s">
        <v>470</v>
      </c>
      <c r="BZ31" s="50">
        <v>3.6</v>
      </c>
      <c r="CA31" s="50">
        <v>100</v>
      </c>
      <c r="CB31" s="85">
        <f t="shared" si="17"/>
        <v>3.6000000000000004E-2</v>
      </c>
      <c r="CC31" s="2" t="s">
        <v>12</v>
      </c>
      <c r="CD31" s="95">
        <v>220000</v>
      </c>
      <c r="CE31" s="103">
        <f>CD31*BM31</f>
        <v>3827.9999999999995</v>
      </c>
    </row>
    <row r="32" spans="1:83" s="1" customFormat="1" ht="15" customHeight="1">
      <c r="A32" s="97">
        <v>404</v>
      </c>
      <c r="B32" s="9" t="s">
        <v>59</v>
      </c>
      <c r="C32" s="9" t="s">
        <v>60</v>
      </c>
      <c r="D32" s="2" t="s">
        <v>12</v>
      </c>
      <c r="E32" s="31">
        <v>20000</v>
      </c>
      <c r="F32" s="59"/>
      <c r="G32" s="60"/>
      <c r="H32" s="50"/>
      <c r="I32" s="50"/>
      <c r="J32" s="85"/>
      <c r="K32" s="59"/>
      <c r="L32" s="60"/>
      <c r="M32" s="50"/>
      <c r="N32" s="50"/>
      <c r="O32" s="85"/>
      <c r="P32" s="59"/>
      <c r="Q32" s="60"/>
      <c r="R32" s="50"/>
      <c r="S32" s="50"/>
      <c r="T32" s="85"/>
      <c r="U32" s="68" t="s">
        <v>160</v>
      </c>
      <c r="V32" s="60" t="s">
        <v>161</v>
      </c>
      <c r="W32" s="50">
        <v>2.2999999999999998</v>
      </c>
      <c r="X32" s="50">
        <v>100</v>
      </c>
      <c r="Y32" s="85">
        <f t="shared" si="18"/>
        <v>2.3E-2</v>
      </c>
      <c r="Z32" s="59" t="s">
        <v>201</v>
      </c>
      <c r="AA32" s="60" t="s">
        <v>202</v>
      </c>
      <c r="AB32" s="50">
        <v>2.1800000000000002</v>
      </c>
      <c r="AC32" s="50">
        <v>100</v>
      </c>
      <c r="AD32" s="85">
        <f t="shared" si="15"/>
        <v>2.18E-2</v>
      </c>
      <c r="AE32" s="59" t="s">
        <v>225</v>
      </c>
      <c r="AF32" s="60" t="s">
        <v>226</v>
      </c>
      <c r="AG32" s="53">
        <v>2.4</v>
      </c>
      <c r="AH32" s="53">
        <v>100</v>
      </c>
      <c r="AI32" s="88">
        <f t="shared" si="21"/>
        <v>2.4E-2</v>
      </c>
      <c r="AJ32" s="54"/>
      <c r="AK32" s="55"/>
      <c r="AL32" s="50"/>
      <c r="AM32" s="50"/>
      <c r="AN32" s="85"/>
      <c r="AO32" s="59"/>
      <c r="AP32" s="60"/>
      <c r="AQ32" s="50"/>
      <c r="AR32" s="50"/>
      <c r="AS32" s="85"/>
      <c r="AT32" s="59" t="s">
        <v>246</v>
      </c>
      <c r="AU32" s="60" t="s">
        <v>247</v>
      </c>
      <c r="AV32" s="50">
        <v>3.8</v>
      </c>
      <c r="AW32" s="50">
        <v>100</v>
      </c>
      <c r="AX32" s="85">
        <f t="shared" si="19"/>
        <v>3.7999999999999999E-2</v>
      </c>
      <c r="AY32" s="59" t="s">
        <v>269</v>
      </c>
      <c r="AZ32" s="60" t="s">
        <v>270</v>
      </c>
      <c r="BA32" s="50">
        <v>3.25</v>
      </c>
      <c r="BB32" s="56">
        <v>150</v>
      </c>
      <c r="BC32" s="85">
        <f t="shared" si="22"/>
        <v>2.1666666666666667E-2</v>
      </c>
      <c r="BD32" s="59" t="s">
        <v>323</v>
      </c>
      <c r="BE32" s="60" t="s">
        <v>324</v>
      </c>
      <c r="BF32" s="50">
        <v>2.35</v>
      </c>
      <c r="BG32" s="50">
        <v>100</v>
      </c>
      <c r="BH32" s="85">
        <f t="shared" si="23"/>
        <v>2.35E-2</v>
      </c>
      <c r="BI32" s="59" t="s">
        <v>377</v>
      </c>
      <c r="BJ32" s="60" t="s">
        <v>378</v>
      </c>
      <c r="BK32" s="50">
        <v>1.74</v>
      </c>
      <c r="BL32" s="50">
        <v>100</v>
      </c>
      <c r="BM32" s="78">
        <v>1.7399999999999999E-2</v>
      </c>
      <c r="BN32" s="59" t="s">
        <v>429</v>
      </c>
      <c r="BO32" s="60" t="s">
        <v>428</v>
      </c>
      <c r="BP32" s="50">
        <v>4</v>
      </c>
      <c r="BQ32" s="50">
        <v>135</v>
      </c>
      <c r="BR32" s="85">
        <f t="shared" si="16"/>
        <v>2.9629629629629631E-2</v>
      </c>
      <c r="BS32" s="59" t="s">
        <v>450</v>
      </c>
      <c r="BT32" s="69" t="s">
        <v>451</v>
      </c>
      <c r="BU32" s="50">
        <v>4.3</v>
      </c>
      <c r="BV32" s="50">
        <v>180</v>
      </c>
      <c r="BW32" s="85">
        <f t="shared" si="24"/>
        <v>2.3888888888888887E-2</v>
      </c>
      <c r="BX32" s="59"/>
      <c r="BY32" s="60"/>
      <c r="BZ32" s="50"/>
      <c r="CA32" s="50"/>
      <c r="CB32" s="85"/>
      <c r="CC32" s="2" t="s">
        <v>12</v>
      </c>
      <c r="CD32" s="95">
        <v>20000</v>
      </c>
      <c r="CE32" s="103">
        <f t="shared" si="6"/>
        <v>348</v>
      </c>
    </row>
    <row r="33" spans="1:83" s="1" customFormat="1" ht="15" customHeight="1">
      <c r="A33" s="3">
        <v>405</v>
      </c>
      <c r="B33" s="9" t="s">
        <v>61</v>
      </c>
      <c r="C33" s="9" t="s">
        <v>62</v>
      </c>
      <c r="D33" s="3" t="s">
        <v>12</v>
      </c>
      <c r="E33" s="31">
        <v>600</v>
      </c>
      <c r="F33" s="59"/>
      <c r="G33" s="60"/>
      <c r="H33" s="50"/>
      <c r="I33" s="50"/>
      <c r="J33" s="85"/>
      <c r="K33" s="59"/>
      <c r="L33" s="60"/>
      <c r="M33" s="50"/>
      <c r="N33" s="50"/>
      <c r="O33" s="85"/>
      <c r="P33" s="59"/>
      <c r="Q33" s="60"/>
      <c r="R33" s="50"/>
      <c r="S33" s="50"/>
      <c r="T33" s="85"/>
      <c r="U33" s="59"/>
      <c r="V33" s="60"/>
      <c r="W33" s="50"/>
      <c r="X33" s="50"/>
      <c r="Y33" s="85"/>
      <c r="Z33" s="59" t="s">
        <v>203</v>
      </c>
      <c r="AA33" s="60" t="s">
        <v>204</v>
      </c>
      <c r="AB33" s="50">
        <v>17.510000000000002</v>
      </c>
      <c r="AC33" s="50">
        <v>50</v>
      </c>
      <c r="AD33" s="85">
        <v>0.35020000000000001</v>
      </c>
      <c r="AE33" s="63"/>
      <c r="AF33" s="61"/>
      <c r="AG33" s="53"/>
      <c r="AH33" s="53"/>
      <c r="AI33" s="88"/>
      <c r="AJ33" s="54"/>
      <c r="AK33" s="55"/>
      <c r="AL33" s="50"/>
      <c r="AM33" s="50"/>
      <c r="AN33" s="85"/>
      <c r="AO33" s="59"/>
      <c r="AP33" s="60"/>
      <c r="AQ33" s="50"/>
      <c r="AR33" s="50"/>
      <c r="AS33" s="85"/>
      <c r="AT33" s="59"/>
      <c r="AU33" s="60"/>
      <c r="AV33" s="50"/>
      <c r="AW33" s="50"/>
      <c r="AX33" s="85"/>
      <c r="AY33" s="59" t="s">
        <v>271</v>
      </c>
      <c r="AZ33" s="60" t="s">
        <v>272</v>
      </c>
      <c r="BA33" s="50">
        <v>19.5</v>
      </c>
      <c r="BB33" s="56">
        <v>40</v>
      </c>
      <c r="BC33" s="85">
        <f t="shared" si="22"/>
        <v>0.48749999999999999</v>
      </c>
      <c r="BD33" s="59"/>
      <c r="BE33" s="60"/>
      <c r="BF33" s="50"/>
      <c r="BG33" s="50"/>
      <c r="BH33" s="85"/>
      <c r="BI33" s="59" t="s">
        <v>379</v>
      </c>
      <c r="BJ33" s="60" t="s">
        <v>380</v>
      </c>
      <c r="BK33" s="50">
        <f>BM33*BL33</f>
        <v>8.75</v>
      </c>
      <c r="BL33" s="50">
        <v>25</v>
      </c>
      <c r="BM33" s="78">
        <v>0.35</v>
      </c>
      <c r="BN33" s="59"/>
      <c r="BO33" s="60"/>
      <c r="BP33" s="50"/>
      <c r="BQ33" s="50"/>
      <c r="BR33" s="85"/>
      <c r="BS33" s="59"/>
      <c r="BT33" s="60"/>
      <c r="BU33" s="50"/>
      <c r="BV33" s="50"/>
      <c r="BW33" s="85"/>
      <c r="BX33" s="59"/>
      <c r="BY33" s="60"/>
      <c r="BZ33" s="50"/>
      <c r="CA33" s="50"/>
      <c r="CB33" s="85"/>
      <c r="CC33" s="3" t="s">
        <v>12</v>
      </c>
      <c r="CD33" s="95">
        <v>600</v>
      </c>
      <c r="CE33" s="103">
        <f t="shared" si="6"/>
        <v>210</v>
      </c>
    </row>
    <row r="34" spans="1:83" s="1" customFormat="1" ht="15" customHeight="1">
      <c r="A34" s="3">
        <v>407</v>
      </c>
      <c r="B34" s="9" t="s">
        <v>63</v>
      </c>
      <c r="C34" s="9" t="s">
        <v>64</v>
      </c>
      <c r="D34" s="3" t="s">
        <v>12</v>
      </c>
      <c r="E34" s="31">
        <v>400</v>
      </c>
      <c r="F34" s="59"/>
      <c r="G34" s="60"/>
      <c r="H34" s="50"/>
      <c r="I34" s="50"/>
      <c r="J34" s="85"/>
      <c r="K34" s="59"/>
      <c r="L34" s="60"/>
      <c r="M34" s="50"/>
      <c r="N34" s="50"/>
      <c r="O34" s="85"/>
      <c r="P34" s="59"/>
      <c r="Q34" s="60"/>
      <c r="R34" s="50"/>
      <c r="S34" s="50"/>
      <c r="T34" s="85"/>
      <c r="U34" s="59"/>
      <c r="V34" s="60"/>
      <c r="W34" s="50"/>
      <c r="X34" s="50"/>
      <c r="Y34" s="85"/>
      <c r="Z34" s="59" t="s">
        <v>205</v>
      </c>
      <c r="AA34" s="60" t="s">
        <v>206</v>
      </c>
      <c r="AB34" s="50">
        <v>24.74</v>
      </c>
      <c r="AC34" s="50">
        <v>60</v>
      </c>
      <c r="AD34" s="85">
        <v>0.41233333333333333</v>
      </c>
      <c r="AE34" s="63"/>
      <c r="AF34" s="61"/>
      <c r="AG34" s="53"/>
      <c r="AH34" s="53"/>
      <c r="AI34" s="88"/>
      <c r="AJ34" s="54"/>
      <c r="AK34" s="55"/>
      <c r="AL34" s="50"/>
      <c r="AM34" s="50"/>
      <c r="AN34" s="85"/>
      <c r="AO34" s="59"/>
      <c r="AP34" s="60"/>
      <c r="AQ34" s="50"/>
      <c r="AR34" s="50"/>
      <c r="AS34" s="85"/>
      <c r="AT34" s="59"/>
      <c r="AU34" s="60"/>
      <c r="AV34" s="50"/>
      <c r="AW34" s="50"/>
      <c r="AX34" s="85"/>
      <c r="AY34" s="59" t="s">
        <v>273</v>
      </c>
      <c r="AZ34" s="60" t="s">
        <v>273</v>
      </c>
      <c r="BA34" s="50">
        <v>23.26</v>
      </c>
      <c r="BB34" s="56">
        <v>70</v>
      </c>
      <c r="BC34" s="85">
        <f t="shared" si="22"/>
        <v>0.3322857142857143</v>
      </c>
      <c r="BD34" s="59"/>
      <c r="BE34" s="60"/>
      <c r="BF34" s="50"/>
      <c r="BG34" s="50"/>
      <c r="BH34" s="85"/>
      <c r="BI34" s="59" t="s">
        <v>381</v>
      </c>
      <c r="BJ34" s="60" t="s">
        <v>382</v>
      </c>
      <c r="BK34" s="50">
        <f t="shared" ref="BK34:BK36" si="25">BM34*BL34</f>
        <v>11.25</v>
      </c>
      <c r="BL34" s="50">
        <v>45</v>
      </c>
      <c r="BM34" s="78">
        <v>0.25</v>
      </c>
      <c r="BN34" s="59"/>
      <c r="BO34" s="60"/>
      <c r="BP34" s="50"/>
      <c r="BQ34" s="50"/>
      <c r="BR34" s="85"/>
      <c r="BS34" s="59"/>
      <c r="BT34" s="60"/>
      <c r="BU34" s="50"/>
      <c r="BV34" s="50"/>
      <c r="BW34" s="85"/>
      <c r="BX34" s="59"/>
      <c r="BY34" s="60"/>
      <c r="BZ34" s="50"/>
      <c r="CA34" s="50"/>
      <c r="CB34" s="85"/>
      <c r="CC34" s="3" t="s">
        <v>12</v>
      </c>
      <c r="CD34" s="95">
        <v>400</v>
      </c>
      <c r="CE34" s="103">
        <f t="shared" si="6"/>
        <v>100</v>
      </c>
    </row>
    <row r="35" spans="1:83" s="1" customFormat="1" ht="15" customHeight="1">
      <c r="A35" s="3">
        <v>408</v>
      </c>
      <c r="B35" s="9" t="s">
        <v>65</v>
      </c>
      <c r="C35" s="9" t="s">
        <v>66</v>
      </c>
      <c r="D35" s="3" t="s">
        <v>12</v>
      </c>
      <c r="E35" s="31">
        <v>100</v>
      </c>
      <c r="F35" s="59"/>
      <c r="G35" s="60"/>
      <c r="H35" s="50"/>
      <c r="I35" s="50"/>
      <c r="J35" s="85"/>
      <c r="K35" s="59"/>
      <c r="L35" s="60"/>
      <c r="M35" s="50"/>
      <c r="N35" s="50"/>
      <c r="O35" s="85"/>
      <c r="P35" s="59"/>
      <c r="Q35" s="60"/>
      <c r="R35" s="50"/>
      <c r="S35" s="50"/>
      <c r="T35" s="85"/>
      <c r="U35" s="59"/>
      <c r="V35" s="60"/>
      <c r="W35" s="50"/>
      <c r="X35" s="50"/>
      <c r="Y35" s="85"/>
      <c r="Z35" s="59" t="s">
        <v>207</v>
      </c>
      <c r="AA35" s="60" t="s">
        <v>208</v>
      </c>
      <c r="AB35" s="50">
        <v>27.41</v>
      </c>
      <c r="AC35" s="50">
        <v>50</v>
      </c>
      <c r="AD35" s="85">
        <v>0.54820000000000002</v>
      </c>
      <c r="AE35" s="63"/>
      <c r="AF35" s="61"/>
      <c r="AG35" s="53"/>
      <c r="AH35" s="53"/>
      <c r="AI35" s="88"/>
      <c r="AJ35" s="54"/>
      <c r="AK35" s="55"/>
      <c r="AL35" s="50"/>
      <c r="AM35" s="50"/>
      <c r="AN35" s="85"/>
      <c r="AO35" s="59"/>
      <c r="AP35" s="60"/>
      <c r="AQ35" s="50"/>
      <c r="AR35" s="50"/>
      <c r="AS35" s="85"/>
      <c r="AT35" s="59"/>
      <c r="AU35" s="60"/>
      <c r="AV35" s="50"/>
      <c r="AW35" s="50"/>
      <c r="AX35" s="85"/>
      <c r="AY35" s="79" t="s">
        <v>274</v>
      </c>
      <c r="AZ35" s="80" t="s">
        <v>275</v>
      </c>
      <c r="BA35" s="81">
        <v>27.7</v>
      </c>
      <c r="BB35" s="91">
        <v>40</v>
      </c>
      <c r="BC35" s="92">
        <f t="shared" si="22"/>
        <v>0.6925</v>
      </c>
      <c r="BD35" s="59"/>
      <c r="BE35" s="60"/>
      <c r="BF35" s="50"/>
      <c r="BG35" s="50"/>
      <c r="BH35" s="85"/>
      <c r="BI35" s="59" t="s">
        <v>383</v>
      </c>
      <c r="BJ35" s="60" t="s">
        <v>384</v>
      </c>
      <c r="BK35" s="50">
        <f t="shared" si="25"/>
        <v>10.5</v>
      </c>
      <c r="BL35" s="50">
        <v>25</v>
      </c>
      <c r="BM35" s="78">
        <v>0.42</v>
      </c>
      <c r="BN35" s="59"/>
      <c r="BO35" s="60"/>
      <c r="BP35" s="50"/>
      <c r="BQ35" s="50"/>
      <c r="BR35" s="85"/>
      <c r="BS35" s="59"/>
      <c r="BT35" s="60"/>
      <c r="BU35" s="50"/>
      <c r="BV35" s="50"/>
      <c r="BW35" s="85"/>
      <c r="BX35" s="59"/>
      <c r="BY35" s="60"/>
      <c r="BZ35" s="50"/>
      <c r="CA35" s="50"/>
      <c r="CB35" s="85"/>
      <c r="CC35" s="3" t="s">
        <v>12</v>
      </c>
      <c r="CD35" s="95">
        <v>100</v>
      </c>
      <c r="CE35" s="103">
        <f t="shared" si="6"/>
        <v>42</v>
      </c>
    </row>
    <row r="36" spans="1:83" s="1" customFormat="1" ht="15" customHeight="1">
      <c r="A36" s="3">
        <v>409</v>
      </c>
      <c r="B36" s="9" t="s">
        <v>67</v>
      </c>
      <c r="C36" s="9" t="s">
        <v>68</v>
      </c>
      <c r="D36" s="3" t="s">
        <v>12</v>
      </c>
      <c r="E36" s="31">
        <v>50</v>
      </c>
      <c r="F36" s="59"/>
      <c r="G36" s="60"/>
      <c r="H36" s="50"/>
      <c r="I36" s="50"/>
      <c r="J36" s="85"/>
      <c r="K36" s="59"/>
      <c r="L36" s="60"/>
      <c r="M36" s="50"/>
      <c r="N36" s="50"/>
      <c r="O36" s="85"/>
      <c r="P36" s="59"/>
      <c r="Q36" s="60"/>
      <c r="R36" s="50"/>
      <c r="S36" s="50"/>
      <c r="T36" s="85"/>
      <c r="U36" s="59"/>
      <c r="V36" s="60"/>
      <c r="W36" s="50"/>
      <c r="X36" s="50"/>
      <c r="Y36" s="85"/>
      <c r="Z36" s="59"/>
      <c r="AA36" s="60"/>
      <c r="AB36" s="50"/>
      <c r="AC36" s="50"/>
      <c r="AD36" s="85"/>
      <c r="AE36" s="63"/>
      <c r="AF36" s="61"/>
      <c r="AG36" s="53"/>
      <c r="AH36" s="53"/>
      <c r="AI36" s="88"/>
      <c r="AJ36" s="54"/>
      <c r="AK36" s="55"/>
      <c r="AL36" s="50"/>
      <c r="AM36" s="50"/>
      <c r="AN36" s="85"/>
      <c r="AO36" s="59"/>
      <c r="AP36" s="60"/>
      <c r="AQ36" s="50"/>
      <c r="AR36" s="50"/>
      <c r="AS36" s="85"/>
      <c r="AT36" s="59"/>
      <c r="AU36" s="60"/>
      <c r="AV36" s="50"/>
      <c r="AW36" s="50"/>
      <c r="AX36" s="85"/>
      <c r="AY36" s="59"/>
      <c r="AZ36" s="60"/>
      <c r="BA36" s="50"/>
      <c r="BB36" s="56"/>
      <c r="BC36" s="85"/>
      <c r="BD36" s="59"/>
      <c r="BE36" s="60"/>
      <c r="BF36" s="50"/>
      <c r="BG36" s="50"/>
      <c r="BH36" s="85"/>
      <c r="BI36" s="59" t="s">
        <v>385</v>
      </c>
      <c r="BJ36" s="60" t="s">
        <v>386</v>
      </c>
      <c r="BK36" s="50">
        <f t="shared" si="25"/>
        <v>20.8</v>
      </c>
      <c r="BL36" s="50">
        <v>8</v>
      </c>
      <c r="BM36" s="78">
        <v>2.6</v>
      </c>
      <c r="BN36" s="59"/>
      <c r="BO36" s="60"/>
      <c r="BP36" s="50"/>
      <c r="BQ36" s="50"/>
      <c r="BR36" s="85"/>
      <c r="BS36" s="59"/>
      <c r="BT36" s="60"/>
      <c r="BU36" s="50"/>
      <c r="BV36" s="50"/>
      <c r="BW36" s="85"/>
      <c r="BX36" s="59"/>
      <c r="BY36" s="60"/>
      <c r="BZ36" s="50"/>
      <c r="CA36" s="50"/>
      <c r="CB36" s="85"/>
      <c r="CC36" s="3" t="s">
        <v>12</v>
      </c>
      <c r="CD36" s="95">
        <v>50</v>
      </c>
      <c r="CE36" s="103">
        <f t="shared" si="6"/>
        <v>130</v>
      </c>
    </row>
    <row r="37" spans="1:83" s="1" customFormat="1" ht="15" customHeight="1">
      <c r="A37" s="97">
        <v>412</v>
      </c>
      <c r="B37" s="9" t="s">
        <v>69</v>
      </c>
      <c r="C37" s="9" t="s">
        <v>70</v>
      </c>
      <c r="D37" s="3" t="s">
        <v>12</v>
      </c>
      <c r="E37" s="31">
        <v>14000</v>
      </c>
      <c r="F37" s="59"/>
      <c r="G37" s="60"/>
      <c r="H37" s="50"/>
      <c r="I37" s="50"/>
      <c r="J37" s="85"/>
      <c r="K37" s="59"/>
      <c r="L37" s="60"/>
      <c r="M37" s="50"/>
      <c r="N37" s="50"/>
      <c r="O37" s="85"/>
      <c r="P37" s="59"/>
      <c r="Q37" s="60"/>
      <c r="R37" s="50"/>
      <c r="S37" s="50"/>
      <c r="T37" s="85"/>
      <c r="U37" s="59"/>
      <c r="V37" s="60"/>
      <c r="W37" s="50"/>
      <c r="X37" s="50"/>
      <c r="Y37" s="85"/>
      <c r="Z37" s="59"/>
      <c r="AA37" s="60"/>
      <c r="AB37" s="50"/>
      <c r="AC37" s="50"/>
      <c r="AD37" s="85"/>
      <c r="AE37" s="63"/>
      <c r="AF37" s="61"/>
      <c r="AG37" s="53"/>
      <c r="AH37" s="53"/>
      <c r="AI37" s="88"/>
      <c r="AJ37" s="54"/>
      <c r="AK37" s="55"/>
      <c r="AL37" s="50"/>
      <c r="AM37" s="50"/>
      <c r="AN37" s="85"/>
      <c r="AO37" s="59"/>
      <c r="AP37" s="60"/>
      <c r="AQ37" s="50"/>
      <c r="AR37" s="50"/>
      <c r="AS37" s="85"/>
      <c r="AT37" s="59"/>
      <c r="AU37" s="60"/>
      <c r="AV37" s="50"/>
      <c r="AW37" s="50"/>
      <c r="AX37" s="85"/>
      <c r="AY37" s="59"/>
      <c r="AZ37" s="60"/>
      <c r="BA37" s="50"/>
      <c r="BB37" s="56"/>
      <c r="BC37" s="85"/>
      <c r="BD37" s="59" t="s">
        <v>325</v>
      </c>
      <c r="BE37" s="60" t="s">
        <v>70</v>
      </c>
      <c r="BF37" s="50">
        <v>11</v>
      </c>
      <c r="BG37" s="50">
        <v>100</v>
      </c>
      <c r="BH37" s="85">
        <f t="shared" si="23"/>
        <v>0.11</v>
      </c>
      <c r="BI37" s="59" t="s">
        <v>388</v>
      </c>
      <c r="BJ37" s="60" t="s">
        <v>389</v>
      </c>
      <c r="BK37" s="50">
        <f>BM37*120</f>
        <v>10.200000000000001</v>
      </c>
      <c r="BL37" s="50">
        <v>120</v>
      </c>
      <c r="BM37" s="78">
        <v>8.5000000000000006E-2</v>
      </c>
      <c r="BN37" s="59"/>
      <c r="BO37" s="60"/>
      <c r="BP37" s="50"/>
      <c r="BQ37" s="50"/>
      <c r="BR37" s="85"/>
      <c r="BS37" s="59"/>
      <c r="BT37" s="60"/>
      <c r="BU37" s="50"/>
      <c r="BV37" s="50"/>
      <c r="BW37" s="85"/>
      <c r="BX37" s="59"/>
      <c r="BY37" s="60"/>
      <c r="BZ37" s="50"/>
      <c r="CA37" s="50"/>
      <c r="CB37" s="85"/>
      <c r="CC37" s="3" t="s">
        <v>12</v>
      </c>
      <c r="CD37" s="95">
        <v>14000</v>
      </c>
      <c r="CE37" s="103">
        <f t="shared" si="6"/>
        <v>1190</v>
      </c>
    </row>
    <row r="38" spans="1:83" s="1" customFormat="1" ht="15" customHeight="1">
      <c r="A38" s="3">
        <v>422</v>
      </c>
      <c r="B38" s="9" t="s">
        <v>71</v>
      </c>
      <c r="C38" s="9" t="s">
        <v>72</v>
      </c>
      <c r="D38" s="3" t="s">
        <v>12</v>
      </c>
      <c r="E38" s="31">
        <v>700</v>
      </c>
      <c r="F38" s="59"/>
      <c r="G38" s="60"/>
      <c r="H38" s="50"/>
      <c r="I38" s="50"/>
      <c r="J38" s="85"/>
      <c r="K38" s="59"/>
      <c r="L38" s="60"/>
      <c r="M38" s="50"/>
      <c r="N38" s="50"/>
      <c r="O38" s="85"/>
      <c r="P38" s="59"/>
      <c r="Q38" s="60"/>
      <c r="R38" s="50"/>
      <c r="S38" s="50"/>
      <c r="T38" s="85"/>
      <c r="U38" s="59"/>
      <c r="V38" s="60"/>
      <c r="W38" s="50"/>
      <c r="X38" s="50"/>
      <c r="Y38" s="85"/>
      <c r="Z38" s="59"/>
      <c r="AA38" s="60"/>
      <c r="AB38" s="50"/>
      <c r="AC38" s="50"/>
      <c r="AD38" s="85"/>
      <c r="AE38" s="63"/>
      <c r="AF38" s="61"/>
      <c r="AG38" s="53"/>
      <c r="AH38" s="53"/>
      <c r="AI38" s="88"/>
      <c r="AJ38" s="54"/>
      <c r="AK38" s="55"/>
      <c r="AL38" s="50"/>
      <c r="AM38" s="50"/>
      <c r="AN38" s="85"/>
      <c r="AO38" s="59"/>
      <c r="AP38" s="60"/>
      <c r="AQ38" s="50"/>
      <c r="AR38" s="50"/>
      <c r="AS38" s="85"/>
      <c r="AT38" s="59"/>
      <c r="AU38" s="60"/>
      <c r="AV38" s="50"/>
      <c r="AW38" s="50"/>
      <c r="AX38" s="85"/>
      <c r="AY38" s="59"/>
      <c r="AZ38" s="60"/>
      <c r="BA38" s="50"/>
      <c r="BB38" s="56"/>
      <c r="BC38" s="85"/>
      <c r="BD38" s="59"/>
      <c r="BE38" s="60"/>
      <c r="BF38" s="50"/>
      <c r="BG38" s="50"/>
      <c r="BH38" s="85"/>
      <c r="BI38" s="59" t="s">
        <v>390</v>
      </c>
      <c r="BJ38" s="60" t="s">
        <v>391</v>
      </c>
      <c r="BK38" s="50">
        <v>17</v>
      </c>
      <c r="BL38" s="50">
        <v>1</v>
      </c>
      <c r="BM38" s="78">
        <v>17</v>
      </c>
      <c r="BN38" s="59"/>
      <c r="BO38" s="60"/>
      <c r="BP38" s="50"/>
      <c r="BQ38" s="50"/>
      <c r="BR38" s="85"/>
      <c r="BS38" s="59"/>
      <c r="BT38" s="60"/>
      <c r="BU38" s="50"/>
      <c r="BV38" s="50"/>
      <c r="BW38" s="85"/>
      <c r="BX38" s="59"/>
      <c r="BY38" s="60"/>
      <c r="BZ38" s="50"/>
      <c r="CA38" s="50"/>
      <c r="CB38" s="85"/>
      <c r="CC38" s="3" t="s">
        <v>12</v>
      </c>
      <c r="CD38" s="95">
        <v>700</v>
      </c>
      <c r="CE38" s="103">
        <f t="shared" si="6"/>
        <v>11900</v>
      </c>
    </row>
    <row r="39" spans="1:83" s="1" customFormat="1" ht="15" customHeight="1">
      <c r="A39" s="3">
        <v>424</v>
      </c>
      <c r="B39" s="17" t="s">
        <v>73</v>
      </c>
      <c r="C39" s="17" t="s">
        <v>74</v>
      </c>
      <c r="D39" s="3" t="s">
        <v>12</v>
      </c>
      <c r="E39" s="31">
        <v>5000</v>
      </c>
      <c r="F39" s="59"/>
      <c r="G39" s="60"/>
      <c r="H39" s="50"/>
      <c r="I39" s="50"/>
      <c r="J39" s="85"/>
      <c r="K39" s="59"/>
      <c r="L39" s="60"/>
      <c r="M39" s="50"/>
      <c r="N39" s="50"/>
      <c r="O39" s="85"/>
      <c r="P39" s="59"/>
      <c r="Q39" s="60"/>
      <c r="R39" s="50"/>
      <c r="S39" s="50"/>
      <c r="T39" s="85"/>
      <c r="U39" s="59" t="s">
        <v>162</v>
      </c>
      <c r="V39" s="60" t="s">
        <v>163</v>
      </c>
      <c r="W39" s="50">
        <v>11</v>
      </c>
      <c r="X39" s="50">
        <v>200</v>
      </c>
      <c r="Y39" s="85">
        <f>W39/X39</f>
        <v>5.5E-2</v>
      </c>
      <c r="Z39" s="59"/>
      <c r="AA39" s="60"/>
      <c r="AB39" s="50"/>
      <c r="AC39" s="50"/>
      <c r="AD39" s="85"/>
      <c r="AE39" s="63"/>
      <c r="AF39" s="61"/>
      <c r="AG39" s="53"/>
      <c r="AH39" s="53"/>
      <c r="AI39" s="88"/>
      <c r="AJ39" s="54"/>
      <c r="AK39" s="55"/>
      <c r="AL39" s="50"/>
      <c r="AM39" s="50"/>
      <c r="AN39" s="85"/>
      <c r="AO39" s="59"/>
      <c r="AP39" s="60"/>
      <c r="AQ39" s="50"/>
      <c r="AR39" s="50"/>
      <c r="AS39" s="85"/>
      <c r="AT39" s="59"/>
      <c r="AU39" s="60"/>
      <c r="AV39" s="50"/>
      <c r="AW39" s="50"/>
      <c r="AX39" s="85"/>
      <c r="AY39" s="59" t="s">
        <v>276</v>
      </c>
      <c r="AZ39" s="60" t="s">
        <v>277</v>
      </c>
      <c r="BA39" s="50">
        <v>1.06</v>
      </c>
      <c r="BB39" s="56">
        <v>20</v>
      </c>
      <c r="BC39" s="85">
        <f>BA39/BB39</f>
        <v>5.3000000000000005E-2</v>
      </c>
      <c r="BD39" s="59"/>
      <c r="BE39" s="60"/>
      <c r="BF39" s="50"/>
      <c r="BG39" s="50"/>
      <c r="BH39" s="85"/>
      <c r="BI39" s="59" t="s">
        <v>392</v>
      </c>
      <c r="BJ39" s="60" t="s">
        <v>393</v>
      </c>
      <c r="BK39" s="50">
        <f>BM39*BL39</f>
        <v>10</v>
      </c>
      <c r="BL39" s="50">
        <v>200</v>
      </c>
      <c r="BM39" s="78">
        <v>0.05</v>
      </c>
      <c r="BN39" s="59"/>
      <c r="BO39" s="60"/>
      <c r="BP39" s="50"/>
      <c r="BQ39" s="50"/>
      <c r="BR39" s="85"/>
      <c r="BS39" s="59"/>
      <c r="BT39" s="60"/>
      <c r="BU39" s="50"/>
      <c r="BV39" s="50"/>
      <c r="BW39" s="85"/>
      <c r="BX39" s="59"/>
      <c r="BY39" s="60"/>
      <c r="BZ39" s="50"/>
      <c r="CA39" s="50"/>
      <c r="CB39" s="85"/>
      <c r="CC39" s="3" t="s">
        <v>12</v>
      </c>
      <c r="CD39" s="95">
        <v>5000</v>
      </c>
      <c r="CE39" s="103">
        <f>CD39*BM39</f>
        <v>250</v>
      </c>
    </row>
    <row r="40" spans="1:83" s="1" customFormat="1" ht="15" customHeight="1">
      <c r="A40" s="3">
        <v>428</v>
      </c>
      <c r="B40" s="9" t="s">
        <v>75</v>
      </c>
      <c r="C40" s="9" t="s">
        <v>76</v>
      </c>
      <c r="D40" s="2" t="s">
        <v>46</v>
      </c>
      <c r="E40" s="31">
        <v>60000</v>
      </c>
      <c r="F40" s="59"/>
      <c r="G40" s="60"/>
      <c r="H40" s="50"/>
      <c r="I40" s="50"/>
      <c r="J40" s="85"/>
      <c r="K40" s="59"/>
      <c r="L40" s="60"/>
      <c r="M40" s="50"/>
      <c r="N40" s="50"/>
      <c r="O40" s="85"/>
      <c r="P40" s="59"/>
      <c r="Q40" s="60"/>
      <c r="R40" s="50"/>
      <c r="S40" s="50"/>
      <c r="T40" s="85"/>
      <c r="U40" s="59"/>
      <c r="V40" s="60"/>
      <c r="W40" s="50"/>
      <c r="X40" s="50"/>
      <c r="Y40" s="85"/>
      <c r="Z40" s="59"/>
      <c r="AA40" s="60"/>
      <c r="AB40" s="50"/>
      <c r="AC40" s="50"/>
      <c r="AD40" s="85"/>
      <c r="AE40" s="70" t="s">
        <v>227</v>
      </c>
      <c r="AF40" s="71" t="s">
        <v>228</v>
      </c>
      <c r="AG40" s="53">
        <v>3.75</v>
      </c>
      <c r="AH40" s="53">
        <v>200</v>
      </c>
      <c r="AI40" s="88">
        <f t="shared" ref="AI40" si="26">AG40/AH40</f>
        <v>1.8749999999999999E-2</v>
      </c>
      <c r="AJ40" s="54"/>
      <c r="AK40" s="55"/>
      <c r="AL40" s="50"/>
      <c r="AM40" s="50"/>
      <c r="AN40" s="85"/>
      <c r="AO40" s="59"/>
      <c r="AP40" s="60"/>
      <c r="AQ40" s="50"/>
      <c r="AR40" s="50"/>
      <c r="AS40" s="85"/>
      <c r="AT40" s="59" t="s">
        <v>248</v>
      </c>
      <c r="AU40" s="61" t="s">
        <v>249</v>
      </c>
      <c r="AV40" s="50">
        <v>3.9</v>
      </c>
      <c r="AW40" s="50">
        <v>200</v>
      </c>
      <c r="AX40" s="85">
        <f t="shared" ref="AX40" si="27">AV40/AW40</f>
        <v>1.95E-2</v>
      </c>
      <c r="AY40" s="59" t="s">
        <v>278</v>
      </c>
      <c r="AZ40" s="60" t="s">
        <v>279</v>
      </c>
      <c r="BA40" s="50">
        <v>3.23</v>
      </c>
      <c r="BB40" s="56">
        <v>150</v>
      </c>
      <c r="BC40" s="85">
        <f>BA40/BB40</f>
        <v>2.1533333333333335E-2</v>
      </c>
      <c r="BD40" s="59" t="s">
        <v>326</v>
      </c>
      <c r="BE40" s="60" t="s">
        <v>327</v>
      </c>
      <c r="BF40" s="50">
        <v>1.85</v>
      </c>
      <c r="BG40" s="50">
        <v>150</v>
      </c>
      <c r="BH40" s="85">
        <f>BF40/BG40</f>
        <v>1.2333333333333333E-2</v>
      </c>
      <c r="BI40" s="59" t="s">
        <v>394</v>
      </c>
      <c r="BJ40" s="60" t="s">
        <v>395</v>
      </c>
      <c r="BK40" s="50">
        <f>BM40*200</f>
        <v>2.4</v>
      </c>
      <c r="BL40" s="50">
        <v>200</v>
      </c>
      <c r="BM40" s="78">
        <v>1.2E-2</v>
      </c>
      <c r="BN40" s="59"/>
      <c r="BO40" s="60"/>
      <c r="BP40" s="50"/>
      <c r="BQ40" s="50"/>
      <c r="BR40" s="85"/>
      <c r="BS40" s="79" t="s">
        <v>452</v>
      </c>
      <c r="BT40" s="80" t="s">
        <v>453</v>
      </c>
      <c r="BU40" s="81">
        <v>62</v>
      </c>
      <c r="BV40" s="81">
        <v>4800</v>
      </c>
      <c r="BW40" s="92">
        <f>BU40/BV40</f>
        <v>1.2916666666666667E-2</v>
      </c>
      <c r="BX40" s="48" t="s">
        <v>471</v>
      </c>
      <c r="BY40" s="49" t="s">
        <v>472</v>
      </c>
      <c r="BZ40" s="50">
        <v>3.36</v>
      </c>
      <c r="CA40" s="50">
        <v>200</v>
      </c>
      <c r="CB40" s="85">
        <f t="shared" ref="CB40" si="28">BZ40/CA40</f>
        <v>1.6799999999999999E-2</v>
      </c>
      <c r="CC40" s="2" t="s">
        <v>46</v>
      </c>
      <c r="CD40" s="95">
        <v>60000</v>
      </c>
      <c r="CE40" s="103">
        <f>CD40*BM40</f>
        <v>720</v>
      </c>
    </row>
    <row r="41" spans="1:83" s="1" customFormat="1" ht="15" customHeight="1">
      <c r="A41" s="3">
        <v>429</v>
      </c>
      <c r="B41" s="9" t="s">
        <v>487</v>
      </c>
      <c r="C41" s="9" t="s">
        <v>488</v>
      </c>
      <c r="D41" s="3" t="s">
        <v>12</v>
      </c>
      <c r="E41" s="31">
        <v>1200</v>
      </c>
      <c r="F41" s="59"/>
      <c r="G41" s="60"/>
      <c r="H41" s="50"/>
      <c r="I41" s="50"/>
      <c r="J41" s="85"/>
      <c r="K41" s="59"/>
      <c r="L41" s="60"/>
      <c r="M41" s="50"/>
      <c r="N41" s="50"/>
      <c r="O41" s="85"/>
      <c r="P41" s="59"/>
      <c r="Q41" s="60"/>
      <c r="R41" s="50"/>
      <c r="S41" s="50"/>
      <c r="T41" s="85"/>
      <c r="U41" s="59"/>
      <c r="V41" s="60"/>
      <c r="W41" s="50"/>
      <c r="X41" s="50"/>
      <c r="Y41" s="85"/>
      <c r="Z41" s="59"/>
      <c r="AA41" s="60"/>
      <c r="AB41" s="50"/>
      <c r="AC41" s="50"/>
      <c r="AD41" s="85"/>
      <c r="AE41" s="63"/>
      <c r="AF41" s="61"/>
      <c r="AG41" s="53"/>
      <c r="AH41" s="53"/>
      <c r="AI41" s="88"/>
      <c r="AJ41" s="54"/>
      <c r="AK41" s="55"/>
      <c r="AL41" s="50"/>
      <c r="AM41" s="50"/>
      <c r="AN41" s="85"/>
      <c r="AO41" s="59"/>
      <c r="AP41" s="60"/>
      <c r="AQ41" s="50"/>
      <c r="AR41" s="50"/>
      <c r="AS41" s="85"/>
      <c r="AT41" s="59"/>
      <c r="AU41" s="60"/>
      <c r="AV41" s="50"/>
      <c r="AW41" s="50"/>
      <c r="AX41" s="85"/>
      <c r="AY41" s="59"/>
      <c r="AZ41" s="60"/>
      <c r="BA41" s="50"/>
      <c r="BB41" s="56"/>
      <c r="BC41" s="85"/>
      <c r="BD41" s="59"/>
      <c r="BE41" s="60"/>
      <c r="BF41" s="50"/>
      <c r="BG41" s="50"/>
      <c r="BH41" s="85"/>
      <c r="BI41" s="105" t="s">
        <v>489</v>
      </c>
      <c r="BJ41" s="106" t="s">
        <v>490</v>
      </c>
      <c r="BK41" s="107">
        <v>0.72</v>
      </c>
      <c r="BL41" s="107">
        <v>1</v>
      </c>
      <c r="BM41" s="78">
        <v>0.72</v>
      </c>
      <c r="BN41" s="59"/>
      <c r="BO41" s="60"/>
      <c r="BP41" s="50"/>
      <c r="BQ41" s="50"/>
      <c r="BR41" s="85"/>
      <c r="BS41" s="59"/>
      <c r="BT41" s="60"/>
      <c r="BU41" s="50"/>
      <c r="BV41" s="50"/>
      <c r="BW41" s="85"/>
      <c r="BX41" s="59"/>
      <c r="BY41" s="60"/>
      <c r="BZ41" s="50"/>
      <c r="CA41" s="50"/>
      <c r="CB41" s="85"/>
      <c r="CC41" s="3" t="s">
        <v>12</v>
      </c>
      <c r="CD41" s="95">
        <v>1200</v>
      </c>
      <c r="CE41" s="103">
        <f>CD41*BM41</f>
        <v>864</v>
      </c>
    </row>
    <row r="42" spans="1:83" s="1" customFormat="1" ht="15" customHeight="1">
      <c r="A42" s="3">
        <v>452</v>
      </c>
      <c r="B42" s="9" t="s">
        <v>77</v>
      </c>
      <c r="C42" s="9" t="s">
        <v>78</v>
      </c>
      <c r="D42" s="3" t="s">
        <v>12</v>
      </c>
      <c r="E42" s="31">
        <v>300</v>
      </c>
      <c r="F42" s="59"/>
      <c r="G42" s="60"/>
      <c r="H42" s="50"/>
      <c r="I42" s="50"/>
      <c r="J42" s="85"/>
      <c r="K42" s="59"/>
      <c r="L42" s="60"/>
      <c r="M42" s="50"/>
      <c r="N42" s="50"/>
      <c r="O42" s="85"/>
      <c r="P42" s="59"/>
      <c r="Q42" s="60"/>
      <c r="R42" s="50"/>
      <c r="S42" s="50"/>
      <c r="T42" s="85"/>
      <c r="U42" s="59"/>
      <c r="V42" s="60"/>
      <c r="W42" s="50"/>
      <c r="X42" s="50"/>
      <c r="Y42" s="85"/>
      <c r="Z42" s="79" t="s">
        <v>209</v>
      </c>
      <c r="AA42" s="80" t="s">
        <v>210</v>
      </c>
      <c r="AB42" s="81">
        <v>5.31</v>
      </c>
      <c r="AC42" s="81">
        <v>50</v>
      </c>
      <c r="AD42" s="92">
        <v>0.10619999999999999</v>
      </c>
      <c r="AE42" s="63"/>
      <c r="AF42" s="61"/>
      <c r="AG42" s="53"/>
      <c r="AH42" s="53"/>
      <c r="AI42" s="88"/>
      <c r="AJ42" s="54"/>
      <c r="AK42" s="55"/>
      <c r="AL42" s="50"/>
      <c r="AM42" s="50"/>
      <c r="AN42" s="85"/>
      <c r="AO42" s="59"/>
      <c r="AP42" s="60"/>
      <c r="AQ42" s="50"/>
      <c r="AR42" s="50"/>
      <c r="AS42" s="85"/>
      <c r="AT42" s="59"/>
      <c r="AU42" s="60"/>
      <c r="AV42" s="50"/>
      <c r="AW42" s="50"/>
      <c r="AX42" s="85"/>
      <c r="AY42" s="59"/>
      <c r="AZ42" s="60"/>
      <c r="BA42" s="50"/>
      <c r="BB42" s="56"/>
      <c r="BC42" s="85"/>
      <c r="BD42" s="59"/>
      <c r="BE42" s="60"/>
      <c r="BF42" s="50"/>
      <c r="BG42" s="50"/>
      <c r="BH42" s="85"/>
      <c r="BI42" s="59" t="s">
        <v>396</v>
      </c>
      <c r="BJ42" s="60" t="s">
        <v>387</v>
      </c>
      <c r="BK42" s="50">
        <v>0.3</v>
      </c>
      <c r="BL42" s="50">
        <v>1</v>
      </c>
      <c r="BM42" s="78">
        <v>0.3</v>
      </c>
      <c r="BN42" s="59"/>
      <c r="BO42" s="60"/>
      <c r="BP42" s="50"/>
      <c r="BQ42" s="50"/>
      <c r="BR42" s="85"/>
      <c r="BS42" s="59"/>
      <c r="BT42" s="60"/>
      <c r="BU42" s="50"/>
      <c r="BV42" s="50"/>
      <c r="BW42" s="85"/>
      <c r="BX42" s="59"/>
      <c r="BY42" s="60"/>
      <c r="BZ42" s="50"/>
      <c r="CA42" s="50"/>
      <c r="CB42" s="85"/>
      <c r="CC42" s="3" t="s">
        <v>12</v>
      </c>
      <c r="CD42" s="95">
        <v>300</v>
      </c>
      <c r="CE42" s="103">
        <f t="shared" si="6"/>
        <v>90</v>
      </c>
    </row>
    <row r="43" spans="1:83" s="1" customFormat="1" ht="15" customHeight="1">
      <c r="A43" s="3">
        <v>459</v>
      </c>
      <c r="B43" s="9" t="s">
        <v>79</v>
      </c>
      <c r="C43" s="9" t="s">
        <v>80</v>
      </c>
      <c r="D43" s="3" t="s">
        <v>12</v>
      </c>
      <c r="E43" s="31">
        <v>200</v>
      </c>
      <c r="F43" s="59"/>
      <c r="G43" s="60"/>
      <c r="H43" s="50"/>
      <c r="I43" s="50"/>
      <c r="J43" s="85"/>
      <c r="K43" s="59"/>
      <c r="L43" s="60"/>
      <c r="M43" s="50"/>
      <c r="N43" s="50"/>
      <c r="O43" s="85"/>
      <c r="P43" s="59"/>
      <c r="Q43" s="60"/>
      <c r="R43" s="50"/>
      <c r="S43" s="50"/>
      <c r="T43" s="85"/>
      <c r="U43" s="59" t="s">
        <v>473</v>
      </c>
      <c r="V43" s="60" t="s">
        <v>474</v>
      </c>
      <c r="W43" s="50">
        <v>23</v>
      </c>
      <c r="X43" s="50">
        <v>100</v>
      </c>
      <c r="Y43" s="85">
        <f t="shared" ref="Y43:Y49" si="29">W43/X43</f>
        <v>0.23</v>
      </c>
      <c r="Z43" s="59"/>
      <c r="AA43" s="60"/>
      <c r="AB43" s="50"/>
      <c r="AC43" s="50"/>
      <c r="AD43" s="85"/>
      <c r="AE43" s="63"/>
      <c r="AF43" s="61"/>
      <c r="AG43" s="53"/>
      <c r="AH43" s="53"/>
      <c r="AI43" s="88"/>
      <c r="AJ43" s="54"/>
      <c r="AK43" s="55"/>
      <c r="AL43" s="50"/>
      <c r="AM43" s="50"/>
      <c r="AN43" s="85"/>
      <c r="AO43" s="59"/>
      <c r="AP43" s="60"/>
      <c r="AQ43" s="50"/>
      <c r="AR43" s="50"/>
      <c r="AS43" s="85"/>
      <c r="AT43" s="59"/>
      <c r="AU43" s="60"/>
      <c r="AV43" s="50"/>
      <c r="AW43" s="50"/>
      <c r="AX43" s="85"/>
      <c r="AY43" s="79" t="s">
        <v>280</v>
      </c>
      <c r="AZ43" s="80" t="s">
        <v>281</v>
      </c>
      <c r="BA43" s="81">
        <v>8.6999999999999993</v>
      </c>
      <c r="BB43" s="91">
        <v>55</v>
      </c>
      <c r="BC43" s="92">
        <f t="shared" ref="BC43:BC47" si="30">BA43/BB43</f>
        <v>0.15818181818181817</v>
      </c>
      <c r="BD43" s="59" t="s">
        <v>328</v>
      </c>
      <c r="BE43" s="60"/>
      <c r="BF43" s="50">
        <v>15</v>
      </c>
      <c r="BG43" s="50">
        <v>100</v>
      </c>
      <c r="BH43" s="85">
        <f t="shared" ref="BH43:BH44" si="31">BF43/BG43</f>
        <v>0.15</v>
      </c>
      <c r="BI43" s="59" t="s">
        <v>397</v>
      </c>
      <c r="BJ43" s="60" t="s">
        <v>398</v>
      </c>
      <c r="BK43" s="50">
        <f>BM43*50</f>
        <v>6.5</v>
      </c>
      <c r="BL43" s="50">
        <v>50</v>
      </c>
      <c r="BM43" s="78">
        <v>0.13</v>
      </c>
      <c r="BN43" s="59" t="s">
        <v>430</v>
      </c>
      <c r="BO43" s="60" t="s">
        <v>431</v>
      </c>
      <c r="BP43" s="50">
        <v>27.4</v>
      </c>
      <c r="BQ43" s="50">
        <v>20</v>
      </c>
      <c r="BR43" s="85">
        <f t="shared" ref="BR43" si="32">BP43/BQ43</f>
        <v>1.3699999999999999</v>
      </c>
      <c r="BS43" s="59" t="s">
        <v>454</v>
      </c>
      <c r="BT43" s="60" t="s">
        <v>455</v>
      </c>
      <c r="BU43" s="50">
        <v>54</v>
      </c>
      <c r="BV43" s="50">
        <v>25</v>
      </c>
      <c r="BW43" s="85">
        <f t="shared" ref="BW43:BW44" si="33">BU43/BV43</f>
        <v>2.16</v>
      </c>
      <c r="BX43" s="59"/>
      <c r="BY43" s="60"/>
      <c r="BZ43" s="50"/>
      <c r="CA43" s="50"/>
      <c r="CB43" s="85"/>
      <c r="CC43" s="3" t="s">
        <v>12</v>
      </c>
      <c r="CD43" s="95">
        <v>200</v>
      </c>
      <c r="CE43" s="103">
        <f t="shared" si="6"/>
        <v>26</v>
      </c>
    </row>
    <row r="44" spans="1:83" s="1" customFormat="1" ht="15" customHeight="1">
      <c r="A44" s="3">
        <v>465</v>
      </c>
      <c r="B44" s="9" t="s">
        <v>81</v>
      </c>
      <c r="C44" s="9" t="s">
        <v>82</v>
      </c>
      <c r="D44" s="3" t="s">
        <v>12</v>
      </c>
      <c r="E44" s="31">
        <v>300</v>
      </c>
      <c r="F44" s="59"/>
      <c r="G44" s="60"/>
      <c r="H44" s="50"/>
      <c r="I44" s="50"/>
      <c r="J44" s="85"/>
      <c r="K44" s="59"/>
      <c r="L44" s="60"/>
      <c r="M44" s="50"/>
      <c r="N44" s="50"/>
      <c r="O44" s="85"/>
      <c r="P44" s="59" t="s">
        <v>123</v>
      </c>
      <c r="Q44" s="60" t="s">
        <v>122</v>
      </c>
      <c r="R44" s="50">
        <f>0.63*10</f>
        <v>6.3</v>
      </c>
      <c r="S44" s="50">
        <v>10</v>
      </c>
      <c r="T44" s="85">
        <f t="shared" ref="T44:T45" si="34">R44/S44</f>
        <v>0.63</v>
      </c>
      <c r="U44" s="59"/>
      <c r="V44" s="60"/>
      <c r="W44" s="50"/>
      <c r="X44" s="50"/>
      <c r="Y44" s="85"/>
      <c r="Z44" s="59" t="s">
        <v>211</v>
      </c>
      <c r="AA44" s="60" t="s">
        <v>212</v>
      </c>
      <c r="AB44" s="50">
        <v>4.01</v>
      </c>
      <c r="AC44" s="50">
        <v>10</v>
      </c>
      <c r="AD44" s="85">
        <v>0.40099999999999997</v>
      </c>
      <c r="AE44" s="63"/>
      <c r="AF44" s="61"/>
      <c r="AG44" s="53"/>
      <c r="AH44" s="53"/>
      <c r="AI44" s="88"/>
      <c r="AJ44" s="54"/>
      <c r="AK44" s="55"/>
      <c r="AL44" s="50"/>
      <c r="AM44" s="50"/>
      <c r="AN44" s="85"/>
      <c r="AO44" s="59"/>
      <c r="AP44" s="60"/>
      <c r="AQ44" s="50"/>
      <c r="AR44" s="50"/>
      <c r="AS44" s="85"/>
      <c r="AT44" s="59"/>
      <c r="AU44" s="60"/>
      <c r="AV44" s="50"/>
      <c r="AW44" s="50"/>
      <c r="AX44" s="85"/>
      <c r="AY44" s="59" t="s">
        <v>282</v>
      </c>
      <c r="AZ44" s="60" t="s">
        <v>283</v>
      </c>
      <c r="BA44" s="50">
        <v>7.7</v>
      </c>
      <c r="BB44" s="56">
        <v>10</v>
      </c>
      <c r="BC44" s="85">
        <f t="shared" si="30"/>
        <v>0.77</v>
      </c>
      <c r="BD44" s="79" t="s">
        <v>329</v>
      </c>
      <c r="BE44" s="80" t="s">
        <v>330</v>
      </c>
      <c r="BF44" s="81">
        <v>0.5</v>
      </c>
      <c r="BG44" s="81">
        <v>1</v>
      </c>
      <c r="BH44" s="92">
        <f t="shared" si="31"/>
        <v>0.5</v>
      </c>
      <c r="BI44" s="59" t="s">
        <v>399</v>
      </c>
      <c r="BJ44" s="60" t="s">
        <v>400</v>
      </c>
      <c r="BK44" s="50">
        <f>BM44*10</f>
        <v>4</v>
      </c>
      <c r="BL44" s="50">
        <v>10</v>
      </c>
      <c r="BM44" s="78">
        <v>0.4</v>
      </c>
      <c r="BN44" s="59"/>
      <c r="BO44" s="60"/>
      <c r="BP44" s="50"/>
      <c r="BQ44" s="50"/>
      <c r="BR44" s="85"/>
      <c r="BS44" s="59" t="s">
        <v>456</v>
      </c>
      <c r="BT44" s="60" t="s">
        <v>457</v>
      </c>
      <c r="BU44" s="50">
        <v>8.5</v>
      </c>
      <c r="BV44" s="50">
        <v>10</v>
      </c>
      <c r="BW44" s="85">
        <f t="shared" si="33"/>
        <v>0.85</v>
      </c>
      <c r="BX44" s="59"/>
      <c r="BY44" s="60"/>
      <c r="BZ44" s="50"/>
      <c r="CA44" s="50"/>
      <c r="CB44" s="85"/>
      <c r="CC44" s="3" t="s">
        <v>12</v>
      </c>
      <c r="CD44" s="95">
        <v>300</v>
      </c>
      <c r="CE44" s="103">
        <f t="shared" si="6"/>
        <v>120</v>
      </c>
    </row>
    <row r="45" spans="1:83" s="1" customFormat="1" ht="15" customHeight="1">
      <c r="A45" s="97">
        <v>469</v>
      </c>
      <c r="B45" s="9" t="s">
        <v>83</v>
      </c>
      <c r="C45" s="9" t="s">
        <v>84</v>
      </c>
      <c r="D45" s="3" t="s">
        <v>12</v>
      </c>
      <c r="E45" s="31">
        <v>120</v>
      </c>
      <c r="F45" s="59"/>
      <c r="G45" s="60"/>
      <c r="H45" s="50"/>
      <c r="I45" s="50"/>
      <c r="J45" s="85"/>
      <c r="K45" s="59"/>
      <c r="L45" s="60"/>
      <c r="M45" s="50"/>
      <c r="N45" s="50"/>
      <c r="O45" s="85"/>
      <c r="P45" s="59" t="s">
        <v>124</v>
      </c>
      <c r="Q45" s="60" t="s">
        <v>125</v>
      </c>
      <c r="R45" s="50">
        <v>16.899999999999999</v>
      </c>
      <c r="S45" s="50">
        <v>1</v>
      </c>
      <c r="T45" s="85">
        <f t="shared" si="34"/>
        <v>16.899999999999999</v>
      </c>
      <c r="U45" s="59" t="s">
        <v>164</v>
      </c>
      <c r="V45" s="60" t="s">
        <v>165</v>
      </c>
      <c r="W45" s="50">
        <v>17.100000000000001</v>
      </c>
      <c r="X45" s="50">
        <v>1</v>
      </c>
      <c r="Y45" s="85">
        <f t="shared" si="29"/>
        <v>17.100000000000001</v>
      </c>
      <c r="Z45" s="59"/>
      <c r="AA45" s="60"/>
      <c r="AB45" s="50"/>
      <c r="AC45" s="50"/>
      <c r="AD45" s="85"/>
      <c r="AE45" s="63"/>
      <c r="AF45" s="61"/>
      <c r="AG45" s="53"/>
      <c r="AH45" s="53"/>
      <c r="AI45" s="88"/>
      <c r="AJ45" s="54"/>
      <c r="AK45" s="55"/>
      <c r="AL45" s="50"/>
      <c r="AM45" s="50"/>
      <c r="AN45" s="85"/>
      <c r="AO45" s="59"/>
      <c r="AP45" s="60"/>
      <c r="AQ45" s="50"/>
      <c r="AR45" s="50"/>
      <c r="AS45" s="85"/>
      <c r="AT45" s="59"/>
      <c r="AU45" s="60"/>
      <c r="AV45" s="50"/>
      <c r="AW45" s="50"/>
      <c r="AX45" s="85"/>
      <c r="AY45" s="59"/>
      <c r="AZ45" s="60"/>
      <c r="BA45" s="50"/>
      <c r="BB45" s="56"/>
      <c r="BC45" s="85"/>
      <c r="BD45" s="59" t="s">
        <v>331</v>
      </c>
      <c r="BE45" s="60" t="s">
        <v>332</v>
      </c>
      <c r="BF45" s="50">
        <v>10.27</v>
      </c>
      <c r="BG45" s="50">
        <v>1</v>
      </c>
      <c r="BH45" s="85">
        <f t="shared" ref="BH45:BH46" si="35">BF45/BG45</f>
        <v>10.27</v>
      </c>
      <c r="BI45" s="59" t="s">
        <v>401</v>
      </c>
      <c r="BJ45" s="60" t="s">
        <v>402</v>
      </c>
      <c r="BK45" s="50">
        <v>6.8</v>
      </c>
      <c r="BL45" s="50">
        <v>1</v>
      </c>
      <c r="BM45" s="78">
        <v>6.8</v>
      </c>
      <c r="BN45" s="59"/>
      <c r="BO45" s="60"/>
      <c r="BP45" s="50"/>
      <c r="BQ45" s="50"/>
      <c r="BR45" s="85"/>
      <c r="BS45" s="59"/>
      <c r="BT45" s="60"/>
      <c r="BU45" s="50"/>
      <c r="BV45" s="50"/>
      <c r="BW45" s="85"/>
      <c r="BX45" s="59"/>
      <c r="BY45" s="60"/>
      <c r="BZ45" s="50"/>
      <c r="CA45" s="50"/>
      <c r="CB45" s="85"/>
      <c r="CC45" s="3" t="s">
        <v>12</v>
      </c>
      <c r="CD45" s="95">
        <v>120</v>
      </c>
      <c r="CE45" s="103">
        <f t="shared" si="6"/>
        <v>816</v>
      </c>
    </row>
    <row r="46" spans="1:83" s="1" customFormat="1" ht="15" customHeight="1">
      <c r="A46" s="97">
        <v>471</v>
      </c>
      <c r="B46" s="9" t="s">
        <v>85</v>
      </c>
      <c r="C46" s="9" t="s">
        <v>86</v>
      </c>
      <c r="D46" s="3" t="s">
        <v>12</v>
      </c>
      <c r="E46" s="31">
        <v>250</v>
      </c>
      <c r="F46" s="59"/>
      <c r="G46" s="60"/>
      <c r="H46" s="50"/>
      <c r="I46" s="50"/>
      <c r="J46" s="85"/>
      <c r="K46" s="59"/>
      <c r="L46" s="60"/>
      <c r="M46" s="50"/>
      <c r="N46" s="50"/>
      <c r="O46" s="85"/>
      <c r="P46" s="59"/>
      <c r="Q46" s="60"/>
      <c r="R46" s="50"/>
      <c r="S46" s="50"/>
      <c r="T46" s="85"/>
      <c r="U46" s="59" t="s">
        <v>166</v>
      </c>
      <c r="V46" s="60" t="s">
        <v>167</v>
      </c>
      <c r="W46" s="50">
        <v>19</v>
      </c>
      <c r="X46" s="50">
        <v>100</v>
      </c>
      <c r="Y46" s="85">
        <f t="shared" si="29"/>
        <v>0.19</v>
      </c>
      <c r="Z46" s="59"/>
      <c r="AA46" s="60"/>
      <c r="AB46" s="50"/>
      <c r="AC46" s="50"/>
      <c r="AD46" s="85"/>
      <c r="AE46" s="63"/>
      <c r="AF46" s="61"/>
      <c r="AG46" s="53"/>
      <c r="AH46" s="53"/>
      <c r="AI46" s="88"/>
      <c r="AJ46" s="54"/>
      <c r="AK46" s="55"/>
      <c r="AL46" s="50"/>
      <c r="AM46" s="50"/>
      <c r="AN46" s="85"/>
      <c r="AO46" s="59"/>
      <c r="AP46" s="60"/>
      <c r="AQ46" s="50"/>
      <c r="AR46" s="50"/>
      <c r="AS46" s="85"/>
      <c r="AT46" s="59"/>
      <c r="AU46" s="60"/>
      <c r="AV46" s="50"/>
      <c r="AW46" s="50"/>
      <c r="AX46" s="85"/>
      <c r="AY46" s="59" t="s">
        <v>284</v>
      </c>
      <c r="AZ46" s="60" t="s">
        <v>285</v>
      </c>
      <c r="BA46" s="50">
        <v>19.600000000000001</v>
      </c>
      <c r="BB46" s="56">
        <v>100</v>
      </c>
      <c r="BC46" s="85">
        <f t="shared" si="30"/>
        <v>0.19600000000000001</v>
      </c>
      <c r="BD46" s="79" t="s">
        <v>333</v>
      </c>
      <c r="BE46" s="80" t="s">
        <v>334</v>
      </c>
      <c r="BF46" s="81">
        <v>15</v>
      </c>
      <c r="BG46" s="81">
        <v>100</v>
      </c>
      <c r="BH46" s="92">
        <f t="shared" si="35"/>
        <v>0.15</v>
      </c>
      <c r="BI46" s="59" t="s">
        <v>403</v>
      </c>
      <c r="BJ46" s="60" t="s">
        <v>404</v>
      </c>
      <c r="BK46" s="50">
        <v>0.14000000000000001</v>
      </c>
      <c r="BL46" s="50">
        <v>1</v>
      </c>
      <c r="BM46" s="78">
        <v>0.14000000000000001</v>
      </c>
      <c r="BN46" s="59"/>
      <c r="BO46" s="60"/>
      <c r="BP46" s="50"/>
      <c r="BQ46" s="50"/>
      <c r="BR46" s="85"/>
      <c r="BS46" s="59"/>
      <c r="BT46" s="60"/>
      <c r="BU46" s="50"/>
      <c r="BV46" s="50"/>
      <c r="BW46" s="85"/>
      <c r="BX46" s="59"/>
      <c r="BY46" s="60"/>
      <c r="BZ46" s="50"/>
      <c r="CA46" s="50"/>
      <c r="CB46" s="85"/>
      <c r="CC46" s="3" t="s">
        <v>12</v>
      </c>
      <c r="CD46" s="95">
        <v>250</v>
      </c>
      <c r="CE46" s="103">
        <f t="shared" si="6"/>
        <v>35</v>
      </c>
    </row>
    <row r="47" spans="1:83" s="1" customFormat="1" ht="15" customHeight="1">
      <c r="A47" s="97">
        <v>474</v>
      </c>
      <c r="B47" s="9" t="s">
        <v>87</v>
      </c>
      <c r="C47" s="9" t="s">
        <v>88</v>
      </c>
      <c r="D47" s="3" t="s">
        <v>49</v>
      </c>
      <c r="E47" s="31">
        <v>100</v>
      </c>
      <c r="F47" s="59"/>
      <c r="G47" s="60"/>
      <c r="H47" s="50"/>
      <c r="I47" s="50"/>
      <c r="J47" s="85"/>
      <c r="K47" s="59"/>
      <c r="L47" s="60"/>
      <c r="M47" s="50"/>
      <c r="N47" s="50"/>
      <c r="O47" s="85"/>
      <c r="P47" s="59"/>
      <c r="Q47" s="60"/>
      <c r="R47" s="50"/>
      <c r="S47" s="50"/>
      <c r="T47" s="85"/>
      <c r="U47" s="59" t="s">
        <v>168</v>
      </c>
      <c r="V47" s="60" t="s">
        <v>169</v>
      </c>
      <c r="W47" s="50">
        <v>2</v>
      </c>
      <c r="X47" s="50">
        <v>1</v>
      </c>
      <c r="Y47" s="85">
        <f t="shared" si="29"/>
        <v>2</v>
      </c>
      <c r="Z47" s="59"/>
      <c r="AA47" s="60"/>
      <c r="AB47" s="50"/>
      <c r="AC47" s="50"/>
      <c r="AD47" s="85"/>
      <c r="AE47" s="63"/>
      <c r="AF47" s="61"/>
      <c r="AG47" s="53"/>
      <c r="AH47" s="53"/>
      <c r="AI47" s="88"/>
      <c r="AJ47" s="54"/>
      <c r="AK47" s="55"/>
      <c r="AL47" s="50"/>
      <c r="AM47" s="50"/>
      <c r="AN47" s="85"/>
      <c r="AO47" s="59"/>
      <c r="AP47" s="60"/>
      <c r="AQ47" s="50"/>
      <c r="AR47" s="50"/>
      <c r="AS47" s="85"/>
      <c r="AT47" s="59"/>
      <c r="AU47" s="60"/>
      <c r="AV47" s="50"/>
      <c r="AW47" s="50"/>
      <c r="AX47" s="85"/>
      <c r="AY47" s="79" t="s">
        <v>286</v>
      </c>
      <c r="AZ47" s="80" t="s">
        <v>287</v>
      </c>
      <c r="BA47" s="81">
        <v>96</v>
      </c>
      <c r="BB47" s="91">
        <v>32</v>
      </c>
      <c r="BC47" s="92">
        <f t="shared" si="30"/>
        <v>3</v>
      </c>
      <c r="BD47" s="79" t="s">
        <v>335</v>
      </c>
      <c r="BE47" s="80" t="s">
        <v>336</v>
      </c>
      <c r="BF47" s="81">
        <v>0.7</v>
      </c>
      <c r="BG47" s="81">
        <v>1</v>
      </c>
      <c r="BH47" s="92">
        <f>BF47/BG47</f>
        <v>0.7</v>
      </c>
      <c r="BI47" s="59" t="s">
        <v>405</v>
      </c>
      <c r="BJ47" s="60" t="s">
        <v>406</v>
      </c>
      <c r="BK47" s="50">
        <v>0.35</v>
      </c>
      <c r="BL47" s="50">
        <v>1</v>
      </c>
      <c r="BM47" s="78">
        <v>0.35</v>
      </c>
      <c r="BN47" s="59"/>
      <c r="BO47" s="60"/>
      <c r="BP47" s="50"/>
      <c r="BQ47" s="50"/>
      <c r="BR47" s="85"/>
      <c r="BS47" s="59"/>
      <c r="BT47" s="60"/>
      <c r="BU47" s="50"/>
      <c r="BV47" s="50"/>
      <c r="BW47" s="85"/>
      <c r="BX47" s="59"/>
      <c r="BY47" s="60"/>
      <c r="BZ47" s="50"/>
      <c r="CA47" s="50"/>
      <c r="CB47" s="85"/>
      <c r="CC47" s="3" t="s">
        <v>49</v>
      </c>
      <c r="CD47" s="95">
        <v>100</v>
      </c>
      <c r="CE47" s="103">
        <f t="shared" si="6"/>
        <v>35</v>
      </c>
    </row>
    <row r="48" spans="1:83" s="1" customFormat="1" ht="15" customHeight="1">
      <c r="A48" s="3">
        <v>476</v>
      </c>
      <c r="B48" s="9" t="s">
        <v>89</v>
      </c>
      <c r="C48" s="9" t="s">
        <v>90</v>
      </c>
      <c r="D48" s="3" t="s">
        <v>91</v>
      </c>
      <c r="E48" s="31">
        <v>160</v>
      </c>
      <c r="F48" s="59"/>
      <c r="G48" s="60"/>
      <c r="H48" s="50"/>
      <c r="I48" s="50"/>
      <c r="J48" s="85"/>
      <c r="K48" s="59"/>
      <c r="L48" s="60"/>
      <c r="M48" s="50"/>
      <c r="N48" s="50"/>
      <c r="O48" s="85"/>
      <c r="P48" s="59"/>
      <c r="Q48" s="60"/>
      <c r="R48" s="50"/>
      <c r="S48" s="50"/>
      <c r="T48" s="85"/>
      <c r="U48" s="59" t="s">
        <v>170</v>
      </c>
      <c r="V48" s="72" t="s">
        <v>171</v>
      </c>
      <c r="W48" s="50">
        <v>11</v>
      </c>
      <c r="X48" s="50">
        <v>1</v>
      </c>
      <c r="Y48" s="85">
        <f t="shared" si="29"/>
        <v>11</v>
      </c>
      <c r="Z48" s="59"/>
      <c r="AA48" s="60"/>
      <c r="AB48" s="50"/>
      <c r="AC48" s="50"/>
      <c r="AD48" s="85"/>
      <c r="AE48" s="59" t="s">
        <v>229</v>
      </c>
      <c r="AF48" s="60" t="s">
        <v>230</v>
      </c>
      <c r="AG48" s="53">
        <v>13.25</v>
      </c>
      <c r="AH48" s="53">
        <v>1</v>
      </c>
      <c r="AI48" s="88">
        <f t="shared" ref="AI48:AI49" si="36">AG48/AH48</f>
        <v>13.25</v>
      </c>
      <c r="AJ48" s="54"/>
      <c r="AK48" s="55"/>
      <c r="AL48" s="50"/>
      <c r="AM48" s="50"/>
      <c r="AN48" s="85"/>
      <c r="AO48" s="59"/>
      <c r="AP48" s="60"/>
      <c r="AQ48" s="50"/>
      <c r="AR48" s="50"/>
      <c r="AS48" s="85"/>
      <c r="AT48" s="59"/>
      <c r="AU48" s="60"/>
      <c r="AV48" s="50"/>
      <c r="AW48" s="50"/>
      <c r="AX48" s="85"/>
      <c r="AY48" s="59"/>
      <c r="AZ48" s="60"/>
      <c r="BA48" s="50"/>
      <c r="BB48" s="56"/>
      <c r="BC48" s="85"/>
      <c r="BD48" s="59"/>
      <c r="BE48" s="60"/>
      <c r="BF48" s="50"/>
      <c r="BG48" s="50"/>
      <c r="BH48" s="85"/>
      <c r="BI48" s="59" t="s">
        <v>407</v>
      </c>
      <c r="BJ48" s="60" t="s">
        <v>90</v>
      </c>
      <c r="BK48" s="50">
        <v>8.19</v>
      </c>
      <c r="BL48" s="50">
        <v>1</v>
      </c>
      <c r="BM48" s="78">
        <v>8.19</v>
      </c>
      <c r="BN48" s="59"/>
      <c r="BO48" s="60"/>
      <c r="BP48" s="50"/>
      <c r="BQ48" s="50"/>
      <c r="BR48" s="85"/>
      <c r="BS48" s="59"/>
      <c r="BT48" s="60"/>
      <c r="BU48" s="50"/>
      <c r="BV48" s="50"/>
      <c r="BW48" s="85"/>
      <c r="BX48" s="59"/>
      <c r="BY48" s="60"/>
      <c r="BZ48" s="50"/>
      <c r="CA48" s="50"/>
      <c r="CB48" s="85"/>
      <c r="CC48" s="3" t="s">
        <v>91</v>
      </c>
      <c r="CD48" s="95">
        <v>160</v>
      </c>
      <c r="CE48" s="103">
        <f t="shared" si="6"/>
        <v>1310.3999999999999</v>
      </c>
    </row>
    <row r="49" spans="1:87" s="1" customFormat="1" ht="15" customHeight="1">
      <c r="A49" s="3">
        <v>477</v>
      </c>
      <c r="B49" s="9" t="s">
        <v>92</v>
      </c>
      <c r="C49" s="9" t="s">
        <v>93</v>
      </c>
      <c r="D49" s="3" t="s">
        <v>12</v>
      </c>
      <c r="E49" s="31">
        <v>20</v>
      </c>
      <c r="F49" s="59"/>
      <c r="G49" s="60"/>
      <c r="H49" s="50"/>
      <c r="I49" s="50"/>
      <c r="J49" s="85"/>
      <c r="K49" s="59"/>
      <c r="L49" s="60"/>
      <c r="M49" s="50"/>
      <c r="N49" s="50"/>
      <c r="O49" s="85"/>
      <c r="P49" s="59"/>
      <c r="Q49" s="60"/>
      <c r="R49" s="50"/>
      <c r="S49" s="50"/>
      <c r="T49" s="85"/>
      <c r="U49" s="59" t="s">
        <v>172</v>
      </c>
      <c r="V49" s="60" t="s">
        <v>173</v>
      </c>
      <c r="W49" s="50">
        <v>7</v>
      </c>
      <c r="X49" s="50">
        <v>1</v>
      </c>
      <c r="Y49" s="85">
        <f t="shared" si="29"/>
        <v>7</v>
      </c>
      <c r="Z49" s="59"/>
      <c r="AA49" s="60"/>
      <c r="AB49" s="50"/>
      <c r="AC49" s="50"/>
      <c r="AD49" s="85"/>
      <c r="AE49" s="59" t="s">
        <v>231</v>
      </c>
      <c r="AF49" s="60" t="s">
        <v>232</v>
      </c>
      <c r="AG49" s="53">
        <v>7.5</v>
      </c>
      <c r="AH49" s="53">
        <v>1</v>
      </c>
      <c r="AI49" s="88">
        <f t="shared" si="36"/>
        <v>7.5</v>
      </c>
      <c r="AJ49" s="54"/>
      <c r="AK49" s="55"/>
      <c r="AL49" s="50"/>
      <c r="AM49" s="50"/>
      <c r="AN49" s="85"/>
      <c r="AO49" s="59"/>
      <c r="AP49" s="60"/>
      <c r="AQ49" s="50"/>
      <c r="AR49" s="50"/>
      <c r="AS49" s="85"/>
      <c r="AT49" s="59"/>
      <c r="AU49" s="60"/>
      <c r="AV49" s="50"/>
      <c r="AW49" s="50"/>
      <c r="AX49" s="85"/>
      <c r="AY49" s="59"/>
      <c r="AZ49" s="60"/>
      <c r="BA49" s="50"/>
      <c r="BB49" s="56"/>
      <c r="BC49" s="85"/>
      <c r="BD49" s="59"/>
      <c r="BE49" s="60"/>
      <c r="BF49" s="50"/>
      <c r="BG49" s="50"/>
      <c r="BH49" s="85"/>
      <c r="BI49" s="59" t="s">
        <v>408</v>
      </c>
      <c r="BJ49" s="60" t="s">
        <v>93</v>
      </c>
      <c r="BK49" s="50">
        <v>4.83</v>
      </c>
      <c r="BL49" s="50">
        <v>1</v>
      </c>
      <c r="BM49" s="78">
        <v>4.83</v>
      </c>
      <c r="BN49" s="59"/>
      <c r="BO49" s="60"/>
      <c r="BP49" s="50"/>
      <c r="BQ49" s="50"/>
      <c r="BR49" s="85"/>
      <c r="BS49" s="59"/>
      <c r="BT49" s="60"/>
      <c r="BU49" s="50"/>
      <c r="BV49" s="50"/>
      <c r="BW49" s="85"/>
      <c r="BX49" s="59"/>
      <c r="BY49" s="60"/>
      <c r="BZ49" s="50"/>
      <c r="CA49" s="50"/>
      <c r="CB49" s="85"/>
      <c r="CC49" s="3" t="s">
        <v>12</v>
      </c>
      <c r="CD49" s="95">
        <v>20</v>
      </c>
      <c r="CE49" s="103">
        <f t="shared" si="6"/>
        <v>96.6</v>
      </c>
    </row>
    <row r="50" spans="1:87" s="1" customFormat="1" ht="15" customHeight="1">
      <c r="A50" s="3">
        <v>478</v>
      </c>
      <c r="B50" s="9" t="s">
        <v>495</v>
      </c>
      <c r="C50" s="9" t="s">
        <v>483</v>
      </c>
      <c r="D50" s="3" t="s">
        <v>12</v>
      </c>
      <c r="E50" s="117">
        <v>600</v>
      </c>
      <c r="F50" s="118" t="s">
        <v>497</v>
      </c>
      <c r="G50" s="119" t="s">
        <v>486</v>
      </c>
      <c r="H50" s="120">
        <v>7.8800000000000008</v>
      </c>
      <c r="I50" s="120">
        <v>10</v>
      </c>
      <c r="J50" s="78">
        <v>0.78800000000000003</v>
      </c>
      <c r="K50" s="59"/>
      <c r="L50" s="60"/>
      <c r="M50" s="50"/>
      <c r="N50" s="50"/>
      <c r="O50" s="85"/>
      <c r="P50" s="59"/>
      <c r="Q50" s="60"/>
      <c r="R50" s="50"/>
      <c r="S50" s="50"/>
      <c r="T50" s="85"/>
      <c r="U50" s="59"/>
      <c r="V50" s="60"/>
      <c r="W50" s="50"/>
      <c r="X50" s="50"/>
      <c r="Y50" s="85"/>
      <c r="Z50" s="59"/>
      <c r="AA50" s="60"/>
      <c r="AB50" s="50"/>
      <c r="AC50" s="50"/>
      <c r="AD50" s="85"/>
      <c r="AE50" s="59"/>
      <c r="AF50" s="60"/>
      <c r="AG50" s="53"/>
      <c r="AH50" s="53"/>
      <c r="AI50" s="88"/>
      <c r="AJ50" s="54"/>
      <c r="AK50" s="55"/>
      <c r="AL50" s="50"/>
      <c r="AM50" s="50"/>
      <c r="AN50" s="85"/>
      <c r="AO50" s="59"/>
      <c r="AP50" s="60"/>
      <c r="AQ50" s="50"/>
      <c r="AR50" s="50"/>
      <c r="AS50" s="85"/>
      <c r="AT50" s="59"/>
      <c r="AU50" s="60"/>
      <c r="AV50" s="50"/>
      <c r="AW50" s="50"/>
      <c r="AX50" s="85"/>
      <c r="AY50" s="59"/>
      <c r="AZ50" s="60"/>
      <c r="BA50" s="50"/>
      <c r="BB50" s="56"/>
      <c r="BC50" s="85"/>
      <c r="BD50" s="59"/>
      <c r="BE50" s="60"/>
      <c r="BF50" s="50"/>
      <c r="BG50" s="50"/>
      <c r="BH50" s="85"/>
      <c r="BI50" s="59" t="s">
        <v>497</v>
      </c>
      <c r="BJ50" s="60" t="s">
        <v>486</v>
      </c>
      <c r="BK50" s="50">
        <f>BM50*10</f>
        <v>7.8800000000000008</v>
      </c>
      <c r="BL50" s="50">
        <v>10</v>
      </c>
      <c r="BM50" s="78">
        <v>0.78800000000000003</v>
      </c>
      <c r="BN50" s="59"/>
      <c r="BO50" s="60"/>
      <c r="BP50" s="50"/>
      <c r="BQ50" s="50"/>
      <c r="BR50" s="85"/>
      <c r="BS50" s="59"/>
      <c r="BT50" s="60"/>
      <c r="BU50" s="50"/>
      <c r="BV50" s="50"/>
      <c r="BW50" s="85"/>
      <c r="BX50" s="59"/>
      <c r="BY50" s="60"/>
      <c r="BZ50" s="50"/>
      <c r="CA50" s="50"/>
      <c r="CB50" s="85"/>
      <c r="CC50" s="121" t="s">
        <v>12</v>
      </c>
      <c r="CD50" s="95">
        <v>600</v>
      </c>
      <c r="CE50" s="103">
        <f t="shared" si="6"/>
        <v>472.8</v>
      </c>
      <c r="CG50" s="100"/>
      <c r="CI50" s="100"/>
    </row>
    <row r="51" spans="1:87" s="1" customFormat="1" ht="15" customHeight="1">
      <c r="A51" s="3">
        <v>479</v>
      </c>
      <c r="B51" s="9" t="s">
        <v>496</v>
      </c>
      <c r="C51" s="9" t="s">
        <v>483</v>
      </c>
      <c r="D51" s="3" t="s">
        <v>12</v>
      </c>
      <c r="E51" s="117">
        <v>500</v>
      </c>
      <c r="F51" s="118" t="s">
        <v>498</v>
      </c>
      <c r="G51" s="119" t="s">
        <v>486</v>
      </c>
      <c r="H51" s="120">
        <v>7.8800000000000008</v>
      </c>
      <c r="I51" s="120">
        <v>10</v>
      </c>
      <c r="J51" s="78">
        <v>0.78800000000000003</v>
      </c>
      <c r="K51" s="59"/>
      <c r="L51" s="60"/>
      <c r="M51" s="50"/>
      <c r="N51" s="50"/>
      <c r="O51" s="85"/>
      <c r="P51" s="59"/>
      <c r="Q51" s="60"/>
      <c r="R51" s="50"/>
      <c r="S51" s="50"/>
      <c r="T51" s="85"/>
      <c r="U51" s="59"/>
      <c r="V51" s="60"/>
      <c r="W51" s="50"/>
      <c r="X51" s="50"/>
      <c r="Y51" s="85"/>
      <c r="Z51" s="59"/>
      <c r="AA51" s="60"/>
      <c r="AB51" s="50"/>
      <c r="AC51" s="50"/>
      <c r="AD51" s="85"/>
      <c r="AE51" s="59"/>
      <c r="AF51" s="60"/>
      <c r="AG51" s="53"/>
      <c r="AH51" s="53"/>
      <c r="AI51" s="88"/>
      <c r="AJ51" s="54"/>
      <c r="AK51" s="55"/>
      <c r="AL51" s="50"/>
      <c r="AM51" s="50"/>
      <c r="AN51" s="85"/>
      <c r="AO51" s="59"/>
      <c r="AP51" s="60"/>
      <c r="AQ51" s="50"/>
      <c r="AR51" s="50"/>
      <c r="AS51" s="85"/>
      <c r="AT51" s="59"/>
      <c r="AU51" s="60"/>
      <c r="AV51" s="50"/>
      <c r="AW51" s="50"/>
      <c r="AX51" s="85"/>
      <c r="AY51" s="59"/>
      <c r="AZ51" s="60"/>
      <c r="BA51" s="50"/>
      <c r="BB51" s="56"/>
      <c r="BC51" s="85"/>
      <c r="BD51" s="59"/>
      <c r="BE51" s="60"/>
      <c r="BF51" s="50"/>
      <c r="BG51" s="50"/>
      <c r="BH51" s="85"/>
      <c r="BI51" s="59" t="s">
        <v>498</v>
      </c>
      <c r="BJ51" s="60" t="s">
        <v>486</v>
      </c>
      <c r="BK51" s="50">
        <f>BM51*10</f>
        <v>7.8800000000000008</v>
      </c>
      <c r="BL51" s="50">
        <v>10</v>
      </c>
      <c r="BM51" s="78">
        <v>0.78800000000000003</v>
      </c>
      <c r="BN51" s="59"/>
      <c r="BO51" s="60"/>
      <c r="BP51" s="50"/>
      <c r="BQ51" s="50"/>
      <c r="BR51" s="85"/>
      <c r="BS51" s="59"/>
      <c r="BT51" s="60"/>
      <c r="BU51" s="50"/>
      <c r="BV51" s="50"/>
      <c r="BW51" s="85"/>
      <c r="BX51" s="59"/>
      <c r="BY51" s="60"/>
      <c r="BZ51" s="50"/>
      <c r="CA51" s="50"/>
      <c r="CB51" s="85"/>
      <c r="CC51" s="121" t="s">
        <v>12</v>
      </c>
      <c r="CD51" s="95">
        <v>500</v>
      </c>
      <c r="CE51" s="103">
        <f t="shared" si="6"/>
        <v>394</v>
      </c>
    </row>
    <row r="52" spans="1:87" s="1" customFormat="1" ht="15" customHeight="1">
      <c r="A52" s="104">
        <v>480</v>
      </c>
      <c r="B52" s="9" t="s">
        <v>484</v>
      </c>
      <c r="C52" s="9" t="s">
        <v>483</v>
      </c>
      <c r="D52" s="3" t="s">
        <v>12</v>
      </c>
      <c r="E52" s="31">
        <v>150</v>
      </c>
      <c r="F52" s="59"/>
      <c r="G52" s="60"/>
      <c r="H52" s="50"/>
      <c r="I52" s="50"/>
      <c r="J52" s="85"/>
      <c r="K52" s="59"/>
      <c r="L52" s="60"/>
      <c r="M52" s="50"/>
      <c r="N52" s="50"/>
      <c r="O52" s="85"/>
      <c r="P52" s="59"/>
      <c r="Q52" s="60"/>
      <c r="R52" s="50"/>
      <c r="S52" s="50"/>
      <c r="T52" s="85"/>
      <c r="U52" s="59"/>
      <c r="V52" s="60"/>
      <c r="W52" s="50"/>
      <c r="X52" s="50"/>
      <c r="Y52" s="85"/>
      <c r="Z52" s="59"/>
      <c r="AA52" s="60"/>
      <c r="AB52" s="50"/>
      <c r="AC52" s="50"/>
      <c r="AD52" s="85"/>
      <c r="AE52" s="59"/>
      <c r="AF52" s="60"/>
      <c r="AG52" s="53"/>
      <c r="AH52" s="53"/>
      <c r="AI52" s="88"/>
      <c r="AJ52" s="54"/>
      <c r="AK52" s="55"/>
      <c r="AL52" s="50"/>
      <c r="AM52" s="50"/>
      <c r="AN52" s="85"/>
      <c r="AO52" s="59"/>
      <c r="AP52" s="60"/>
      <c r="AQ52" s="50"/>
      <c r="AR52" s="50"/>
      <c r="AS52" s="85"/>
      <c r="AT52" s="59"/>
      <c r="AU52" s="60"/>
      <c r="AV52" s="50"/>
      <c r="AW52" s="50"/>
      <c r="AX52" s="85"/>
      <c r="AY52" s="59"/>
      <c r="AZ52" s="60"/>
      <c r="BA52" s="50"/>
      <c r="BB52" s="56"/>
      <c r="BC52" s="85"/>
      <c r="BD52" s="59"/>
      <c r="BE52" s="60"/>
      <c r="BF52" s="50"/>
      <c r="BG52" s="50"/>
      <c r="BH52" s="85"/>
      <c r="BI52" s="105" t="s">
        <v>485</v>
      </c>
      <c r="BJ52" s="106" t="s">
        <v>486</v>
      </c>
      <c r="BK52" s="107">
        <f t="shared" ref="BK52" si="37">BM52*10</f>
        <v>7.8800000000000008</v>
      </c>
      <c r="BL52" s="107">
        <v>10</v>
      </c>
      <c r="BM52" s="78">
        <v>0.78800000000000003</v>
      </c>
      <c r="BN52" s="59"/>
      <c r="BO52" s="60"/>
      <c r="BP52" s="50"/>
      <c r="BQ52" s="50"/>
      <c r="BR52" s="85"/>
      <c r="BS52" s="59"/>
      <c r="BT52" s="60"/>
      <c r="BU52" s="50"/>
      <c r="BV52" s="50"/>
      <c r="BW52" s="85"/>
      <c r="BX52" s="59"/>
      <c r="BY52" s="60"/>
      <c r="BZ52" s="50"/>
      <c r="CA52" s="50"/>
      <c r="CB52" s="85"/>
      <c r="CC52" s="3" t="s">
        <v>12</v>
      </c>
      <c r="CD52" s="95">
        <v>150</v>
      </c>
      <c r="CE52" s="103">
        <f t="shared" si="6"/>
        <v>118.2</v>
      </c>
    </row>
    <row r="53" spans="1:87" s="1" customFormat="1" ht="15" customHeight="1">
      <c r="A53" s="3">
        <v>496</v>
      </c>
      <c r="B53" s="9" t="s">
        <v>94</v>
      </c>
      <c r="C53" s="9" t="s">
        <v>95</v>
      </c>
      <c r="D53" s="3" t="s">
        <v>96</v>
      </c>
      <c r="E53" s="31">
        <v>135000</v>
      </c>
      <c r="F53" s="59"/>
      <c r="G53" s="60"/>
      <c r="H53" s="50"/>
      <c r="I53" s="50"/>
      <c r="J53" s="85"/>
      <c r="K53" s="59"/>
      <c r="L53" s="60"/>
      <c r="M53" s="50"/>
      <c r="N53" s="50"/>
      <c r="O53" s="85"/>
      <c r="P53" s="59"/>
      <c r="Q53" s="60"/>
      <c r="R53" s="50"/>
      <c r="S53" s="50"/>
      <c r="T53" s="85"/>
      <c r="U53" s="59"/>
      <c r="V53" s="60"/>
      <c r="W53" s="50"/>
      <c r="X53" s="50"/>
      <c r="Y53" s="85"/>
      <c r="Z53" s="59"/>
      <c r="AA53" s="60"/>
      <c r="AB53" s="50"/>
      <c r="AC53" s="50"/>
      <c r="AD53" s="85"/>
      <c r="AE53" s="63"/>
      <c r="AF53" s="61"/>
      <c r="AG53" s="53"/>
      <c r="AH53" s="53"/>
      <c r="AI53" s="88"/>
      <c r="AJ53" s="54"/>
      <c r="AK53" s="55"/>
      <c r="AL53" s="50"/>
      <c r="AM53" s="50"/>
      <c r="AN53" s="85"/>
      <c r="AO53" s="59"/>
      <c r="AP53" s="60"/>
      <c r="AQ53" s="50"/>
      <c r="AR53" s="50"/>
      <c r="AS53" s="85"/>
      <c r="AT53" s="59"/>
      <c r="AU53" s="60"/>
      <c r="AV53" s="50"/>
      <c r="AW53" s="50"/>
      <c r="AX53" s="85"/>
      <c r="AY53" s="59"/>
      <c r="AZ53" s="60"/>
      <c r="BA53" s="50"/>
      <c r="BB53" s="56"/>
      <c r="BC53" s="85"/>
      <c r="BD53" s="59"/>
      <c r="BE53" s="60"/>
      <c r="BF53" s="50"/>
      <c r="BG53" s="50"/>
      <c r="BH53" s="85"/>
      <c r="BI53" s="59" t="s">
        <v>409</v>
      </c>
      <c r="BJ53" s="60" t="s">
        <v>410</v>
      </c>
      <c r="BK53" s="50">
        <f>BM53*75</f>
        <v>3.9</v>
      </c>
      <c r="BL53" s="50">
        <v>75</v>
      </c>
      <c r="BM53" s="78">
        <v>5.1999999999999998E-2</v>
      </c>
      <c r="BN53" s="59"/>
      <c r="BO53" s="60"/>
      <c r="BP53" s="50"/>
      <c r="BQ53" s="50"/>
      <c r="BR53" s="85"/>
      <c r="BS53" s="59"/>
      <c r="BT53" s="60"/>
      <c r="BU53" s="50"/>
      <c r="BV53" s="50"/>
      <c r="BW53" s="85"/>
      <c r="BX53" s="59"/>
      <c r="BY53" s="60"/>
      <c r="BZ53" s="50"/>
      <c r="CA53" s="50"/>
      <c r="CB53" s="85"/>
      <c r="CC53" s="3" t="s">
        <v>96</v>
      </c>
      <c r="CD53" s="95">
        <v>135000</v>
      </c>
      <c r="CE53" s="103">
        <f t="shared" si="6"/>
        <v>7020</v>
      </c>
    </row>
    <row r="54" spans="1:87" s="1" customFormat="1" ht="15" customHeight="1">
      <c r="A54" s="3">
        <v>509</v>
      </c>
      <c r="B54" s="9" t="s">
        <v>98</v>
      </c>
      <c r="C54" s="9" t="s">
        <v>97</v>
      </c>
      <c r="D54" s="2" t="s">
        <v>12</v>
      </c>
      <c r="E54" s="31">
        <v>1000</v>
      </c>
      <c r="F54" s="59"/>
      <c r="G54" s="60"/>
      <c r="H54" s="50"/>
      <c r="I54" s="50"/>
      <c r="J54" s="85"/>
      <c r="K54" s="59"/>
      <c r="L54" s="60"/>
      <c r="M54" s="50"/>
      <c r="N54" s="50"/>
      <c r="O54" s="85"/>
      <c r="P54" s="59"/>
      <c r="Q54" s="60"/>
      <c r="R54" s="50"/>
      <c r="S54" s="50"/>
      <c r="T54" s="85"/>
      <c r="U54" s="79" t="s">
        <v>174</v>
      </c>
      <c r="V54" s="80" t="s">
        <v>175</v>
      </c>
      <c r="W54" s="81">
        <v>135</v>
      </c>
      <c r="X54" s="81">
        <v>9000</v>
      </c>
      <c r="Y54" s="86">
        <f t="shared" ref="Y54" si="38">W54/X54</f>
        <v>1.4999999999999999E-2</v>
      </c>
      <c r="Z54" s="59" t="s">
        <v>213</v>
      </c>
      <c r="AA54" s="60" t="s">
        <v>214</v>
      </c>
      <c r="AB54" s="50">
        <v>2.9</v>
      </c>
      <c r="AC54" s="50">
        <v>75</v>
      </c>
      <c r="AD54" s="85">
        <f t="shared" ref="AD54:AD55" si="39">AB54/AC54</f>
        <v>3.8666666666666669E-2</v>
      </c>
      <c r="AE54" s="63"/>
      <c r="AF54" s="61"/>
      <c r="AG54" s="53"/>
      <c r="AH54" s="53"/>
      <c r="AI54" s="88"/>
      <c r="AJ54" s="54"/>
      <c r="AK54" s="55"/>
      <c r="AL54" s="50"/>
      <c r="AM54" s="50"/>
      <c r="AN54" s="85"/>
      <c r="AO54" s="59"/>
      <c r="AP54" s="60"/>
      <c r="AQ54" s="50"/>
      <c r="AR54" s="50"/>
      <c r="AS54" s="85"/>
      <c r="AT54" s="59"/>
      <c r="AU54" s="60"/>
      <c r="AV54" s="50"/>
      <c r="AW54" s="50"/>
      <c r="AX54" s="85"/>
      <c r="AY54" s="59" t="s">
        <v>288</v>
      </c>
      <c r="AZ54" s="60" t="s">
        <v>289</v>
      </c>
      <c r="BA54" s="50">
        <v>0.65</v>
      </c>
      <c r="BB54" s="56">
        <v>75</v>
      </c>
      <c r="BC54" s="85">
        <f t="shared" ref="BC54:BC55" si="40">BA54/BB54</f>
        <v>8.6666666666666663E-3</v>
      </c>
      <c r="BD54" s="59" t="s">
        <v>337</v>
      </c>
      <c r="BE54" s="60" t="s">
        <v>338</v>
      </c>
      <c r="BF54" s="50">
        <v>2.4</v>
      </c>
      <c r="BG54" s="50">
        <v>80</v>
      </c>
      <c r="BH54" s="85">
        <f t="shared" ref="BH54" si="41">BF54/BG54</f>
        <v>0.03</v>
      </c>
      <c r="BI54" s="59" t="s">
        <v>411</v>
      </c>
      <c r="BJ54" s="60" t="s">
        <v>412</v>
      </c>
      <c r="BK54" s="50">
        <f>BM54*90</f>
        <v>0.72</v>
      </c>
      <c r="BL54" s="50">
        <v>90</v>
      </c>
      <c r="BM54" s="78">
        <v>8.0000000000000002E-3</v>
      </c>
      <c r="BN54" s="59"/>
      <c r="BO54" s="60"/>
      <c r="BP54" s="50"/>
      <c r="BQ54" s="50"/>
      <c r="BR54" s="85"/>
      <c r="BS54" s="59"/>
      <c r="BT54" s="60"/>
      <c r="BU54" s="50"/>
      <c r="BV54" s="50"/>
      <c r="BW54" s="85"/>
      <c r="BX54" s="59"/>
      <c r="BY54" s="60"/>
      <c r="BZ54" s="50"/>
      <c r="CA54" s="50"/>
      <c r="CB54" s="85"/>
      <c r="CC54" s="2" t="s">
        <v>12</v>
      </c>
      <c r="CD54" s="95">
        <v>1000</v>
      </c>
      <c r="CE54" s="103">
        <f t="shared" si="6"/>
        <v>8</v>
      </c>
    </row>
    <row r="55" spans="1:87" s="1" customFormat="1" ht="15" customHeight="1">
      <c r="A55" s="104">
        <v>516</v>
      </c>
      <c r="B55" s="9" t="s">
        <v>99</v>
      </c>
      <c r="C55" s="9" t="s">
        <v>100</v>
      </c>
      <c r="D55" s="2" t="s">
        <v>12</v>
      </c>
      <c r="E55" s="31">
        <v>4000</v>
      </c>
      <c r="F55" s="59"/>
      <c r="G55" s="60"/>
      <c r="H55" s="50"/>
      <c r="I55" s="50"/>
      <c r="J55" s="85"/>
      <c r="K55" s="59"/>
      <c r="L55" s="60"/>
      <c r="M55" s="50"/>
      <c r="N55" s="50"/>
      <c r="O55" s="85"/>
      <c r="P55" s="59"/>
      <c r="Q55" s="60"/>
      <c r="R55" s="50"/>
      <c r="S55" s="50"/>
      <c r="T55" s="85"/>
      <c r="U55" s="59"/>
      <c r="V55" s="60"/>
      <c r="W55" s="50"/>
      <c r="X55" s="50"/>
      <c r="Y55" s="85"/>
      <c r="Z55" s="75" t="s">
        <v>215</v>
      </c>
      <c r="AA55" s="76" t="s">
        <v>216</v>
      </c>
      <c r="AB55" s="74">
        <v>13.2</v>
      </c>
      <c r="AC55" s="74">
        <v>2000</v>
      </c>
      <c r="AD55" s="87">
        <f t="shared" si="39"/>
        <v>6.6E-3</v>
      </c>
      <c r="AE55" s="63"/>
      <c r="AF55" s="61"/>
      <c r="AG55" s="53"/>
      <c r="AH55" s="53"/>
      <c r="AI55" s="88"/>
      <c r="AJ55" s="54"/>
      <c r="AK55" s="55"/>
      <c r="AL55" s="50"/>
      <c r="AM55" s="50"/>
      <c r="AN55" s="85"/>
      <c r="AO55" s="59"/>
      <c r="AP55" s="60"/>
      <c r="AQ55" s="50"/>
      <c r="AR55" s="50"/>
      <c r="AS55" s="85"/>
      <c r="AT55" s="59"/>
      <c r="AU55" s="60"/>
      <c r="AV55" s="50"/>
      <c r="AW55" s="50"/>
      <c r="AX55" s="85"/>
      <c r="AY55" s="59" t="s">
        <v>290</v>
      </c>
      <c r="AZ55" s="60" t="s">
        <v>291</v>
      </c>
      <c r="BA55" s="50">
        <v>0.65</v>
      </c>
      <c r="BB55" s="56">
        <v>100</v>
      </c>
      <c r="BC55" s="85">
        <f t="shared" si="40"/>
        <v>6.5000000000000006E-3</v>
      </c>
      <c r="BD55" s="59"/>
      <c r="BE55" s="60"/>
      <c r="BF55" s="50"/>
      <c r="BG55" s="50"/>
      <c r="BH55" s="85"/>
      <c r="BI55" s="59" t="s">
        <v>413</v>
      </c>
      <c r="BJ55" s="60" t="s">
        <v>100</v>
      </c>
      <c r="BK55" s="50">
        <f>BM55*100</f>
        <v>0.6</v>
      </c>
      <c r="BL55" s="50">
        <v>100</v>
      </c>
      <c r="BM55" s="78">
        <v>6.0000000000000001E-3</v>
      </c>
      <c r="BN55" s="59"/>
      <c r="BO55" s="60"/>
      <c r="BP55" s="50"/>
      <c r="BQ55" s="50"/>
      <c r="BR55" s="85"/>
      <c r="BS55" s="59" t="s">
        <v>458</v>
      </c>
      <c r="BT55" s="60" t="s">
        <v>459</v>
      </c>
      <c r="BU55" s="50">
        <v>4.5</v>
      </c>
      <c r="BV55" s="50">
        <v>100</v>
      </c>
      <c r="BW55" s="85">
        <f t="shared" ref="BW55" si="42">BU55/BV55</f>
        <v>4.4999999999999998E-2</v>
      </c>
      <c r="BX55" s="59"/>
      <c r="BY55" s="60"/>
      <c r="BZ55" s="50"/>
      <c r="CA55" s="50"/>
      <c r="CB55" s="85"/>
      <c r="CC55" s="2" t="s">
        <v>12</v>
      </c>
      <c r="CD55" s="95">
        <v>4000</v>
      </c>
      <c r="CE55" s="103">
        <f t="shared" si="6"/>
        <v>24</v>
      </c>
    </row>
    <row r="56" spans="1:87" s="1" customFormat="1" ht="15" customHeight="1">
      <c r="A56" s="8" t="s">
        <v>9</v>
      </c>
      <c r="B56" s="18" t="s">
        <v>101</v>
      </c>
      <c r="C56" s="18"/>
      <c r="D56" s="18"/>
      <c r="E56" s="32"/>
      <c r="F56" s="36"/>
      <c r="G56" s="19"/>
      <c r="H56" s="8"/>
      <c r="I56" s="18"/>
      <c r="J56" s="37"/>
      <c r="K56" s="39"/>
      <c r="L56" s="18"/>
      <c r="M56" s="18"/>
      <c r="N56" s="18"/>
      <c r="O56" s="37"/>
      <c r="P56" s="36"/>
      <c r="Q56" s="19"/>
      <c r="R56" s="8"/>
      <c r="S56" s="18"/>
      <c r="T56" s="37"/>
      <c r="U56" s="36"/>
      <c r="V56" s="19"/>
      <c r="W56" s="8"/>
      <c r="X56" s="18"/>
      <c r="Y56" s="37"/>
      <c r="Z56" s="36"/>
      <c r="AA56" s="19"/>
      <c r="AB56" s="8"/>
      <c r="AC56" s="18"/>
      <c r="AD56" s="37"/>
      <c r="AE56" s="45"/>
      <c r="AF56" s="26"/>
      <c r="AG56" s="22"/>
      <c r="AH56" s="25"/>
      <c r="AI56" s="44"/>
      <c r="AJ56" s="47"/>
      <c r="AK56" s="28"/>
      <c r="AL56" s="11"/>
      <c r="AM56" s="29"/>
      <c r="AN56" s="20"/>
      <c r="AO56" s="36"/>
      <c r="AP56" s="19"/>
      <c r="AQ56" s="8"/>
      <c r="AR56" s="18"/>
      <c r="AS56" s="37"/>
      <c r="AT56" s="36"/>
      <c r="AU56" s="19"/>
      <c r="AV56" s="8"/>
      <c r="AW56" s="18"/>
      <c r="AX56" s="37"/>
      <c r="AY56" s="36"/>
      <c r="AZ56" s="19"/>
      <c r="BA56" s="8"/>
      <c r="BB56" s="30"/>
      <c r="BC56" s="37"/>
      <c r="BD56" s="36"/>
      <c r="BE56" s="19"/>
      <c r="BF56" s="8"/>
      <c r="BG56" s="18"/>
      <c r="BH56" s="37"/>
      <c r="BI56" s="36"/>
      <c r="BJ56" s="19"/>
      <c r="BK56" s="8"/>
      <c r="BL56" s="18"/>
      <c r="BM56" s="37"/>
      <c r="BN56" s="36"/>
      <c r="BO56" s="19"/>
      <c r="BP56" s="8"/>
      <c r="BQ56" s="18"/>
      <c r="BR56" s="37"/>
      <c r="BS56" s="36"/>
      <c r="BT56" s="19"/>
      <c r="BU56" s="8"/>
      <c r="BV56" s="18"/>
      <c r="BW56" s="37"/>
      <c r="BX56" s="36"/>
      <c r="BY56" s="19"/>
      <c r="BZ56" s="8"/>
      <c r="CA56" s="18"/>
      <c r="CB56" s="37"/>
      <c r="CC56" s="18"/>
      <c r="CD56" s="96"/>
      <c r="CE56" s="102"/>
    </row>
    <row r="57" spans="1:87" s="1" customFormat="1" ht="15" customHeight="1">
      <c r="A57" s="3">
        <v>559</v>
      </c>
      <c r="B57" s="9" t="s">
        <v>102</v>
      </c>
      <c r="C57" s="9" t="s">
        <v>103</v>
      </c>
      <c r="D57" s="3" t="s">
        <v>12</v>
      </c>
      <c r="E57" s="31">
        <v>10000</v>
      </c>
      <c r="F57" s="59"/>
      <c r="G57" s="60"/>
      <c r="H57" s="50"/>
      <c r="I57" s="50"/>
      <c r="J57" s="85"/>
      <c r="K57" s="59"/>
      <c r="L57" s="60"/>
      <c r="M57" s="50"/>
      <c r="N57" s="50"/>
      <c r="O57" s="85"/>
      <c r="P57" s="59" t="s">
        <v>126</v>
      </c>
      <c r="Q57" s="60" t="s">
        <v>127</v>
      </c>
      <c r="R57" s="50">
        <v>13</v>
      </c>
      <c r="S57" s="50">
        <v>100</v>
      </c>
      <c r="T57" s="85">
        <f t="shared" ref="T57" si="43">R57/S57</f>
        <v>0.13</v>
      </c>
      <c r="U57" s="59" t="s">
        <v>176</v>
      </c>
      <c r="V57" s="60" t="s">
        <v>177</v>
      </c>
      <c r="W57" s="50">
        <v>36</v>
      </c>
      <c r="X57" s="50">
        <v>200</v>
      </c>
      <c r="Y57" s="85">
        <f t="shared" ref="Y57:Y58" si="44">W57/X57</f>
        <v>0.18</v>
      </c>
      <c r="Z57" s="59" t="s">
        <v>217</v>
      </c>
      <c r="AA57" s="60" t="s">
        <v>218</v>
      </c>
      <c r="AB57" s="50">
        <v>24</v>
      </c>
      <c r="AC57" s="50">
        <v>200</v>
      </c>
      <c r="AD57" s="85">
        <f t="shared" ref="AD57" si="45">AB57/AC57</f>
        <v>0.12</v>
      </c>
      <c r="AE57" s="63"/>
      <c r="AF57" s="61"/>
      <c r="AG57" s="53"/>
      <c r="AH57" s="53"/>
      <c r="AI57" s="88"/>
      <c r="AJ57" s="54"/>
      <c r="AK57" s="55"/>
      <c r="AL57" s="50"/>
      <c r="AM57" s="50"/>
      <c r="AN57" s="85"/>
      <c r="AO57" s="59"/>
      <c r="AP57" s="60"/>
      <c r="AQ57" s="50"/>
      <c r="AR57" s="50"/>
      <c r="AS57" s="85"/>
      <c r="AT57" s="59"/>
      <c r="AU57" s="60"/>
      <c r="AV57" s="50"/>
      <c r="AW57" s="50"/>
      <c r="AX57" s="85"/>
      <c r="AY57" s="59" t="s">
        <v>292</v>
      </c>
      <c r="AZ57" s="60" t="s">
        <v>293</v>
      </c>
      <c r="BA57" s="50">
        <v>13.1</v>
      </c>
      <c r="BB57" s="56">
        <v>200</v>
      </c>
      <c r="BC57" s="85">
        <f t="shared" ref="BC57" si="46">BA57/BB57</f>
        <v>6.5500000000000003E-2</v>
      </c>
      <c r="BD57" s="59"/>
      <c r="BE57" s="60"/>
      <c r="BF57" s="50"/>
      <c r="BG57" s="50"/>
      <c r="BH57" s="85"/>
      <c r="BI57" s="59" t="s">
        <v>414</v>
      </c>
      <c r="BJ57" s="60" t="s">
        <v>415</v>
      </c>
      <c r="BK57" s="50">
        <f>BM57*200</f>
        <v>12.4</v>
      </c>
      <c r="BL57" s="50">
        <v>200</v>
      </c>
      <c r="BM57" s="78">
        <v>6.2E-2</v>
      </c>
      <c r="BN57" s="59"/>
      <c r="BO57" s="60"/>
      <c r="BP57" s="50"/>
      <c r="BQ57" s="50"/>
      <c r="BR57" s="85"/>
      <c r="BS57" s="79" t="s">
        <v>460</v>
      </c>
      <c r="BT57" s="80" t="s">
        <v>461</v>
      </c>
      <c r="BU57" s="81">
        <v>17</v>
      </c>
      <c r="BV57" s="81">
        <v>100</v>
      </c>
      <c r="BW57" s="92">
        <f t="shared" ref="BW57" si="47">BU57/BV57</f>
        <v>0.17</v>
      </c>
      <c r="BX57" s="59"/>
      <c r="BY57" s="60"/>
      <c r="BZ57" s="50"/>
      <c r="CA57" s="50"/>
      <c r="CB57" s="85"/>
      <c r="CC57" s="3" t="s">
        <v>12</v>
      </c>
      <c r="CD57" s="95">
        <v>10000</v>
      </c>
      <c r="CE57" s="103">
        <f t="shared" si="6"/>
        <v>620</v>
      </c>
    </row>
    <row r="58" spans="1:87" s="1" customFormat="1" ht="15" customHeight="1">
      <c r="A58" s="3">
        <v>574</v>
      </c>
      <c r="B58" s="9" t="s">
        <v>104</v>
      </c>
      <c r="C58" s="9" t="s">
        <v>105</v>
      </c>
      <c r="D58" s="3" t="s">
        <v>12</v>
      </c>
      <c r="E58" s="31">
        <v>1000</v>
      </c>
      <c r="F58" s="59"/>
      <c r="G58" s="60"/>
      <c r="H58" s="50"/>
      <c r="I58" s="50"/>
      <c r="J58" s="85"/>
      <c r="K58" s="59"/>
      <c r="L58" s="60"/>
      <c r="M58" s="50"/>
      <c r="N58" s="50"/>
      <c r="O58" s="85"/>
      <c r="P58" s="59"/>
      <c r="Q58" s="60"/>
      <c r="R58" s="50"/>
      <c r="S58" s="50"/>
      <c r="T58" s="85"/>
      <c r="U58" s="59" t="s">
        <v>178</v>
      </c>
      <c r="V58" s="60" t="s">
        <v>179</v>
      </c>
      <c r="W58" s="50">
        <v>72.599999999999994</v>
      </c>
      <c r="X58" s="50">
        <v>220</v>
      </c>
      <c r="Y58" s="85">
        <f t="shared" si="44"/>
        <v>0.32999999999999996</v>
      </c>
      <c r="Z58" s="59"/>
      <c r="AA58" s="60"/>
      <c r="AB58" s="50"/>
      <c r="AC58" s="50"/>
      <c r="AD58" s="85"/>
      <c r="AE58" s="63"/>
      <c r="AF58" s="61"/>
      <c r="AG58" s="53"/>
      <c r="AH58" s="53"/>
      <c r="AI58" s="88"/>
      <c r="AJ58" s="54"/>
      <c r="AK58" s="55"/>
      <c r="AL58" s="50"/>
      <c r="AM58" s="50"/>
      <c r="AN58" s="85"/>
      <c r="AO58" s="59"/>
      <c r="AP58" s="60"/>
      <c r="AQ58" s="50"/>
      <c r="AR58" s="50"/>
      <c r="AS58" s="85"/>
      <c r="AT58" s="59"/>
      <c r="AU58" s="60"/>
      <c r="AV58" s="50"/>
      <c r="AW58" s="50"/>
      <c r="AX58" s="85"/>
      <c r="AY58" s="59"/>
      <c r="AZ58" s="60"/>
      <c r="BA58" s="50"/>
      <c r="BB58" s="56"/>
      <c r="BC58" s="85"/>
      <c r="BD58" s="59"/>
      <c r="BE58" s="60"/>
      <c r="BF58" s="50"/>
      <c r="BG58" s="50"/>
      <c r="BH58" s="85"/>
      <c r="BI58" s="59" t="s">
        <v>416</v>
      </c>
      <c r="BJ58" s="60" t="s">
        <v>417</v>
      </c>
      <c r="BK58" s="50">
        <f>BM58*60</f>
        <v>5.3999999999999995</v>
      </c>
      <c r="BL58" s="50">
        <v>60</v>
      </c>
      <c r="BM58" s="78">
        <v>0.09</v>
      </c>
      <c r="BN58" s="59"/>
      <c r="BO58" s="60"/>
      <c r="BP58" s="50"/>
      <c r="BQ58" s="50"/>
      <c r="BR58" s="85"/>
      <c r="BS58" s="59"/>
      <c r="BT58" s="60"/>
      <c r="BU58" s="50"/>
      <c r="BV58" s="50"/>
      <c r="BW58" s="85"/>
      <c r="BX58" s="59"/>
      <c r="BY58" s="60"/>
      <c r="BZ58" s="50"/>
      <c r="CA58" s="50"/>
      <c r="CB58" s="85"/>
      <c r="CC58" s="3" t="s">
        <v>12</v>
      </c>
      <c r="CD58" s="95">
        <v>1000</v>
      </c>
      <c r="CE58" s="103">
        <f t="shared" si="6"/>
        <v>90</v>
      </c>
    </row>
    <row r="59" spans="1:87" s="1" customFormat="1" ht="15" customHeight="1">
      <c r="A59" s="8" t="s">
        <v>9</v>
      </c>
      <c r="B59" s="18" t="s">
        <v>106</v>
      </c>
      <c r="C59" s="18"/>
      <c r="D59" s="18"/>
      <c r="E59" s="32"/>
      <c r="F59" s="36"/>
      <c r="G59" s="19"/>
      <c r="H59" s="8"/>
      <c r="I59" s="18"/>
      <c r="J59" s="37"/>
      <c r="K59" s="39"/>
      <c r="L59" s="18"/>
      <c r="M59" s="18"/>
      <c r="N59" s="18"/>
      <c r="O59" s="37"/>
      <c r="P59" s="36"/>
      <c r="Q59" s="19"/>
      <c r="R59" s="8"/>
      <c r="S59" s="18"/>
      <c r="T59" s="37"/>
      <c r="U59" s="36"/>
      <c r="V59" s="19"/>
      <c r="W59" s="8"/>
      <c r="X59" s="18"/>
      <c r="Y59" s="37"/>
      <c r="Z59" s="36"/>
      <c r="AA59" s="19"/>
      <c r="AB59" s="8"/>
      <c r="AC59" s="18"/>
      <c r="AD59" s="37"/>
      <c r="AE59" s="45"/>
      <c r="AF59" s="26"/>
      <c r="AG59" s="22"/>
      <c r="AH59" s="25"/>
      <c r="AI59" s="44"/>
      <c r="AJ59" s="47"/>
      <c r="AK59" s="28"/>
      <c r="AL59" s="11"/>
      <c r="AM59" s="29"/>
      <c r="AN59" s="20"/>
      <c r="AO59" s="36"/>
      <c r="AP59" s="19"/>
      <c r="AQ59" s="8"/>
      <c r="AR59" s="18"/>
      <c r="AS59" s="37"/>
      <c r="AT59" s="36"/>
      <c r="AU59" s="19"/>
      <c r="AV59" s="8"/>
      <c r="AW59" s="18"/>
      <c r="AX59" s="37"/>
      <c r="AY59" s="36"/>
      <c r="AZ59" s="19"/>
      <c r="BA59" s="8"/>
      <c r="BB59" s="30"/>
      <c r="BC59" s="37"/>
      <c r="BD59" s="36"/>
      <c r="BE59" s="19"/>
      <c r="BF59" s="8"/>
      <c r="BG59" s="18"/>
      <c r="BH59" s="37"/>
      <c r="BI59" s="36"/>
      <c r="BJ59" s="19"/>
      <c r="BK59" s="8"/>
      <c r="BL59" s="18"/>
      <c r="BM59" s="37"/>
      <c r="BN59" s="36"/>
      <c r="BO59" s="19"/>
      <c r="BP59" s="8"/>
      <c r="BQ59" s="18"/>
      <c r="BR59" s="37"/>
      <c r="BS59" s="36"/>
      <c r="BT59" s="19"/>
      <c r="BU59" s="8"/>
      <c r="BV59" s="18"/>
      <c r="BW59" s="37"/>
      <c r="BX59" s="36"/>
      <c r="BY59" s="19"/>
      <c r="BZ59" s="8"/>
      <c r="CA59" s="18"/>
      <c r="CB59" s="37"/>
      <c r="CC59" s="18"/>
      <c r="CD59" s="96"/>
      <c r="CE59" s="102"/>
    </row>
    <row r="60" spans="1:87" s="1" customFormat="1" ht="15" customHeight="1">
      <c r="A60" s="3">
        <v>620</v>
      </c>
      <c r="B60" s="17" t="s">
        <v>107</v>
      </c>
      <c r="C60" s="17" t="s">
        <v>108</v>
      </c>
      <c r="D60" s="3" t="s">
        <v>12</v>
      </c>
      <c r="E60" s="31">
        <v>250</v>
      </c>
      <c r="F60" s="59"/>
      <c r="G60" s="60"/>
      <c r="H60" s="50"/>
      <c r="I60" s="50"/>
      <c r="J60" s="85"/>
      <c r="K60" s="59"/>
      <c r="L60" s="60"/>
      <c r="M60" s="50"/>
      <c r="N60" s="50"/>
      <c r="O60" s="85"/>
      <c r="P60" s="59"/>
      <c r="Q60" s="60"/>
      <c r="R60" s="50"/>
      <c r="S60" s="50"/>
      <c r="T60" s="85"/>
      <c r="U60" s="59"/>
      <c r="V60" s="60"/>
      <c r="W60" s="50"/>
      <c r="X60" s="50"/>
      <c r="Y60" s="85"/>
      <c r="Z60" s="59"/>
      <c r="AA60" s="60"/>
      <c r="AB60" s="50"/>
      <c r="AC60" s="50"/>
      <c r="AD60" s="85"/>
      <c r="AE60" s="63"/>
      <c r="AF60" s="61"/>
      <c r="AG60" s="53"/>
      <c r="AH60" s="53"/>
      <c r="AI60" s="88"/>
      <c r="AJ60" s="54" t="s">
        <v>238</v>
      </c>
      <c r="AK60" s="64" t="s">
        <v>239</v>
      </c>
      <c r="AL60" s="50">
        <v>19.12</v>
      </c>
      <c r="AM60" s="50">
        <v>24</v>
      </c>
      <c r="AN60" s="85">
        <f t="shared" ref="AN60" si="48">AL60/AM60</f>
        <v>0.79666666666666675</v>
      </c>
      <c r="AO60" s="59"/>
      <c r="AP60" s="60"/>
      <c r="AQ60" s="50"/>
      <c r="AR60" s="50"/>
      <c r="AS60" s="85"/>
      <c r="AT60" s="59"/>
      <c r="AU60" s="60"/>
      <c r="AV60" s="50"/>
      <c r="AW60" s="50"/>
      <c r="AX60" s="85"/>
      <c r="AY60" s="59"/>
      <c r="AZ60" s="60"/>
      <c r="BA60" s="50"/>
      <c r="BB60" s="56"/>
      <c r="BC60" s="85"/>
      <c r="BD60" s="48" t="s">
        <v>339</v>
      </c>
      <c r="BE60" s="49" t="s">
        <v>340</v>
      </c>
      <c r="BF60" s="50">
        <v>17.3</v>
      </c>
      <c r="BG60" s="50">
        <v>24</v>
      </c>
      <c r="BH60" s="85">
        <f t="shared" ref="BH60" si="49">BF60/BG60</f>
        <v>0.72083333333333333</v>
      </c>
      <c r="BI60" s="59" t="s">
        <v>418</v>
      </c>
      <c r="BJ60" s="60" t="s">
        <v>419</v>
      </c>
      <c r="BK60" s="50">
        <f>BM60*24</f>
        <v>17.04</v>
      </c>
      <c r="BL60" s="50">
        <v>24</v>
      </c>
      <c r="BM60" s="78">
        <v>0.71</v>
      </c>
      <c r="BN60" s="59"/>
      <c r="BO60" s="60"/>
      <c r="BP60" s="50"/>
      <c r="BQ60" s="50"/>
      <c r="BR60" s="85"/>
      <c r="BS60" s="59"/>
      <c r="BT60" s="60"/>
      <c r="BU60" s="50"/>
      <c r="BV60" s="50"/>
      <c r="BW60" s="85"/>
      <c r="BX60" s="59"/>
      <c r="BY60" s="60"/>
      <c r="BZ60" s="50"/>
      <c r="CA60" s="50"/>
      <c r="CB60" s="85"/>
      <c r="CC60" s="3" t="s">
        <v>12</v>
      </c>
      <c r="CD60" s="95">
        <v>250</v>
      </c>
      <c r="CE60" s="103">
        <f t="shared" si="6"/>
        <v>177.5</v>
      </c>
    </row>
    <row r="61" spans="1:87" s="1" customFormat="1" ht="15" customHeight="1">
      <c r="A61" s="3">
        <v>623</v>
      </c>
      <c r="B61" s="17" t="s">
        <v>491</v>
      </c>
      <c r="C61" s="17" t="s">
        <v>492</v>
      </c>
      <c r="D61" s="3" t="s">
        <v>49</v>
      </c>
      <c r="E61" s="31">
        <v>40</v>
      </c>
      <c r="F61" s="59"/>
      <c r="G61" s="60"/>
      <c r="H61" s="50"/>
      <c r="I61" s="50"/>
      <c r="J61" s="85"/>
      <c r="K61" s="59"/>
      <c r="L61" s="60"/>
      <c r="M61" s="50"/>
      <c r="N61" s="50"/>
      <c r="O61" s="85"/>
      <c r="P61" s="59"/>
      <c r="Q61" s="60"/>
      <c r="R61" s="50"/>
      <c r="S61" s="50"/>
      <c r="T61" s="85"/>
      <c r="U61" s="59"/>
      <c r="V61" s="60"/>
      <c r="W61" s="50"/>
      <c r="X61" s="50"/>
      <c r="Y61" s="85"/>
      <c r="Z61" s="59"/>
      <c r="AA61" s="60"/>
      <c r="AB61" s="50"/>
      <c r="AC61" s="50"/>
      <c r="AD61" s="85"/>
      <c r="AE61" s="63"/>
      <c r="AF61" s="61"/>
      <c r="AG61" s="53"/>
      <c r="AH61" s="53"/>
      <c r="AI61" s="88"/>
      <c r="AJ61" s="54"/>
      <c r="AK61" s="64"/>
      <c r="AL61" s="50"/>
      <c r="AM61" s="50"/>
      <c r="AN61" s="85"/>
      <c r="AO61" s="59"/>
      <c r="AP61" s="60"/>
      <c r="AQ61" s="50"/>
      <c r="AR61" s="50"/>
      <c r="AS61" s="85"/>
      <c r="AT61" s="59"/>
      <c r="AU61" s="60"/>
      <c r="AV61" s="50"/>
      <c r="AW61" s="50"/>
      <c r="AX61" s="85"/>
      <c r="AY61" s="59"/>
      <c r="AZ61" s="60"/>
      <c r="BA61" s="50"/>
      <c r="BB61" s="56"/>
      <c r="BC61" s="85"/>
      <c r="BD61" s="48"/>
      <c r="BE61" s="49"/>
      <c r="BF61" s="50"/>
      <c r="BG61" s="50"/>
      <c r="BH61" s="85"/>
      <c r="BI61" s="108" t="s">
        <v>493</v>
      </c>
      <c r="BJ61" s="109" t="s">
        <v>494</v>
      </c>
      <c r="BK61" s="107">
        <v>2</v>
      </c>
      <c r="BL61" s="107">
        <v>1</v>
      </c>
      <c r="BM61" s="78">
        <v>2</v>
      </c>
      <c r="BN61" s="59"/>
      <c r="BO61" s="60"/>
      <c r="BP61" s="50"/>
      <c r="BQ61" s="50"/>
      <c r="BR61" s="85"/>
      <c r="BS61" s="59"/>
      <c r="BT61" s="60"/>
      <c r="BU61" s="50"/>
      <c r="BV61" s="50"/>
      <c r="BW61" s="85"/>
      <c r="BX61" s="59"/>
      <c r="BY61" s="60"/>
      <c r="BZ61" s="50"/>
      <c r="CA61" s="50"/>
      <c r="CB61" s="85"/>
      <c r="CC61" s="3" t="s">
        <v>49</v>
      </c>
      <c r="CD61" s="95">
        <v>40</v>
      </c>
      <c r="CE61" s="103">
        <f t="shared" si="6"/>
        <v>80</v>
      </c>
    </row>
    <row r="62" spans="1:87" s="1" customFormat="1" ht="15" customHeight="1">
      <c r="A62" s="11" t="s">
        <v>9</v>
      </c>
      <c r="B62" s="18" t="s">
        <v>109</v>
      </c>
      <c r="C62" s="18"/>
      <c r="D62" s="18"/>
      <c r="E62" s="32"/>
      <c r="F62" s="36"/>
      <c r="G62" s="19"/>
      <c r="H62" s="8"/>
      <c r="I62" s="18"/>
      <c r="J62" s="37"/>
      <c r="K62" s="40"/>
      <c r="L62" s="8"/>
      <c r="M62" s="8"/>
      <c r="N62" s="8"/>
      <c r="O62" s="20"/>
      <c r="P62" s="36"/>
      <c r="Q62" s="19"/>
      <c r="R62" s="8"/>
      <c r="S62" s="18"/>
      <c r="T62" s="37"/>
      <c r="U62" s="36"/>
      <c r="V62" s="19"/>
      <c r="W62" s="8"/>
      <c r="X62" s="18"/>
      <c r="Y62" s="37"/>
      <c r="Z62" s="36"/>
      <c r="AA62" s="19"/>
      <c r="AB62" s="8"/>
      <c r="AC62" s="18"/>
      <c r="AD62" s="37"/>
      <c r="AE62" s="45"/>
      <c r="AF62" s="26"/>
      <c r="AG62" s="22"/>
      <c r="AH62" s="25"/>
      <c r="AI62" s="44"/>
      <c r="AJ62" s="47"/>
      <c r="AK62" s="28"/>
      <c r="AL62" s="11"/>
      <c r="AM62" s="29"/>
      <c r="AN62" s="90"/>
      <c r="AO62" s="36"/>
      <c r="AP62" s="19"/>
      <c r="AQ62" s="8"/>
      <c r="AR62" s="18"/>
      <c r="AS62" s="37"/>
      <c r="AT62" s="36"/>
      <c r="AU62" s="19"/>
      <c r="AV62" s="8"/>
      <c r="AW62" s="18"/>
      <c r="AX62" s="37"/>
      <c r="AY62" s="36"/>
      <c r="AZ62" s="19"/>
      <c r="BA62" s="8"/>
      <c r="BB62" s="30"/>
      <c r="BC62" s="37"/>
      <c r="BD62" s="36"/>
      <c r="BE62" s="19"/>
      <c r="BF62" s="8"/>
      <c r="BG62" s="18"/>
      <c r="BH62" s="37"/>
      <c r="BI62" s="36"/>
      <c r="BJ62" s="19"/>
      <c r="BK62" s="8"/>
      <c r="BL62" s="18"/>
      <c r="BM62" s="37"/>
      <c r="BN62" s="36"/>
      <c r="BO62" s="19"/>
      <c r="BP62" s="8"/>
      <c r="BQ62" s="18"/>
      <c r="BR62" s="37"/>
      <c r="BS62" s="36"/>
      <c r="BT62" s="19"/>
      <c r="BU62" s="8"/>
      <c r="BV62" s="18"/>
      <c r="BW62" s="37"/>
      <c r="BX62" s="36"/>
      <c r="BY62" s="19"/>
      <c r="BZ62" s="8"/>
      <c r="CA62" s="18"/>
      <c r="CB62" s="37"/>
      <c r="CC62" s="18"/>
      <c r="CD62" s="96"/>
      <c r="CE62" s="102"/>
    </row>
    <row r="63" spans="1:87" s="1" customFormat="1" ht="15" customHeight="1">
      <c r="A63" s="3">
        <v>716</v>
      </c>
      <c r="B63" s="17" t="s">
        <v>110</v>
      </c>
      <c r="C63" s="17" t="s">
        <v>111</v>
      </c>
      <c r="D63" s="3" t="s">
        <v>12</v>
      </c>
      <c r="E63" s="31">
        <v>40000</v>
      </c>
      <c r="F63" s="48"/>
      <c r="G63" s="49"/>
      <c r="H63" s="50"/>
      <c r="I63" s="50"/>
      <c r="J63" s="85"/>
      <c r="K63" s="48"/>
      <c r="L63" s="49"/>
      <c r="M63" s="50"/>
      <c r="N63" s="50"/>
      <c r="O63" s="85"/>
      <c r="P63" s="48"/>
      <c r="Q63" s="49"/>
      <c r="R63" s="50"/>
      <c r="S63" s="50"/>
      <c r="T63" s="85"/>
      <c r="U63" s="48"/>
      <c r="V63" s="49"/>
      <c r="W63" s="50"/>
      <c r="X63" s="50"/>
      <c r="Y63" s="85"/>
      <c r="Z63" s="48"/>
      <c r="AA63" s="49"/>
      <c r="AB63" s="50"/>
      <c r="AC63" s="50"/>
      <c r="AD63" s="85"/>
      <c r="AE63" s="73" t="s">
        <v>233</v>
      </c>
      <c r="AF63" s="49" t="s">
        <v>234</v>
      </c>
      <c r="AG63" s="53">
        <v>1.65</v>
      </c>
      <c r="AH63" s="53">
        <v>100</v>
      </c>
      <c r="AI63" s="88">
        <f t="shared" ref="AI63" si="50">AG63/AH63</f>
        <v>1.6500000000000001E-2</v>
      </c>
      <c r="AJ63" s="54"/>
      <c r="AK63" s="55"/>
      <c r="AL63" s="50"/>
      <c r="AM63" s="50"/>
      <c r="AN63" s="85"/>
      <c r="AO63" s="48"/>
      <c r="AP63" s="49"/>
      <c r="AQ63" s="50"/>
      <c r="AR63" s="50"/>
      <c r="AS63" s="85"/>
      <c r="AT63" s="51" t="s">
        <v>250</v>
      </c>
      <c r="AU63" s="52" t="s">
        <v>251</v>
      </c>
      <c r="AV63" s="50">
        <v>1.45</v>
      </c>
      <c r="AW63" s="50">
        <v>100</v>
      </c>
      <c r="AX63" s="85">
        <f t="shared" ref="AX63" si="51">AV63/AW63</f>
        <v>1.4499999999999999E-2</v>
      </c>
      <c r="AY63" s="48" t="s">
        <v>294</v>
      </c>
      <c r="AZ63" s="49" t="s">
        <v>295</v>
      </c>
      <c r="BA63" s="50">
        <v>0.8</v>
      </c>
      <c r="BB63" s="56">
        <v>100</v>
      </c>
      <c r="BC63" s="85">
        <f t="shared" ref="BC63" si="52">BA63/BB63</f>
        <v>8.0000000000000002E-3</v>
      </c>
      <c r="BD63" s="48"/>
      <c r="BE63" s="49"/>
      <c r="BF63" s="50"/>
      <c r="BG63" s="50"/>
      <c r="BH63" s="85"/>
      <c r="BI63" s="48" t="s">
        <v>420</v>
      </c>
      <c r="BJ63" s="49" t="s">
        <v>421</v>
      </c>
      <c r="BK63" s="50">
        <f>BM63*100</f>
        <v>0.54999999999999993</v>
      </c>
      <c r="BL63" s="50">
        <v>100</v>
      </c>
      <c r="BM63" s="78">
        <v>5.4999999999999997E-3</v>
      </c>
      <c r="BN63" s="48"/>
      <c r="BO63" s="49"/>
      <c r="BP63" s="50"/>
      <c r="BQ63" s="50"/>
      <c r="BR63" s="85"/>
      <c r="BS63" s="82" t="s">
        <v>462</v>
      </c>
      <c r="BT63" s="83" t="s">
        <v>463</v>
      </c>
      <c r="BU63" s="81">
        <v>1.79</v>
      </c>
      <c r="BV63" s="81">
        <v>100</v>
      </c>
      <c r="BW63" s="92">
        <f t="shared" ref="BW63" si="53">BU63/BV63</f>
        <v>1.7899999999999999E-2</v>
      </c>
      <c r="BX63" s="48"/>
      <c r="BY63" s="49"/>
      <c r="BZ63" s="50"/>
      <c r="CA63" s="50"/>
      <c r="CB63" s="85"/>
      <c r="CC63" s="3" t="s">
        <v>12</v>
      </c>
      <c r="CD63" s="95">
        <v>40000</v>
      </c>
      <c r="CE63" s="103">
        <f t="shared" si="6"/>
        <v>220</v>
      </c>
    </row>
    <row r="64" spans="1:87" s="1" customFormat="1" ht="15" customHeight="1">
      <c r="A64" s="3">
        <v>739</v>
      </c>
      <c r="B64" s="9" t="s">
        <v>112</v>
      </c>
      <c r="C64" s="9" t="s">
        <v>113</v>
      </c>
      <c r="D64" s="2" t="s">
        <v>12</v>
      </c>
      <c r="E64" s="31">
        <v>2000</v>
      </c>
      <c r="F64" s="59" t="s">
        <v>118</v>
      </c>
      <c r="G64" s="62" t="s">
        <v>119</v>
      </c>
      <c r="H64" s="65">
        <v>3.7</v>
      </c>
      <c r="I64" s="65">
        <v>100</v>
      </c>
      <c r="J64" s="85">
        <f t="shared" ref="J64" si="54">H64/I64</f>
        <v>3.7000000000000005E-2</v>
      </c>
      <c r="K64" s="59"/>
      <c r="L64" s="60"/>
      <c r="M64" s="50"/>
      <c r="N64" s="50"/>
      <c r="O64" s="85"/>
      <c r="P64" s="59"/>
      <c r="Q64" s="60"/>
      <c r="R64" s="50"/>
      <c r="S64" s="50"/>
      <c r="T64" s="85"/>
      <c r="U64" s="59"/>
      <c r="V64" s="60"/>
      <c r="W64" s="50"/>
      <c r="X64" s="50"/>
      <c r="Y64" s="85"/>
      <c r="Z64" s="59"/>
      <c r="AA64" s="60"/>
      <c r="AB64" s="50"/>
      <c r="AC64" s="50"/>
      <c r="AD64" s="85"/>
      <c r="AE64" s="63"/>
      <c r="AF64" s="61"/>
      <c r="AG64" s="53"/>
      <c r="AH64" s="53"/>
      <c r="AI64" s="88"/>
      <c r="AJ64" s="54"/>
      <c r="AK64" s="55"/>
      <c r="AL64" s="50"/>
      <c r="AM64" s="50"/>
      <c r="AN64" s="85"/>
      <c r="AO64" s="59"/>
      <c r="AP64" s="60"/>
      <c r="AQ64" s="50"/>
      <c r="AR64" s="50"/>
      <c r="AS64" s="85"/>
      <c r="AT64" s="59"/>
      <c r="AU64" s="60"/>
      <c r="AV64" s="50"/>
      <c r="AW64" s="50"/>
      <c r="AX64" s="85"/>
      <c r="AY64" s="59"/>
      <c r="AZ64" s="60"/>
      <c r="BA64" s="50"/>
      <c r="BB64" s="56"/>
      <c r="BC64" s="85"/>
      <c r="BD64" s="59"/>
      <c r="BE64" s="60"/>
      <c r="BF64" s="50"/>
      <c r="BG64" s="50"/>
      <c r="BH64" s="85"/>
      <c r="BI64" s="59" t="s">
        <v>422</v>
      </c>
      <c r="BJ64" s="60" t="s">
        <v>423</v>
      </c>
      <c r="BK64" s="50">
        <f t="shared" ref="BK64" si="55">BM64*BL64</f>
        <v>7.1999999999999993</v>
      </c>
      <c r="BL64" s="50">
        <v>200</v>
      </c>
      <c r="BM64" s="78">
        <v>3.5999999999999997E-2</v>
      </c>
      <c r="BN64" s="59"/>
      <c r="BO64" s="60"/>
      <c r="BP64" s="50"/>
      <c r="BQ64" s="50"/>
      <c r="BR64" s="85"/>
      <c r="BS64" s="59"/>
      <c r="BT64" s="60"/>
      <c r="BU64" s="50"/>
      <c r="BV64" s="50"/>
      <c r="BW64" s="85"/>
      <c r="BX64" s="59"/>
      <c r="BY64" s="60"/>
      <c r="BZ64" s="50"/>
      <c r="CA64" s="50"/>
      <c r="CB64" s="85"/>
      <c r="CC64" s="2" t="s">
        <v>12</v>
      </c>
      <c r="CD64" s="95">
        <v>2000</v>
      </c>
      <c r="CE64" s="103">
        <f t="shared" si="6"/>
        <v>72</v>
      </c>
    </row>
  </sheetData>
  <autoFilter ref="A8:CC64" xr:uid="{6FA0EAB5-4CC5-4407-B0D1-2DE2F4447D83}"/>
  <mergeCells count="15">
    <mergeCell ref="BI7:BM7"/>
    <mergeCell ref="BN7:BR7"/>
    <mergeCell ref="BS7:BW7"/>
    <mergeCell ref="BX7:CB7"/>
    <mergeCell ref="AE7:AI7"/>
    <mergeCell ref="AJ7:AN7"/>
    <mergeCell ref="AO7:AS7"/>
    <mergeCell ref="AT7:AX7"/>
    <mergeCell ref="AY7:BC7"/>
    <mergeCell ref="BD7:BH7"/>
    <mergeCell ref="F7:J7"/>
    <mergeCell ref="K7:O7"/>
    <mergeCell ref="P7:T7"/>
    <mergeCell ref="U7:Y7"/>
    <mergeCell ref="Z7:AD7"/>
  </mergeCells>
  <hyperlinks>
    <hyperlink ref="U14" r:id="rId1" display="S_070115_NO" xr:uid="{521D3B7B-A474-472B-871E-3847E040E642}"/>
    <hyperlink ref="U25" r:id="rId2" display="S_302060TK_NO" xr:uid="{46140F93-88C7-48F2-9DB5-4F3A7B4E8DD9}"/>
    <hyperlink ref="U32" r:id="rId3" xr:uid="{274430B0-6C6E-4EF6-82DF-B3C8136E154C}"/>
    <hyperlink ref="AF30" r:id="rId4" display="https://www.franz-mensch.de/en/mattress-covers-cpe/5242" xr:uid="{EEE80AB2-0378-40A3-96BF-382FCFCF1019}"/>
    <hyperlink ref="AF31" r:id="rId5" display="https://corpowear.com/et/p/12689/nitriilkindad-puudrita-safe-care-100tk-sinine&amp;allProducts=1" xr:uid="{991477C8-3646-4671-92FF-FBC2ACE9761D}"/>
    <hyperlink ref="AF32" r:id="rId6" display="https://corpowear.com/et/p/12689/nitriilkindad-puudrita-safe-care-100tk-sinine&amp;allProducts=1" xr:uid="{1FB72F0C-709D-442A-B857-AC8974EC75DC}"/>
    <hyperlink ref="AF63" r:id="rId7" display="https://www.franz-mensch.de/en/meditrade-alcoholic-swabs/tme4465" xr:uid="{34CE9E8B-34ED-46A6-B4EA-9CCA4F74AF8B}"/>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Kuluvahendid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Pakkumus kategooria II meditsiini kuluvahendid</dc:title>
  <dc:creator>Ele Pikpõld</dc:creator>
  <cp:lastModifiedBy>Ele Pikpõld</cp:lastModifiedBy>
  <dcterms:created xsi:type="dcterms:W3CDTF">2015-06-05T18:17:20Z</dcterms:created>
  <dcterms:modified xsi:type="dcterms:W3CDTF">2026-04-14T12:44:09Z</dcterms:modified>
</cp:coreProperties>
</file>