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elta.sm.ee/dhs/webdav/16bf16b6ccb4d261036fd8079fa66f810839def8/47804066510/3e69fda2-a4ff-44fe-9a3d-5589fb667f16/"/>
    </mc:Choice>
  </mc:AlternateContent>
  <xr:revisionPtr revIDLastSave="0" documentId="13_ncr:1_{127BB06B-81E1-4825-9848-14D0954613B9}" xr6:coauthVersionLast="47" xr6:coauthVersionMax="47" xr10:uidLastSave="{00000000-0000-0000-0000-000000000000}"/>
  <bookViews>
    <workbookView xWindow="-110" yWindow="-110" windowWidth="19420" windowHeight="10300" xr2:uid="{150499F9-AFFC-45AF-9F54-F1885C32C91D}"/>
  </bookViews>
  <sheets>
    <sheet name="TAT eelarve" sheetId="2" r:id="rId1"/>
  </sheets>
  <externalReferences>
    <externalReference r:id="rId2"/>
    <externalReference r:id="rId3"/>
  </externalReferences>
  <definedNames>
    <definedName name="Alkoholi_liigtarvitamise_riskitaseme_alanemine">#REF!</definedName>
    <definedName name="docIssuerPartners">[1]hidden!$A$2:$A$26</definedName>
    <definedName name="docIssuerPartnersRegNo">[1]hidden!$A$2:$B$26</definedName>
    <definedName name="eis">#REF!</definedName>
    <definedName name="Elukohaomavalitsusüksus">[2]SISENDTABEL!$AC$17:$AC$230</definedName>
    <definedName name="Jah_Ei">#REF!</definedName>
    <definedName name="projectActivities">[1]hidden!$C$2:$C$15</definedName>
    <definedName name="projectContracts">[1]hidden!$K$2:$K$34</definedName>
    <definedName name="Õppimine_ja_osalemine_kursustel_tegevusega_liitumis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C38" i="2"/>
  <c r="D36" i="2"/>
  <c r="D34" i="2" s="1"/>
  <c r="C36" i="2"/>
  <c r="C34" i="2" s="1"/>
  <c r="G33" i="2"/>
  <c r="G32" i="2"/>
  <c r="G31" i="2"/>
  <c r="F30" i="2"/>
  <c r="E30" i="2"/>
  <c r="G30" i="2" s="1"/>
  <c r="G29" i="2"/>
  <c r="G28" i="2"/>
  <c r="G27" i="2"/>
  <c r="G26" i="2"/>
  <c r="G25" i="2"/>
  <c r="D24" i="2"/>
  <c r="C24" i="2"/>
  <c r="G22" i="2"/>
  <c r="G21" i="2"/>
  <c r="G20" i="2"/>
  <c r="G19" i="2"/>
  <c r="G17" i="2"/>
  <c r="D16" i="2"/>
  <c r="C16" i="2"/>
  <c r="F24" i="2" l="1"/>
  <c r="G23" i="2"/>
  <c r="D14" i="2"/>
  <c r="D35" i="2" s="1"/>
  <c r="E45" i="2" s="1"/>
  <c r="C14" i="2"/>
  <c r="C35" i="2" s="1"/>
  <c r="C45" i="2" s="1"/>
  <c r="C47" i="2" s="1"/>
  <c r="F36" i="2"/>
  <c r="F34" i="2" s="1"/>
  <c r="E36" i="2"/>
  <c r="G15" i="2"/>
  <c r="E24" i="2"/>
  <c r="G36" i="2" l="1"/>
  <c r="C48" i="2"/>
  <c r="G24" i="2"/>
  <c r="E34" i="2"/>
  <c r="G34" i="2" s="1"/>
  <c r="E47" i="2"/>
  <c r="E48" i="2"/>
  <c r="C46" i="2"/>
  <c r="D46" i="2" s="1"/>
  <c r="E14" i="2"/>
  <c r="E35" i="2" l="1"/>
  <c r="E46" i="2"/>
  <c r="F46" i="2" s="1"/>
  <c r="G45" i="2" l="1"/>
  <c r="G47" i="2"/>
  <c r="G48" i="2"/>
  <c r="G46" i="2" l="1"/>
  <c r="H46" i="2" s="1"/>
  <c r="G18" i="2" l="1"/>
  <c r="F14" i="2" l="1"/>
  <c r="G16" i="2"/>
  <c r="F35" i="2" l="1"/>
  <c r="G14" i="2"/>
  <c r="I45" i="2" l="1"/>
  <c r="K45" i="2" s="1"/>
  <c r="I48" i="2"/>
  <c r="I47" i="2"/>
  <c r="G35" i="2"/>
  <c r="C37" i="2" s="1"/>
  <c r="I46" i="2" l="1"/>
  <c r="J46" i="2" s="1"/>
  <c r="K48" i="2"/>
  <c r="K47" i="2"/>
  <c r="M45" i="2"/>
  <c r="K46" i="2" l="1"/>
  <c r="L46" i="2" s="1"/>
  <c r="M47" i="2"/>
  <c r="M46" i="2"/>
  <c r="N46" i="2" s="1"/>
  <c r="M48" i="2"/>
</calcChain>
</file>

<file path=xl/sharedStrings.xml><?xml version="1.0" encoding="utf-8"?>
<sst xmlns="http://schemas.openxmlformats.org/spreadsheetml/2006/main" count="92" uniqueCount="73">
  <si>
    <t>“Sotsiaalkaitseministri 3. mai 2023. a käskkirjaga nr 81 kinnitatud toetuse andmise tingimuste „Pikaajalise hoolduse kättesaadavuse ja kvaliteedi parandamine“ muutmine"</t>
  </si>
  <si>
    <t>Lisa 2</t>
  </si>
  <si>
    <t>TAT eelarve kulukohtade kaupa</t>
  </si>
  <si>
    <t>TAT abikõlblikkuse periood: 01.01.2023–31.12.2029</t>
  </si>
  <si>
    <t>TAT nimi:</t>
  </si>
  <si>
    <t xml:space="preserve">Pikaajalise hoolduse kättesaadavuse ja kvaliteedi parandamine </t>
  </si>
  <si>
    <t>TAT elluviija: Sotsiaalministeerium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</si>
  <si>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</si>
  <si>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</si>
  <si>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</si>
  <si>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</si>
  <si>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</si>
  <si>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</si>
  <si>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</si>
  <si>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</si>
  <si>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TAT juhtimiskulud</t>
  </si>
  <si>
    <t>1.2</t>
  </si>
  <si>
    <t>Sotsiaalteenuste kättesaadavuse ja kvaliteedi parandamine</t>
  </si>
  <si>
    <t>1.2.1</t>
  </si>
  <si>
    <t>Otsene personalikulu</t>
  </si>
  <si>
    <t>1.2.2</t>
  </si>
  <si>
    <t xml:space="preserve">Teenuste kvaliteedi edendamine ja kohaliku omavalitsuse üksuste võimestamine hoolekandelise abi korraldamisel  </t>
  </si>
  <si>
    <t>1.2.3</t>
  </si>
  <si>
    <t>Vabatahtliku tegevuse soodustamine hoolekandes</t>
  </si>
  <si>
    <t>1.2.4</t>
  </si>
  <si>
    <t>Kuulmislangusega inimestele tõlketeenuste pakkumine</t>
  </si>
  <si>
    <t>1.2.5</t>
  </si>
  <si>
    <t>Teavitustegevused sihtrühmadele</t>
  </si>
  <si>
    <t>1.2.6</t>
  </si>
  <si>
    <t>Pädevuse tõstmine dementsussündroomiga inimestega töötamisel</t>
  </si>
  <si>
    <t>1.2.7</t>
  </si>
  <si>
    <t>Erihoolekandeteenuse kvaliteedi ja kättesaadavuse parandamine</t>
  </si>
  <si>
    <t>1.3</t>
  </si>
  <si>
    <t>Uuenduslike ja integreeritud teenuste arendamine ja pakkumine ning abi korralduse tõhustamine sotsiaalvaldkonnas</t>
  </si>
  <si>
    <t>1.3.1</t>
  </si>
  <si>
    <t>1.3.2</t>
  </si>
  <si>
    <t>1.3.3</t>
  </si>
  <si>
    <t>Teenuse arendamine psüühika- ja sõltuvushäirega inimestele</t>
  </si>
  <si>
    <t>1.3.4</t>
  </si>
  <si>
    <t>Toetatud otsuse süsteemi välja töötamine ja rakendamine</t>
  </si>
  <si>
    <t>1.3.5</t>
  </si>
  <si>
    <t xml:space="preserve">Inimesekeskse teenuse korraldamise arendamine </t>
  </si>
  <si>
    <t xml:space="preserve">1.4 </t>
  </si>
  <si>
    <t>Vanemaealisi väärtustavate hoiakute kujundamine ja aktiivsena vananemise toetamine</t>
  </si>
  <si>
    <t>1.4.1</t>
  </si>
  <si>
    <t>1.4.2</t>
  </si>
  <si>
    <t>Kontseptsiooni koostamine ning lahenduste väljatöötamine ja katsetamine</t>
  </si>
  <si>
    <t>1.4.3</t>
  </si>
  <si>
    <t>Vanusesõbraliku ühiskonna põhimõtete rakendamise hindamisvahendi kasutamise toetamine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</si>
  <si>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</si>
  <si>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</si>
  <si>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</si>
  <si>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</si>
  <si>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</si>
  <si>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</si>
  <si>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</si>
  <si>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</si>
  <si>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</si>
  <si>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</si>
  <si>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</si>
  <si>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</si>
  <si>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</si>
  <si>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</si>
  <si>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</si>
  <si>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</si>
  <si>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</si>
  <si>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</si>
  <si>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</si>
  <si>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</si>
  <si>
    <t xml:space="preserve">Uuenduslike lahenduste kasutuselevõtu toetamine sotsiaalvaldkonnas </t>
  </si>
  <si>
    <t>2027-2029</t>
  </si>
  <si>
    <t>Sotsiaalministri…. 2025 käskkirja nr …</t>
  </si>
  <si>
    <t>Eelarve kokku (2023-2029)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</si>
</sst>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9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0" tint="-4.9989318521683403E-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3" fontId="3" fillId="0" borderId="1" xfId="1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/>
    </xf>
    <xf numFmtId="49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vertical="top" wrapText="1"/>
    </xf>
    <xf numFmtId="49" fontId="3" fillId="3" borderId="3" xfId="1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3" fillId="3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3" fontId="3" fillId="2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wrapText="1"/>
    </xf>
    <xf numFmtId="49" fontId="3" fillId="0" borderId="1" xfId="1" applyNumberFormat="1" applyFont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vertical="top" wrapText="1"/>
    </xf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wrapText="1"/>
    </xf>
    <xf numFmtId="0" fontId="3" fillId="0" borderId="6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3" fontId="3" fillId="0" borderId="5" xfId="1" applyNumberFormat="1" applyFont="1" applyBorder="1" applyAlignment="1">
      <alignment horizontal="center" vertical="top" wrapText="1"/>
    </xf>
    <xf numFmtId="3" fontId="3" fillId="0" borderId="8" xfId="1" applyNumberFormat="1" applyFont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/>
    </xf>
    <xf numFmtId="0" fontId="3" fillId="0" borderId="7" xfId="1" applyFont="1" applyBorder="1" applyAlignment="1">
      <alignment vertical="top" wrapText="1" shrinkToFit="1"/>
    </xf>
    <xf numFmtId="3" fontId="3" fillId="2" borderId="1" xfId="1" applyNumberFormat="1" applyFont="1" applyFill="1" applyBorder="1" applyAlignment="1">
      <alignment vertical="top"/>
    </xf>
    <xf numFmtId="3" fontId="3" fillId="4" borderId="1" xfId="1" applyNumberFormat="1" applyFont="1" applyFill="1" applyBorder="1" applyAlignment="1">
      <alignment vertical="top"/>
    </xf>
    <xf numFmtId="3" fontId="3" fillId="4" borderId="5" xfId="1" applyNumberFormat="1" applyFont="1" applyFill="1" applyBorder="1" applyAlignment="1">
      <alignment vertical="top"/>
    </xf>
    <xf numFmtId="3" fontId="3" fillId="4" borderId="8" xfId="1" applyNumberFormat="1" applyFont="1" applyFill="1" applyBorder="1" applyAlignment="1">
      <alignment vertical="top"/>
    </xf>
    <xf numFmtId="0" fontId="3" fillId="0" borderId="7" xfId="1" applyFont="1" applyBorder="1" applyAlignment="1">
      <alignment vertical="top" wrapText="1"/>
    </xf>
    <xf numFmtId="3" fontId="3" fillId="0" borderId="1" xfId="1" applyNumberFormat="1" applyFont="1" applyBorder="1" applyAlignment="1">
      <alignment vertical="top"/>
    </xf>
    <xf numFmtId="3" fontId="3" fillId="0" borderId="5" xfId="1" applyNumberFormat="1" applyFont="1" applyBorder="1" applyAlignment="1">
      <alignment vertical="top"/>
    </xf>
    <xf numFmtId="0" fontId="3" fillId="0" borderId="1" xfId="1" applyFont="1" applyBorder="1" applyAlignment="1">
      <alignment vertical="top"/>
    </xf>
    <xf numFmtId="0" fontId="3" fillId="0" borderId="8" xfId="1" applyFont="1" applyBorder="1" applyAlignment="1">
      <alignment vertical="top"/>
    </xf>
    <xf numFmtId="0" fontId="2" fillId="2" borderId="7" xfId="0" applyFont="1" applyFill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/>
    </xf>
    <xf numFmtId="0" fontId="3" fillId="0" borderId="10" xfId="1" applyFont="1" applyBorder="1" applyAlignment="1">
      <alignment vertical="top" wrapText="1"/>
    </xf>
    <xf numFmtId="3" fontId="3" fillId="0" borderId="11" xfId="1" applyNumberFormat="1" applyFont="1" applyBorder="1" applyAlignment="1">
      <alignment vertical="top"/>
    </xf>
    <xf numFmtId="3" fontId="3" fillId="0" borderId="11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right" vertical="center"/>
    </xf>
    <xf numFmtId="0" fontId="3" fillId="0" borderId="11" xfId="1" applyFont="1" applyBorder="1" applyAlignment="1">
      <alignment vertical="top"/>
    </xf>
    <xf numFmtId="0" fontId="3" fillId="0" borderId="13" xfId="1" applyFont="1" applyBorder="1" applyAlignment="1">
      <alignment vertical="top"/>
    </xf>
    <xf numFmtId="0" fontId="6" fillId="0" borderId="0" xfId="0" applyFont="1"/>
    <xf numFmtId="0" fontId="2" fillId="0" borderId="0" xfId="1" applyAlignment="1">
      <alignment wrapText="1"/>
    </xf>
    <xf numFmtId="0" fontId="2" fillId="0" borderId="0" xfId="1" applyAlignment="1">
      <alignment horizontal="left"/>
    </xf>
    <xf numFmtId="3" fontId="2" fillId="2" borderId="0" xfId="1" applyNumberFormat="1" applyFill="1" applyAlignment="1">
      <alignment horizontal="right"/>
    </xf>
    <xf numFmtId="3" fontId="2" fillId="0" borderId="0" xfId="1" applyNumberForma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5" fillId="0" borderId="1" xfId="0" applyNumberFormat="1" applyFont="1" applyBorder="1"/>
    <xf numFmtId="4" fontId="7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4" fillId="0" borderId="1" xfId="0" applyNumberFormat="1" applyFont="1" applyBorder="1"/>
    <xf numFmtId="3" fontId="1" fillId="0" borderId="4" xfId="0" applyNumberFormat="1" applyFont="1" applyBorder="1" applyAlignment="1">
      <alignment vertical="center"/>
    </xf>
    <xf numFmtId="3" fontId="5" fillId="0" borderId="11" xfId="0" applyNumberFormat="1" applyFont="1" applyBorder="1"/>
    <xf numFmtId="0" fontId="4" fillId="0" borderId="11" xfId="0" applyFont="1" applyBorder="1"/>
    <xf numFmtId="0" fontId="8" fillId="0" borderId="0" xfId="0" applyFont="1"/>
    <xf numFmtId="3" fontId="0" fillId="0" borderId="0" xfId="0" applyNumberFormat="1"/>
    <xf numFmtId="3" fontId="3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3" fillId="0" borderId="1" xfId="1" applyFont="1" applyBorder="1" applyAlignment="1">
      <alignment horizontal="center" vertical="top" wrapText="1"/>
    </xf>
    <xf numFmtId="0" fontId="2" fillId="0" borderId="1" xfId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3" fontId="2" fillId="0" borderId="1" xfId="1" applyNumberFormat="1" applyBorder="1" applyAlignment="1">
      <alignment horizontal="center" vertical="top" wrapText="1"/>
    </xf>
    <xf numFmtId="49" fontId="2" fillId="0" borderId="1" xfId="1" applyNumberFormat="1" applyBorder="1" applyAlignment="1">
      <alignment vertical="center"/>
    </xf>
    <xf numFmtId="3" fontId="2" fillId="0" borderId="1" xfId="1" applyNumberFormat="1" applyBorder="1" applyAlignment="1">
      <alignment vertical="center"/>
    </xf>
    <xf numFmtId="0" fontId="2" fillId="0" borderId="1" xfId="1" applyBorder="1" applyAlignment="1">
      <alignment vertical="center" wrapText="1"/>
    </xf>
    <xf numFmtId="49" fontId="2" fillId="0" borderId="3" xfId="1" applyNumberFormat="1" applyBorder="1" applyAlignment="1">
      <alignment vertical="center"/>
    </xf>
    <xf numFmtId="49" fontId="2" fillId="2" borderId="3" xfId="1" applyNumberFormat="1" applyFill="1" applyBorder="1" applyAlignment="1">
      <alignment vertical="center"/>
    </xf>
    <xf numFmtId="3" fontId="2" fillId="2" borderId="1" xfId="1" applyNumberFormat="1" applyFill="1" applyBorder="1" applyAlignment="1">
      <alignment vertical="center"/>
    </xf>
    <xf numFmtId="49" fontId="2" fillId="3" borderId="3" xfId="1" applyNumberFormat="1" applyFill="1" applyBorder="1" applyAlignment="1">
      <alignment vertical="center"/>
    </xf>
    <xf numFmtId="3" fontId="2" fillId="4" borderId="1" xfId="1" applyNumberFormat="1" applyFill="1" applyBorder="1" applyAlignment="1">
      <alignment vertical="center"/>
    </xf>
    <xf numFmtId="49" fontId="2" fillId="0" borderId="6" xfId="1" applyNumberFormat="1" applyBorder="1" applyAlignment="1">
      <alignment horizontal="left" vertical="top"/>
    </xf>
    <xf numFmtId="0" fontId="2" fillId="0" borderId="7" xfId="1" applyBorder="1" applyAlignment="1">
      <alignment vertical="top" wrapText="1" shrinkToFit="1"/>
    </xf>
    <xf numFmtId="3" fontId="2" fillId="2" borderId="1" xfId="1" applyNumberFormat="1" applyFill="1" applyBorder="1" applyAlignment="1">
      <alignment vertical="top"/>
    </xf>
    <xf numFmtId="3" fontId="2" fillId="0" borderId="1" xfId="1" applyNumberFormat="1" applyBorder="1" applyAlignment="1">
      <alignment vertical="top"/>
    </xf>
    <xf numFmtId="3" fontId="2" fillId="0" borderId="5" xfId="1" applyNumberFormat="1" applyBorder="1" applyAlignment="1">
      <alignment vertical="top"/>
    </xf>
    <xf numFmtId="0" fontId="2" fillId="0" borderId="1" xfId="1" applyBorder="1" applyAlignment="1">
      <alignment vertical="top"/>
    </xf>
    <xf numFmtId="0" fontId="2" fillId="0" borderId="8" xfId="1" applyBorder="1" applyAlignment="1">
      <alignment vertical="top"/>
    </xf>
    <xf numFmtId="3" fontId="2" fillId="0" borderId="1" xfId="1" applyNumberFormat="1" applyBorder="1" applyAlignment="1">
      <alignment horizontal="right" vertical="center"/>
    </xf>
    <xf numFmtId="3" fontId="2" fillId="0" borderId="5" xfId="1" applyNumberFormat="1" applyBorder="1" applyAlignment="1">
      <alignment horizontal="right" vertical="center"/>
    </xf>
    <xf numFmtId="0" fontId="3" fillId="0" borderId="0" xfId="1" applyFont="1"/>
    <xf numFmtId="0" fontId="2" fillId="0" borderId="1" xfId="1" applyBorder="1" applyAlignment="1">
      <alignment horizontal="left" vertical="top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1" fontId="3" fillId="0" borderId="1" xfId="2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3" fontId="3" fillId="0" borderId="1" xfId="1" applyNumberFormat="1" applyFont="1" applyBorder="1" applyAlignment="1">
      <alignment horizontal="center"/>
    </xf>
  </cellXfs>
  <cellStyles count="3">
    <cellStyle name="Koma 2" xfId="2" xr:uid="{2643AB59-CDF0-4B5C-9CBD-12EC7CB0B306}"/>
    <cellStyle name="Normaallaad" xfId="0" builtinId="0"/>
    <cellStyle name="Normaallaad 2" xfId="1" xr:uid="{A52E888B-AC15-40BB-9D65-229E6B2E3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egovg01.sharepoint.com/sites/JAGAMINE_SOM/Projektid/1193/Struktuuritoetuste_projektid/2.%20a%20S.%20Hooldus/MT-d/2025/MT%2019%20veebruar/alus/MT%2019%20-veebruar%20SKA.xlsx" TargetMode="External"/><Relationship Id="rId1" Type="http://schemas.openxmlformats.org/officeDocument/2006/relationships/externalLinkPath" Target="/sites/JAGAMINE_SOM/Projektid/1193/Struktuuritoetuste_projektid/2.%20a%20S.%20Hooldus/MT-d/2025/MT%2019%20veebruar/alus/MT%2019%20-veebruar%20S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egovg01-my.sharepoint.com/ESF%20(Terry,%20Regina,%20Andres)/2014%20+%20(Terry%20ja%20Andres)/TAT-T&#246;&#246;turul%20osalemist%20toetavad%20hoolekandeteenused%20(Terry)/TAT-tegevused/seire%20teemad/kinnitatud%20seire%20vormid/Seire_vorm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hidden"/>
    </sheetNames>
    <sheetDataSet>
      <sheetData sheetId="0"/>
      <sheetData sheetId="1">
        <row r="2">
          <cell r="C2" t="str">
            <v>10. Otsene personalikulu</v>
          </cell>
          <cell r="K2" t="str">
            <v>231733 (1) - Reisikorraldusteenuse raamleping 1. osa (Reisieksperdi Aktsiaselts)</v>
          </cell>
        </row>
        <row r="3">
          <cell r="A3" t="str">
            <v>AS PricewaterhouseCoopers Advisors (Töövõtja)</v>
          </cell>
          <cell r="B3" t="str">
            <v>10325507</v>
          </cell>
          <cell r="C3" t="str">
            <v>12. Otsene personalikulu</v>
          </cell>
          <cell r="K3" t="str">
            <v>242257 (1) - Raamleping nr 21-2-15/550 (Reisieksperdi Aktsiaselts)</v>
          </cell>
        </row>
        <row r="4">
          <cell r="A4" t="str">
            <v>Agentuur La Ecwador OÜ (Töövõtja)</v>
          </cell>
          <cell r="B4" t="str">
            <v>10282034</v>
          </cell>
          <cell r="C4" t="str">
            <v>15. Otsene personalikulu</v>
          </cell>
          <cell r="K4" t="str">
            <v>242369 (1) - Hankeleping VIIPEKEELETÕLKIDE OSAÜHING (VIIPEKEELETÕLKIDE OSAÜHING)</v>
          </cell>
        </row>
        <row r="5">
          <cell r="A5" t="str">
            <v>Aktsiaselts Wris (Töövõtja)</v>
          </cell>
          <cell r="B5" t="str">
            <v>10280259</v>
          </cell>
          <cell r="C5" t="str">
            <v>16. jaotamata eelarve</v>
          </cell>
          <cell r="K5" t="str">
            <v>242369 (2) - Hankeleping MTÜ TARTU VIIPEKEELETÕLGID (MTÜ TARTU VIIPEKEELETÕLGID)</v>
          </cell>
        </row>
        <row r="6">
          <cell r="A6" t="str">
            <v>Circle K Eesti Aktsiaselts (Töövõtja)</v>
          </cell>
          <cell r="B6" t="str">
            <v>10180925</v>
          </cell>
          <cell r="C6" t="str">
            <v>17. Pädevuse tõstmine dementsussündroomiga inimestega töötamisel</v>
          </cell>
          <cell r="K6" t="str">
            <v>244726 (1) - Hankeleping Qvalitas Arstikeskus AS (Meliva AS)</v>
          </cell>
        </row>
        <row r="7">
          <cell r="A7" t="str">
            <v>DeafCom CZ s.r.o. (Töövõtja)</v>
          </cell>
          <cell r="B7" t="str">
            <v>04080319</v>
          </cell>
          <cell r="C7" t="str">
            <v>18. Erihoolekandeteenuse kvaliteedi ja kättesaadavuse parandamine</v>
          </cell>
          <cell r="K7" t="str">
            <v>244941 (1) - RAAMLEPING kantseleitarbed (Infotark AS)</v>
          </cell>
        </row>
        <row r="8">
          <cell r="A8" t="str">
            <v>Eesti Puuetega Inimeste Koda (Partner)</v>
          </cell>
          <cell r="B8" t="str">
            <v>80014660</v>
          </cell>
          <cell r="C8" t="str">
            <v>2. Teenuste kvaliteedi edendamine ja kohaliku omavalitsuse üksuste võimestamine hoolekandelise abi korraldamisel</v>
          </cell>
          <cell r="K8" t="str">
            <v>250150 (59-2) - HL_21.02.2024-21.02.2025_Multilingua_osa 2 (Osaühing Multilingua Tõlkebüroo)</v>
          </cell>
        </row>
        <row r="9">
          <cell r="A9" t="str">
            <v>Eva Mengel (Töövõtja)</v>
          </cell>
          <cell r="B9" t="str">
            <v>48312062721</v>
          </cell>
          <cell r="C9" t="str">
            <v>3. Vabatahtliku tegevuse soodustamine hoolekandes</v>
          </cell>
          <cell r="K9" t="str">
            <v>250150 (62) - Raamleping SKA Välek OÜ osa 1 (Välek OÜ)</v>
          </cell>
        </row>
        <row r="10">
          <cell r="A10" t="str">
            <v>Infotark AS (Töövõtja)</v>
          </cell>
          <cell r="B10" t="str">
            <v>10047988</v>
          </cell>
          <cell r="C10" t="str">
            <v>4. Kuulmislangusega inimestele tõlketeenuste pakkumine</v>
          </cell>
          <cell r="K10" t="str">
            <v>250687 (1) - Kirjutustõlke töövõtuleping SKAle (VIIPEKEELETÕLKIDE OSAÜHING)</v>
          </cell>
        </row>
        <row r="11">
          <cell r="A11" t="str">
            <v>Kadri Pill (Töövõtja)</v>
          </cell>
          <cell r="B11" t="str">
            <v>48306282722</v>
          </cell>
          <cell r="C11" t="str">
            <v>5. Teavitustegevused sihtrühmadele</v>
          </cell>
          <cell r="K11" t="str">
            <v>254180 (1) - Raamleping nr 22-2-13/108 (Reisieksperdi Aktsiaselts)</v>
          </cell>
        </row>
        <row r="12">
          <cell r="A12" t="str">
            <v>Live Agentuur OÜ (Töövõtja)</v>
          </cell>
          <cell r="B12" t="str">
            <v>14126168</v>
          </cell>
          <cell r="C12" t="str">
            <v>6. Uuenduslike lahenduste kasutuselevõtu toetamine sotsiaalvaldkonnas</v>
          </cell>
          <cell r="K12" t="str">
            <v>259465 (1-15) - Kütuse ostu-müügileping RH 259465 (periood 17.07.2023-09.07.2024)_osa 1 (Circle K Eesti Aktsiaselts)</v>
          </cell>
        </row>
        <row r="13">
          <cell r="A13" t="str">
            <v>MTÜ TARTU VIIPEKEELETÕLGID (Töövõtja)</v>
          </cell>
          <cell r="B13" t="str">
            <v>80373206</v>
          </cell>
          <cell r="C13" t="str">
            <v>7. Teenuse arendamine psüühika- ja sõltuvushäirega inimestele</v>
          </cell>
          <cell r="K13" t="str">
            <v>259465 (4-16) - Kütuse ostu-müügileping RH 259465 (periood 06.07.2023-09.07.2024 _osa 2 (aktsiaselts Olerex)</v>
          </cell>
        </row>
        <row r="14">
          <cell r="A14" t="str">
            <v>Meliva AS (Töövõtja)</v>
          </cell>
          <cell r="B14" t="str">
            <v>10303948</v>
          </cell>
          <cell r="C14" t="str">
            <v>8. Toetatud otsuse süsteemi väljatöötamine ja rakendamine</v>
          </cell>
          <cell r="K14" t="str">
            <v>259622 (3) - RL trükiteenused VALI Press 9.aug.2026 (Osaühing VALI PRESS)</v>
          </cell>
        </row>
        <row r="15">
          <cell r="A15" t="str">
            <v>Mittetulundusühing Sotsiaalse Innovatsiooni Labor (Töövõtja)</v>
          </cell>
          <cell r="B15" t="str">
            <v>80411303</v>
          </cell>
          <cell r="C15" t="str">
            <v>9. Inimesekeskse teenuse korraldamise arendamine</v>
          </cell>
          <cell r="K15" t="str">
            <v>264556 (1) - Raamleping "Kaugtõlketeenuse rakendus" (DeafCom CZ s.r.o.)</v>
          </cell>
        </row>
        <row r="16">
          <cell r="A16" t="str">
            <v>Osaühing Multilingua Tõlkebüroo (Töövõtja)</v>
          </cell>
          <cell r="B16" t="str">
            <v>10889019</v>
          </cell>
          <cell r="K16" t="str">
            <v>264556 (1-2) - Hankeleping nr 3-9/3680-3 (DeafCom CZ s.r.o.)</v>
          </cell>
        </row>
        <row r="17">
          <cell r="A17" t="str">
            <v>Osaühing VALI PRESS (Töövõtja)</v>
          </cell>
          <cell r="B17" t="str">
            <v>10300988</v>
          </cell>
          <cell r="K17" t="str">
            <v>271639 (1) - HL AS PricewaterhouseCoopers Advisors (AS PricewaterhouseCoopers Advisors)</v>
          </cell>
        </row>
        <row r="18">
          <cell r="A18" t="str">
            <v>RINGRING OÜ (Töövõtja)</v>
          </cell>
          <cell r="B18" t="str">
            <v>16537423</v>
          </cell>
          <cell r="K18" t="str">
            <v>272112 (1) - Kirjutustõlketeenuse osutamine 2024. aastal Sotsiaalkindlustusametile (VIIPEKEELETÕLKIDE OSAÜHING)</v>
          </cell>
        </row>
        <row r="19">
          <cell r="A19" t="str">
            <v>Reisieksperdi Aktsiaselts (Töövõtja)</v>
          </cell>
          <cell r="B19" t="str">
            <v>10101104</v>
          </cell>
          <cell r="K19" t="str">
            <v>272161 (1) - HL VIIPEKEELETÕLKIDE OSAÜHING (VIIPEKEELETÕLKIDE OSAÜHING)</v>
          </cell>
        </row>
        <row r="20">
          <cell r="A20" t="str">
            <v>SOULTEAM OÜ (Töövõtja)</v>
          </cell>
          <cell r="B20" t="str">
            <v>12392494</v>
          </cell>
          <cell r="K20" t="str">
            <v>272161 (2) - HL_MTÜ Tartu Viipekeeletõlgid (MTÜ TARTU VIIPEKEELETÕLGID)</v>
          </cell>
        </row>
        <row r="21">
          <cell r="A21" t="str">
            <v>Sotsiaalkindlustusamet (Partner)</v>
          </cell>
          <cell r="B21" t="str">
            <v>70001975</v>
          </cell>
          <cell r="K21" t="str">
            <v>275959 (1) - RAAMLEPING nr 24-2-13/29 (Reisieksperdi Aktsiaselts)</v>
          </cell>
        </row>
        <row r="22">
          <cell r="A22" t="str">
            <v>Sotsiaalministeerium (Taotleja)</v>
          </cell>
          <cell r="B22" t="str">
            <v>70001952</v>
          </cell>
          <cell r="K22" t="str">
            <v>276367 (13-1) - Tellimused perioodil 02.08.2024-01.08.2025 (Aktsiaselts Wris)</v>
          </cell>
        </row>
        <row r="23">
          <cell r="A23" t="str">
            <v>Tervise Arengu Instituut (Partner)</v>
          </cell>
          <cell r="B23" t="str">
            <v>70006292</v>
          </cell>
          <cell r="K23" t="str">
            <v>276367 (2-1) - Tellimused perioodil 25.07.2024 - 24.07.2025 (Aktsiaselts Wris)</v>
          </cell>
        </row>
        <row r="24">
          <cell r="A24" t="str">
            <v>VIIPEKEELETÕLKIDE OSAÜHING (Töövõtja)</v>
          </cell>
          <cell r="B24" t="str">
            <v>11527443</v>
          </cell>
          <cell r="K24" t="str">
            <v>277270 (1-1) - Tellimused alates 03.06.2024 (Reisieksperdi Aktsiaselts)</v>
          </cell>
        </row>
        <row r="25">
          <cell r="A25" t="str">
            <v>Välek OÜ (Töövõtja)</v>
          </cell>
          <cell r="B25" t="str">
            <v>12725926</v>
          </cell>
          <cell r="K25" t="str">
            <v>277270 (2-1) - Tellimused alates 03.06.2024-Live Agentuur OÜ (Live Agentuur OÜ)</v>
          </cell>
        </row>
        <row r="26">
          <cell r="A26" t="str">
            <v>aktsiaselts Olerex (Töövõtja)</v>
          </cell>
          <cell r="B26" t="str">
            <v>10136870</v>
          </cell>
          <cell r="K26" t="str">
            <v>277270 (3-1) - Tellimused alates 03.06.2024-Soulteam OÜ (SOULTEAM OÜ)</v>
          </cell>
        </row>
        <row r="27">
          <cell r="K27" t="str">
            <v>Ideekonkurss teavituskampaania - Ideekonkurss " Hooldereformi teavituskampaania" (Agentuur La Ecwador OÜ)</v>
          </cell>
        </row>
        <row r="28">
          <cell r="K28" t="str">
            <v>Kaugtõlketeenus jaan- veebr 24 - Kaugtõlketeenuse osutamine 2024 jaanuar veebruar (VIIPEKEELETÕLKIDE OSAÜHING)</v>
          </cell>
        </row>
        <row r="29">
          <cell r="K29" t="str">
            <v>Kirjutustõlketeenus - Väikeost kirjutustõlketeenuse osutamiseks 2024 jaanuar? veebruar (VIIPEKEELETÕLKIDE OSAÜHING)</v>
          </cell>
        </row>
        <row r="30">
          <cell r="K30" t="str">
            <v>Omastehoolduse veeb - video - Video- ja taskuhäälingute salvestamise teenus (RINGRING OÜ)</v>
          </cell>
        </row>
        <row r="31">
          <cell r="K31" t="str">
            <v>RFK koolitused - „Rahvusvahelise funktsioneerimisvõime klassifikatsiooni praktiline kasutamine taastusravis ja rehabilitatsioonis“ koolitus (Eva Mengel)</v>
          </cell>
        </row>
        <row r="32">
          <cell r="K32" t="str">
            <v>RFK koolitused - „Rahvusvahelise funktsioneerimisvõime klassifikatsiooni praktiline kasutamine taastusravis ja rehabilitatsioonis“ koolitus K.Pill (Kadri Pill)</v>
          </cell>
        </row>
        <row r="33">
          <cell r="K33" t="str">
            <v>Sotsiaalhoolekande programm - Kagu-Eesti kohalike omavalitsuste sotsiaalhoolekande toetusprogrammi läbiviimine (Mittetulundusühing Sotsiaalse Innovatsiooni Labor)</v>
          </cell>
        </row>
        <row r="34">
          <cell r="K34" t="str">
            <v>Leping puudub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F"/>
      <sheetName val="ANDMED"/>
      <sheetName val="SISENDTABEL"/>
      <sheetName val="LAIENDATUD_SISENDTABEL"/>
    </sheetNames>
    <sheetDataSet>
      <sheetData sheetId="0"/>
      <sheetData sheetId="1"/>
      <sheetData sheetId="2">
        <row r="17">
          <cell r="AC17" t="str">
            <v>Abja vald</v>
          </cell>
        </row>
        <row r="18">
          <cell r="AC18" t="str">
            <v>Aegviidu vald</v>
          </cell>
        </row>
        <row r="19">
          <cell r="AC19" t="str">
            <v>Ahja vald</v>
          </cell>
        </row>
        <row r="20">
          <cell r="AC20" t="str">
            <v>Alajõe vald</v>
          </cell>
        </row>
        <row r="21">
          <cell r="AC21" t="str">
            <v>Alatskivi vald</v>
          </cell>
        </row>
        <row r="22">
          <cell r="AC22" t="str">
            <v>Albu vald</v>
          </cell>
        </row>
        <row r="23">
          <cell r="AC23" t="str">
            <v>Ambla vald</v>
          </cell>
        </row>
        <row r="24">
          <cell r="AC24" t="str">
            <v>Anija vald</v>
          </cell>
        </row>
        <row r="25">
          <cell r="AC25" t="str">
            <v>Antsla vald</v>
          </cell>
        </row>
        <row r="26">
          <cell r="AC26" t="str">
            <v>Are vald</v>
          </cell>
        </row>
        <row r="27">
          <cell r="AC27" t="str">
            <v>Aseri vald</v>
          </cell>
        </row>
        <row r="28">
          <cell r="AC28" t="str">
            <v>Audru vald</v>
          </cell>
        </row>
        <row r="29">
          <cell r="AC29" t="str">
            <v>Avinurme vald</v>
          </cell>
        </row>
        <row r="30">
          <cell r="AC30" t="str">
            <v>Elva linn</v>
          </cell>
        </row>
        <row r="31">
          <cell r="AC31" t="str">
            <v>Emmaste vald</v>
          </cell>
        </row>
        <row r="32">
          <cell r="AC32" t="str">
            <v>Haanja vald</v>
          </cell>
        </row>
        <row r="33">
          <cell r="AC33" t="str">
            <v>Haapsalu linn</v>
          </cell>
        </row>
        <row r="34">
          <cell r="AC34" t="str">
            <v>Haaslava vald</v>
          </cell>
        </row>
        <row r="35">
          <cell r="AC35" t="str">
            <v>Halinga vald</v>
          </cell>
        </row>
        <row r="36">
          <cell r="AC36" t="str">
            <v>Haljala vald</v>
          </cell>
        </row>
        <row r="37">
          <cell r="AC37" t="str">
            <v>Halliste vald</v>
          </cell>
        </row>
        <row r="38">
          <cell r="AC38" t="str">
            <v>Hanila vald</v>
          </cell>
        </row>
        <row r="39">
          <cell r="AC39" t="str">
            <v>Harku vald</v>
          </cell>
        </row>
        <row r="40">
          <cell r="AC40" t="str">
            <v>Helme vald</v>
          </cell>
        </row>
        <row r="41">
          <cell r="AC41" t="str">
            <v>Hiiu vald</v>
          </cell>
        </row>
        <row r="42">
          <cell r="AC42" t="str">
            <v>Hummuli vald</v>
          </cell>
        </row>
        <row r="43">
          <cell r="AC43" t="str">
            <v>Häädemeeste vald</v>
          </cell>
        </row>
        <row r="44">
          <cell r="AC44" t="str">
            <v>Iisaku vald</v>
          </cell>
        </row>
        <row r="45">
          <cell r="AC45" t="str">
            <v>Illuka vald</v>
          </cell>
        </row>
        <row r="46">
          <cell r="AC46" t="str">
            <v>Imavere vald</v>
          </cell>
        </row>
        <row r="47">
          <cell r="AC47" t="str">
            <v>Juuru vald</v>
          </cell>
        </row>
        <row r="48">
          <cell r="AC48" t="str">
            <v>Jõelähtme vald</v>
          </cell>
        </row>
        <row r="49">
          <cell r="AC49" t="str">
            <v>Jõgeva linn</v>
          </cell>
        </row>
        <row r="50">
          <cell r="AC50" t="str">
            <v>Jõgeva vald</v>
          </cell>
        </row>
        <row r="51">
          <cell r="AC51" t="str">
            <v>Jõhvi vald</v>
          </cell>
        </row>
        <row r="52">
          <cell r="AC52" t="str">
            <v>Järva-Jaani vald</v>
          </cell>
        </row>
        <row r="53">
          <cell r="AC53" t="str">
            <v>Järvakandi vald</v>
          </cell>
        </row>
        <row r="54">
          <cell r="AC54" t="str">
            <v>Kadrina vald</v>
          </cell>
        </row>
        <row r="55">
          <cell r="AC55" t="str">
            <v>Kaiu vald</v>
          </cell>
        </row>
        <row r="56">
          <cell r="AC56" t="str">
            <v>Kallaste linn</v>
          </cell>
        </row>
        <row r="57">
          <cell r="AC57" t="str">
            <v>Kambja vald</v>
          </cell>
        </row>
        <row r="58">
          <cell r="AC58" t="str">
            <v>Kanepi vald</v>
          </cell>
        </row>
        <row r="59">
          <cell r="AC59" t="str">
            <v>Kareda vald</v>
          </cell>
        </row>
        <row r="60">
          <cell r="AC60" t="str">
            <v>Karksi vald</v>
          </cell>
        </row>
        <row r="61">
          <cell r="AC61" t="str">
            <v>Karula vald</v>
          </cell>
        </row>
        <row r="62">
          <cell r="AC62" t="str">
            <v>Kasepää vald</v>
          </cell>
        </row>
        <row r="63">
          <cell r="AC63" t="str">
            <v>Kehtna vald</v>
          </cell>
        </row>
        <row r="64">
          <cell r="AC64" t="str">
            <v>Keila linn</v>
          </cell>
        </row>
        <row r="65">
          <cell r="AC65" t="str">
            <v>Keila vald</v>
          </cell>
        </row>
        <row r="66">
          <cell r="AC66" t="str">
            <v>Kernu vald</v>
          </cell>
        </row>
        <row r="67">
          <cell r="AC67" t="str">
            <v>Kihelkonna vald</v>
          </cell>
        </row>
        <row r="68">
          <cell r="AC68" t="str">
            <v>Kihnu vald</v>
          </cell>
        </row>
        <row r="69">
          <cell r="AC69" t="str">
            <v>Kiili vald</v>
          </cell>
        </row>
        <row r="70">
          <cell r="AC70" t="str">
            <v>Kiviõli linn</v>
          </cell>
        </row>
        <row r="71">
          <cell r="AC71" t="str">
            <v>Koeru vald</v>
          </cell>
        </row>
        <row r="72">
          <cell r="AC72" t="str">
            <v>Kohila vald</v>
          </cell>
        </row>
        <row r="73">
          <cell r="AC73" t="str">
            <v>Kohtla vald</v>
          </cell>
        </row>
        <row r="74">
          <cell r="AC74" t="str">
            <v>Kohtla-Järve linn</v>
          </cell>
        </row>
        <row r="75">
          <cell r="AC75" t="str">
            <v>Kohtla-Nõmme vald</v>
          </cell>
        </row>
        <row r="76">
          <cell r="AC76" t="str">
            <v>Koigi vald</v>
          </cell>
        </row>
        <row r="77">
          <cell r="AC77" t="str">
            <v>Kolga-Jaani vald</v>
          </cell>
        </row>
        <row r="78">
          <cell r="AC78" t="str">
            <v>Konguta vald</v>
          </cell>
        </row>
        <row r="79">
          <cell r="AC79" t="str">
            <v>Koonga vald</v>
          </cell>
        </row>
        <row r="80">
          <cell r="AC80" t="str">
            <v>Kose vald</v>
          </cell>
        </row>
        <row r="81">
          <cell r="AC81" t="str">
            <v>Kullamaa vald</v>
          </cell>
        </row>
        <row r="82">
          <cell r="AC82" t="str">
            <v>Kunda linn</v>
          </cell>
        </row>
        <row r="83">
          <cell r="AC83" t="str">
            <v>Kuressaare linn</v>
          </cell>
        </row>
        <row r="84">
          <cell r="AC84" t="str">
            <v>Kuusalu vald</v>
          </cell>
        </row>
        <row r="85">
          <cell r="AC85" t="str">
            <v>Kõlleste vald</v>
          </cell>
        </row>
        <row r="86">
          <cell r="AC86" t="str">
            <v>Kõo vald</v>
          </cell>
        </row>
        <row r="87">
          <cell r="AC87" t="str">
            <v>Kõpu vald</v>
          </cell>
        </row>
        <row r="88">
          <cell r="AC88" t="str">
            <v>Käina vald</v>
          </cell>
        </row>
        <row r="89">
          <cell r="AC89" t="str">
            <v>Käru vald</v>
          </cell>
        </row>
        <row r="90">
          <cell r="AC90" t="str">
            <v>Laekvere vald</v>
          </cell>
        </row>
        <row r="91">
          <cell r="AC91" t="str">
            <v>Laeva vald</v>
          </cell>
        </row>
        <row r="92">
          <cell r="AC92" t="str">
            <v>Laheda vald</v>
          </cell>
        </row>
        <row r="93">
          <cell r="AC93" t="str">
            <v>Laimjala vald</v>
          </cell>
        </row>
        <row r="94">
          <cell r="AC94" t="str">
            <v>Lasva vald</v>
          </cell>
        </row>
        <row r="95">
          <cell r="AC95" t="str">
            <v>Leisi vald</v>
          </cell>
        </row>
        <row r="96">
          <cell r="AC96" t="str">
            <v>Lihula vald</v>
          </cell>
        </row>
        <row r="97">
          <cell r="AC97" t="str">
            <v>Lohusuu vald</v>
          </cell>
        </row>
        <row r="98">
          <cell r="AC98" t="str">
            <v>Loksa linn</v>
          </cell>
        </row>
        <row r="99">
          <cell r="AC99" t="str">
            <v>Luunja vald</v>
          </cell>
        </row>
        <row r="100">
          <cell r="AC100" t="str">
            <v>Lääne-Nigula vald</v>
          </cell>
        </row>
        <row r="101">
          <cell r="AC101" t="str">
            <v>Lääne-Saare vald</v>
          </cell>
        </row>
        <row r="102">
          <cell r="AC102" t="str">
            <v>Lüganuse vald</v>
          </cell>
        </row>
        <row r="103">
          <cell r="AC103" t="str">
            <v>Maardu linn</v>
          </cell>
        </row>
        <row r="104">
          <cell r="AC104" t="str">
            <v>Martna vald</v>
          </cell>
        </row>
        <row r="105">
          <cell r="AC105" t="str">
            <v>Meeksi vald</v>
          </cell>
        </row>
        <row r="106">
          <cell r="AC106" t="str">
            <v>Meremäe vald</v>
          </cell>
        </row>
        <row r="107">
          <cell r="AC107" t="str">
            <v>Mikitamäe vald</v>
          </cell>
        </row>
        <row r="108">
          <cell r="AC108" t="str">
            <v>Misso vald</v>
          </cell>
        </row>
        <row r="109">
          <cell r="AC109" t="str">
            <v>Mooste vald</v>
          </cell>
        </row>
        <row r="110">
          <cell r="AC110" t="str">
            <v>Muhu vald</v>
          </cell>
        </row>
        <row r="111">
          <cell r="AC111" t="str">
            <v>Mustjala vald</v>
          </cell>
        </row>
        <row r="112">
          <cell r="AC112" t="str">
            <v>Mustvee linn</v>
          </cell>
        </row>
        <row r="113">
          <cell r="AC113" t="str">
            <v>Mõisaküla linn</v>
          </cell>
        </row>
        <row r="114">
          <cell r="AC114" t="str">
            <v>Mõniste vald</v>
          </cell>
        </row>
        <row r="115">
          <cell r="AC115" t="str">
            <v>Mäetaguse vald</v>
          </cell>
        </row>
        <row r="116">
          <cell r="AC116" t="str">
            <v>Mäksa vald</v>
          </cell>
        </row>
        <row r="117">
          <cell r="AC117" t="str">
            <v>Märjamaa vald</v>
          </cell>
        </row>
        <row r="118">
          <cell r="AC118" t="str">
            <v>Narva linn</v>
          </cell>
        </row>
        <row r="119">
          <cell r="AC119" t="str">
            <v>Narva-Jõesuu linn</v>
          </cell>
        </row>
        <row r="120">
          <cell r="AC120" t="str">
            <v>Nissi vald</v>
          </cell>
        </row>
        <row r="121">
          <cell r="AC121" t="str">
            <v>Noarootsi vald</v>
          </cell>
        </row>
        <row r="122">
          <cell r="AC122" t="str">
            <v>Nõo vald</v>
          </cell>
        </row>
        <row r="123">
          <cell r="AC123" t="str">
            <v>Nõva vald</v>
          </cell>
        </row>
        <row r="124">
          <cell r="AC124" t="str">
            <v>Orava vald</v>
          </cell>
        </row>
        <row r="125">
          <cell r="AC125" t="str">
            <v>Orissaare vald</v>
          </cell>
        </row>
        <row r="126">
          <cell r="AC126" t="str">
            <v>Otepää vald</v>
          </cell>
        </row>
        <row r="127">
          <cell r="AC127" t="str">
            <v>Padise vald</v>
          </cell>
        </row>
        <row r="128">
          <cell r="AC128" t="str">
            <v>Paide linn</v>
          </cell>
        </row>
        <row r="129">
          <cell r="AC129" t="str">
            <v>Paide vald</v>
          </cell>
        </row>
        <row r="130">
          <cell r="AC130" t="str">
            <v>Paikuse vald</v>
          </cell>
        </row>
        <row r="131">
          <cell r="AC131" t="str">
            <v>Pajusi vald</v>
          </cell>
        </row>
        <row r="132">
          <cell r="AC132" t="str">
            <v>Pala vald</v>
          </cell>
        </row>
        <row r="133">
          <cell r="AC133" t="str">
            <v>Palamuse vald</v>
          </cell>
        </row>
        <row r="134">
          <cell r="AC134" t="str">
            <v>Paldiski linn</v>
          </cell>
        </row>
        <row r="135">
          <cell r="AC135" t="str">
            <v>Palupera vald</v>
          </cell>
        </row>
        <row r="136">
          <cell r="AC136" t="str">
            <v>Peipsiääre vald</v>
          </cell>
        </row>
        <row r="137">
          <cell r="AC137" t="str">
            <v>Pihtla vald</v>
          </cell>
        </row>
        <row r="138">
          <cell r="AC138" t="str">
            <v>Piirissaare vald</v>
          </cell>
        </row>
        <row r="139">
          <cell r="AC139" t="str">
            <v>Puhja vald</v>
          </cell>
        </row>
        <row r="140">
          <cell r="AC140" t="str">
            <v>Puka vald</v>
          </cell>
        </row>
        <row r="141">
          <cell r="AC141" t="str">
            <v>Puurmani vald</v>
          </cell>
        </row>
        <row r="142">
          <cell r="AC142" t="str">
            <v>Põdrala vald</v>
          </cell>
        </row>
        <row r="143">
          <cell r="AC143" t="str">
            <v>Põltsamaa linn</v>
          </cell>
        </row>
        <row r="144">
          <cell r="AC144" t="str">
            <v>Põltsamaa vald</v>
          </cell>
        </row>
        <row r="145">
          <cell r="AC145" t="str">
            <v>Põlva linn</v>
          </cell>
        </row>
        <row r="146">
          <cell r="AC146" t="str">
            <v>Põlva vald</v>
          </cell>
        </row>
        <row r="147">
          <cell r="AC147" t="str">
            <v>Pärnu linn</v>
          </cell>
        </row>
        <row r="148">
          <cell r="AC148" t="str">
            <v>Pöide vald</v>
          </cell>
        </row>
        <row r="149">
          <cell r="AC149" t="str">
            <v>Pühalepa vald</v>
          </cell>
        </row>
        <row r="150">
          <cell r="AC150" t="str">
            <v>Raasiku vald</v>
          </cell>
        </row>
        <row r="151">
          <cell r="AC151" t="str">
            <v>Rae vald</v>
          </cell>
        </row>
        <row r="152">
          <cell r="AC152" t="str">
            <v>Raikküla vald</v>
          </cell>
        </row>
        <row r="153">
          <cell r="AC153" t="str">
            <v>Rakke vald</v>
          </cell>
        </row>
        <row r="154">
          <cell r="AC154" t="str">
            <v>Rakvere linn</v>
          </cell>
        </row>
        <row r="155">
          <cell r="AC155" t="str">
            <v>Rakvere vald</v>
          </cell>
        </row>
        <row r="156">
          <cell r="AC156" t="str">
            <v>Rannu vald</v>
          </cell>
        </row>
        <row r="157">
          <cell r="AC157" t="str">
            <v>Rapla vald</v>
          </cell>
        </row>
        <row r="158">
          <cell r="AC158" t="str">
            <v>Ridala vald</v>
          </cell>
        </row>
        <row r="159">
          <cell r="AC159" t="str">
            <v>Roosna-Alliku vald</v>
          </cell>
        </row>
        <row r="160">
          <cell r="AC160" t="str">
            <v>Ruhnu vald</v>
          </cell>
        </row>
        <row r="161">
          <cell r="AC161" t="str">
            <v>Rõngu vald</v>
          </cell>
        </row>
        <row r="162">
          <cell r="AC162" t="str">
            <v>Rõuge vald</v>
          </cell>
        </row>
        <row r="163">
          <cell r="AC163" t="str">
            <v>Rägavere vald</v>
          </cell>
        </row>
        <row r="164">
          <cell r="AC164" t="str">
            <v>Räpina vald</v>
          </cell>
        </row>
        <row r="165">
          <cell r="AC165" t="str">
            <v>Saarde vald</v>
          </cell>
        </row>
        <row r="166">
          <cell r="AC166" t="str">
            <v>Saare vald</v>
          </cell>
        </row>
        <row r="167">
          <cell r="AC167" t="str">
            <v>Saku vald</v>
          </cell>
        </row>
        <row r="168">
          <cell r="AC168" t="str">
            <v>Salme vald</v>
          </cell>
        </row>
        <row r="169">
          <cell r="AC169" t="str">
            <v>Sangaste vald</v>
          </cell>
        </row>
        <row r="170">
          <cell r="AC170" t="str">
            <v>Saue linn</v>
          </cell>
        </row>
        <row r="171">
          <cell r="AC171" t="str">
            <v>Saue vald</v>
          </cell>
        </row>
        <row r="172">
          <cell r="AC172" t="str">
            <v>Sauga vald</v>
          </cell>
        </row>
        <row r="173">
          <cell r="AC173" t="str">
            <v>Sillamäe linn</v>
          </cell>
        </row>
        <row r="174">
          <cell r="AC174" t="str">
            <v>Sindi linn</v>
          </cell>
        </row>
        <row r="175">
          <cell r="AC175" t="str">
            <v>Sonda vald</v>
          </cell>
        </row>
        <row r="176">
          <cell r="AC176" t="str">
            <v>Surju vald</v>
          </cell>
        </row>
        <row r="177">
          <cell r="AC177" t="str">
            <v>Suure-Jaani vald</v>
          </cell>
        </row>
        <row r="178">
          <cell r="AC178" t="str">
            <v>Sõmerpalu vald</v>
          </cell>
        </row>
        <row r="179">
          <cell r="AC179" t="str">
            <v>Sõmeru vald</v>
          </cell>
        </row>
        <row r="180">
          <cell r="AC180" t="str">
            <v>Tabivere vald</v>
          </cell>
        </row>
        <row r="181">
          <cell r="AC181" t="str">
            <v>Taheva vald</v>
          </cell>
        </row>
        <row r="182">
          <cell r="AC182" t="str">
            <v>Tahkuranna vald</v>
          </cell>
        </row>
        <row r="183">
          <cell r="AC183" t="str">
            <v>Tallinn</v>
          </cell>
        </row>
        <row r="184">
          <cell r="AC184" t="str">
            <v>Tamsalu vald</v>
          </cell>
        </row>
        <row r="185">
          <cell r="AC185" t="str">
            <v>Tapa vald</v>
          </cell>
        </row>
        <row r="186">
          <cell r="AC186" t="str">
            <v>Tartu linn</v>
          </cell>
        </row>
        <row r="187">
          <cell r="AC187" t="str">
            <v>Tartu vald</v>
          </cell>
        </row>
        <row r="188">
          <cell r="AC188" t="str">
            <v>Tarvastu vald</v>
          </cell>
        </row>
        <row r="189">
          <cell r="AC189" t="str">
            <v>Toila vald</v>
          </cell>
        </row>
        <row r="190">
          <cell r="AC190" t="str">
            <v>Tootsi vald</v>
          </cell>
        </row>
        <row r="191">
          <cell r="AC191" t="str">
            <v>Torgu vald</v>
          </cell>
        </row>
        <row r="192">
          <cell r="AC192" t="str">
            <v>Tori vald</v>
          </cell>
        </row>
        <row r="193">
          <cell r="AC193" t="str">
            <v>Torma vald</v>
          </cell>
        </row>
        <row r="194">
          <cell r="AC194" t="str">
            <v>Tudulinna vald</v>
          </cell>
        </row>
        <row r="195">
          <cell r="AC195" t="str">
            <v>Tõlliste vald</v>
          </cell>
        </row>
        <row r="196">
          <cell r="AC196" t="str">
            <v>Tõrva linn</v>
          </cell>
        </row>
        <row r="197">
          <cell r="AC197" t="str">
            <v>Tõstamaa vald</v>
          </cell>
        </row>
        <row r="198">
          <cell r="AC198" t="str">
            <v>Tähtvere vald</v>
          </cell>
        </row>
        <row r="199">
          <cell r="AC199" t="str">
            <v>Türi vald</v>
          </cell>
        </row>
        <row r="200">
          <cell r="AC200" t="str">
            <v>Urvaste vald</v>
          </cell>
        </row>
        <row r="201">
          <cell r="AC201" t="str">
            <v>Vaivara vald</v>
          </cell>
        </row>
        <row r="202">
          <cell r="AC202" t="str">
            <v>Valga linn</v>
          </cell>
        </row>
        <row r="203">
          <cell r="AC203" t="str">
            <v>Valgjärve vald</v>
          </cell>
        </row>
        <row r="204">
          <cell r="AC204" t="str">
            <v>Valjala vald</v>
          </cell>
        </row>
        <row r="205">
          <cell r="AC205" t="str">
            <v>Vara vald</v>
          </cell>
        </row>
        <row r="206">
          <cell r="AC206" t="str">
            <v>Varbla vald</v>
          </cell>
        </row>
        <row r="207">
          <cell r="AC207" t="str">
            <v>Varstu vald</v>
          </cell>
        </row>
        <row r="208">
          <cell r="AC208" t="str">
            <v>Vasalemma vald</v>
          </cell>
        </row>
        <row r="209">
          <cell r="AC209" t="str">
            <v>Vastse-Kuuste vald</v>
          </cell>
        </row>
        <row r="210">
          <cell r="AC210" t="str">
            <v>Vastseliina vald</v>
          </cell>
        </row>
        <row r="211">
          <cell r="AC211" t="str">
            <v>Veriora vald</v>
          </cell>
        </row>
        <row r="212">
          <cell r="AC212" t="str">
            <v>Vigala vald</v>
          </cell>
        </row>
        <row r="213">
          <cell r="AC213" t="str">
            <v>Vihula vald</v>
          </cell>
        </row>
        <row r="214">
          <cell r="AC214" t="str">
            <v>Viimsi vald</v>
          </cell>
        </row>
        <row r="215">
          <cell r="AC215" t="str">
            <v>Viljandi linn</v>
          </cell>
        </row>
        <row r="216">
          <cell r="AC216" t="str">
            <v>Viljandi vald</v>
          </cell>
        </row>
        <row r="217">
          <cell r="AC217" t="str">
            <v>Vinni vald</v>
          </cell>
        </row>
        <row r="218">
          <cell r="AC218" t="str">
            <v>Viru-Nigula vald</v>
          </cell>
        </row>
        <row r="219">
          <cell r="AC219" t="str">
            <v>Vormsi vald</v>
          </cell>
        </row>
        <row r="220">
          <cell r="AC220" t="str">
            <v>Võhma linn</v>
          </cell>
        </row>
        <row r="221">
          <cell r="AC221" t="str">
            <v>Võnnu vald</v>
          </cell>
        </row>
        <row r="222">
          <cell r="AC222" t="str">
            <v>Võru linn</v>
          </cell>
        </row>
        <row r="223">
          <cell r="AC223" t="str">
            <v>Võru vald</v>
          </cell>
        </row>
        <row r="224">
          <cell r="AC224" t="str">
            <v>Väike-Maarja vald</v>
          </cell>
        </row>
        <row r="225">
          <cell r="AC225" t="str">
            <v>Vändra vald</v>
          </cell>
        </row>
        <row r="226">
          <cell r="AC226" t="str">
            <v>Vändra vald (alev)</v>
          </cell>
        </row>
        <row r="227">
          <cell r="AC227" t="str">
            <v>Värska vald</v>
          </cell>
        </row>
        <row r="228">
          <cell r="AC228" t="str">
            <v>Väätsa vald</v>
          </cell>
        </row>
        <row r="229">
          <cell r="AC229" t="str">
            <v>Õru vald</v>
          </cell>
        </row>
        <row r="230">
          <cell r="AC230" t="str">
            <v>Ülenurme vald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BEDB-C248-48AB-A8D5-FFECEC261192}">
  <dimension ref="A1:S49"/>
  <sheetViews>
    <sheetView tabSelected="1" topLeftCell="B35" workbookViewId="0">
      <selection activeCell="I19" sqref="I19"/>
    </sheetView>
  </sheetViews>
  <sheetFormatPr defaultRowHeight="14.5" x14ac:dyDescent="0.35"/>
  <cols>
    <col min="2" max="2" width="48.453125" customWidth="1"/>
    <col min="3" max="3" width="12.36328125" bestFit="1" customWidth="1"/>
    <col min="4" max="4" width="12.36328125" customWidth="1"/>
    <col min="5" max="5" width="10.453125" style="65" customWidth="1"/>
    <col min="6" max="6" width="11.81640625" customWidth="1"/>
    <col min="7" max="7" width="13" customWidth="1"/>
    <col min="8" max="8" width="9.453125" customWidth="1"/>
    <col min="9" max="9" width="12.26953125" customWidth="1"/>
    <col min="11" max="11" width="9.90625" bestFit="1" customWidth="1"/>
    <col min="13" max="13" width="9.90625" bestFit="1" customWidth="1"/>
    <col min="15" max="19" width="8.7265625" style="66"/>
  </cols>
  <sheetData>
    <row r="1" spans="1:15" s="48" customFormat="1" ht="14.5" customHeight="1" x14ac:dyDescent="0.3">
      <c r="A1" s="54"/>
      <c r="B1" s="54"/>
      <c r="C1" s="1"/>
      <c r="D1" s="54"/>
      <c r="E1" s="100" t="s">
        <v>71</v>
      </c>
      <c r="F1" s="100"/>
      <c r="G1" s="100"/>
      <c r="H1" s="57"/>
      <c r="I1" s="56"/>
      <c r="J1" s="56"/>
      <c r="K1" s="54"/>
      <c r="L1" s="54"/>
      <c r="M1" s="54"/>
      <c r="N1" s="54"/>
    </row>
    <row r="2" spans="1:15" s="48" customFormat="1" ht="14.5" customHeight="1" x14ac:dyDescent="0.3">
      <c r="A2" s="54"/>
      <c r="B2" s="54"/>
      <c r="C2" s="98" t="s">
        <v>0</v>
      </c>
      <c r="D2" s="98"/>
      <c r="E2" s="98"/>
      <c r="F2" s="98"/>
      <c r="G2" s="98"/>
      <c r="H2" s="53"/>
      <c r="I2" s="53"/>
      <c r="J2" s="53"/>
      <c r="K2" s="54"/>
      <c r="L2" s="54"/>
      <c r="M2" s="54"/>
      <c r="N2" s="54"/>
    </row>
    <row r="3" spans="1:15" s="48" customFormat="1" ht="32.25" customHeight="1" x14ac:dyDescent="0.3">
      <c r="A3" s="54"/>
      <c r="B3" s="54"/>
      <c r="C3" s="98"/>
      <c r="D3" s="98"/>
      <c r="E3" s="98"/>
      <c r="F3" s="98"/>
      <c r="G3" s="98"/>
      <c r="H3" s="53"/>
      <c r="I3" s="53"/>
      <c r="J3" s="53"/>
      <c r="K3" s="54"/>
      <c r="L3" s="54"/>
      <c r="M3" s="54"/>
      <c r="N3" s="54"/>
    </row>
    <row r="4" spans="1:15" s="48" customFormat="1" ht="14" x14ac:dyDescent="0.3">
      <c r="A4" s="54"/>
      <c r="B4" s="54"/>
      <c r="C4" s="54"/>
      <c r="D4" s="54"/>
      <c r="E4" s="99"/>
      <c r="F4" s="99"/>
      <c r="G4" s="57" t="s">
        <v>1</v>
      </c>
      <c r="H4" s="55"/>
      <c r="I4" s="99"/>
      <c r="J4" s="99"/>
      <c r="K4" s="54"/>
      <c r="L4" s="54"/>
      <c r="M4" s="54"/>
      <c r="N4" s="54"/>
    </row>
    <row r="5" spans="1:15" s="48" customFormat="1" ht="14" x14ac:dyDescent="0.3">
      <c r="A5" s="2" t="s">
        <v>2</v>
      </c>
      <c r="B5" s="49"/>
      <c r="C5" s="54"/>
      <c r="D5" s="54"/>
      <c r="E5" s="55"/>
      <c r="F5" s="54"/>
      <c r="G5" s="54"/>
      <c r="H5" s="54"/>
      <c r="I5" s="54"/>
      <c r="J5" s="54"/>
      <c r="K5" s="54"/>
      <c r="L5" s="54"/>
      <c r="M5" s="54"/>
      <c r="N5" s="54"/>
    </row>
    <row r="6" spans="1:15" s="48" customFormat="1" ht="14" x14ac:dyDescent="0.3">
      <c r="A6" s="50" t="s">
        <v>3</v>
      </c>
      <c r="B6" s="49"/>
      <c r="C6" s="54"/>
      <c r="D6" s="54"/>
      <c r="E6" s="55"/>
      <c r="F6" s="54"/>
      <c r="G6" s="54"/>
      <c r="H6" s="54"/>
      <c r="I6" s="54"/>
      <c r="J6" s="54"/>
      <c r="K6" s="54"/>
      <c r="L6" s="54"/>
      <c r="M6" s="54"/>
      <c r="N6" s="54"/>
    </row>
    <row r="7" spans="1:15" s="48" customFormat="1" ht="15" customHeight="1" x14ac:dyDescent="0.3">
      <c r="A7" s="50" t="s">
        <v>4</v>
      </c>
      <c r="B7" s="50" t="s">
        <v>5</v>
      </c>
      <c r="C7" s="54"/>
      <c r="D7" s="54"/>
      <c r="E7" s="55"/>
      <c r="F7" s="54"/>
      <c r="G7" s="54"/>
      <c r="H7" s="54"/>
      <c r="I7" s="54"/>
      <c r="J7" s="54"/>
      <c r="K7" s="54"/>
      <c r="L7" s="54"/>
      <c r="M7" s="54"/>
      <c r="N7" s="54"/>
    </row>
    <row r="8" spans="1:15" s="48" customFormat="1" ht="14" x14ac:dyDescent="0.3">
      <c r="A8" s="50" t="s">
        <v>6</v>
      </c>
      <c r="B8" s="49"/>
      <c r="C8" s="54"/>
      <c r="D8" s="54"/>
      <c r="E8" s="55"/>
      <c r="F8" s="54"/>
      <c r="G8" s="54"/>
      <c r="H8" s="54"/>
      <c r="I8" s="54"/>
      <c r="J8" s="54"/>
      <c r="K8" s="54"/>
      <c r="L8" s="54"/>
      <c r="M8" s="54"/>
      <c r="N8" s="54"/>
    </row>
    <row r="9" spans="1:15" s="48" customFormat="1" ht="14" x14ac:dyDescent="0.3">
      <c r="A9" s="50"/>
      <c r="B9" s="49"/>
      <c r="C9" s="54"/>
      <c r="D9" s="54"/>
      <c r="E9" s="55"/>
      <c r="F9" s="54"/>
      <c r="G9" s="54"/>
      <c r="H9" s="54"/>
      <c r="I9" s="54"/>
      <c r="J9" s="54"/>
      <c r="K9" s="54"/>
      <c r="L9" s="54"/>
      <c r="M9" s="54"/>
      <c r="N9" s="54"/>
    </row>
    <row r="10" spans="1:15" x14ac:dyDescent="0.35">
      <c r="A10" s="93" t="s">
        <v>7</v>
      </c>
      <c r="B10" s="94" t="s">
        <v>8</v>
      </c>
      <c r="C10" s="101" t="s">
        <v>9</v>
      </c>
      <c r="D10" s="101"/>
      <c r="E10" s="101"/>
      <c r="F10" s="101"/>
      <c r="G10" s="91"/>
      <c r="I10" s="66"/>
      <c r="J10" s="66"/>
      <c r="K10" s="66"/>
      <c r="L10" s="66"/>
    </row>
    <row r="11" spans="1:15" x14ac:dyDescent="0.35">
      <c r="A11" s="93"/>
      <c r="B11" s="94"/>
      <c r="C11" s="71">
        <v>2023</v>
      </c>
      <c r="D11" s="71">
        <v>2024</v>
      </c>
      <c r="E11" s="72">
        <v>2025</v>
      </c>
      <c r="F11" s="72">
        <v>2026</v>
      </c>
      <c r="G11" s="72" t="s">
        <v>10</v>
      </c>
      <c r="I11" s="66"/>
      <c r="J11" s="66"/>
      <c r="K11" s="66"/>
      <c r="L11" s="66"/>
    </row>
    <row r="12" spans="1:15" ht="26" x14ac:dyDescent="0.35">
      <c r="A12" s="93"/>
      <c r="B12" s="94"/>
      <c r="C12" s="3" t="s">
        <v>11</v>
      </c>
      <c r="D12" s="3" t="s">
        <v>11</v>
      </c>
      <c r="E12" s="3" t="s">
        <v>11</v>
      </c>
      <c r="F12" s="3" t="s">
        <v>11</v>
      </c>
      <c r="G12" s="3" t="s">
        <v>11</v>
      </c>
      <c r="I12" s="66"/>
      <c r="J12" s="66"/>
      <c r="K12" s="66"/>
      <c r="L12" s="66"/>
      <c r="O12" s="67"/>
    </row>
    <row r="13" spans="1:15" x14ac:dyDescent="0.35">
      <c r="A13" s="70">
        <v>1</v>
      </c>
      <c r="B13" s="70">
        <v>2</v>
      </c>
      <c r="C13" s="73">
        <v>3</v>
      </c>
      <c r="D13" s="4">
        <v>4</v>
      </c>
      <c r="E13" s="70">
        <v>5</v>
      </c>
      <c r="F13" s="70">
        <v>6</v>
      </c>
      <c r="G13" s="70">
        <v>7</v>
      </c>
      <c r="I13" s="66"/>
      <c r="J13" s="66"/>
      <c r="K13" s="66"/>
      <c r="L13" s="66"/>
    </row>
    <row r="14" spans="1:15" x14ac:dyDescent="0.35">
      <c r="A14" s="5" t="s">
        <v>12</v>
      </c>
      <c r="B14" s="6" t="s">
        <v>13</v>
      </c>
      <c r="C14" s="7">
        <f>C15+C16+C24+C30</f>
        <v>152939.83000000002</v>
      </c>
      <c r="D14" s="7">
        <f>D15+D16+D24+D30</f>
        <v>1802878.77</v>
      </c>
      <c r="E14" s="7">
        <f>E15+E16+E24+E30</f>
        <v>2071505.4819999998</v>
      </c>
      <c r="F14" s="7">
        <f>F15+F16+F24+F30</f>
        <v>3636828.9813333331</v>
      </c>
      <c r="G14" s="7">
        <f>E14+F14+C14+D14</f>
        <v>7664153.0633333325</v>
      </c>
      <c r="I14" s="66"/>
      <c r="J14" s="66"/>
      <c r="K14" s="66"/>
      <c r="L14" s="66"/>
    </row>
    <row r="15" spans="1:15" x14ac:dyDescent="0.35">
      <c r="A15" s="5" t="s">
        <v>14</v>
      </c>
      <c r="B15" s="8" t="s">
        <v>15</v>
      </c>
      <c r="C15" s="58">
        <v>0</v>
      </c>
      <c r="D15" s="59">
        <v>34559.22</v>
      </c>
      <c r="E15" s="7">
        <v>47099</v>
      </c>
      <c r="F15" s="7">
        <v>50492</v>
      </c>
      <c r="G15" s="7">
        <f t="shared" ref="G15:G36" si="0">E15+F15+C15+D15</f>
        <v>132150.22</v>
      </c>
      <c r="I15" s="66"/>
      <c r="J15" s="66"/>
      <c r="K15" s="66"/>
      <c r="L15" s="66"/>
    </row>
    <row r="16" spans="1:15" ht="26" x14ac:dyDescent="0.35">
      <c r="A16" s="9" t="s">
        <v>16</v>
      </c>
      <c r="B16" s="10" t="s">
        <v>17</v>
      </c>
      <c r="C16" s="11">
        <f>SUM(C17+C18+C19+C20+C21+C22+C23)</f>
        <v>131737.83000000002</v>
      </c>
      <c r="D16" s="11">
        <f>SUM(D17+D18+D19+D20+D21+D22+D23)</f>
        <v>1525490.87</v>
      </c>
      <c r="E16" s="11">
        <f>SUM(E17+E18+E19+E20+E21+E22+E23)</f>
        <v>1154413.96</v>
      </c>
      <c r="F16" s="11">
        <f>SUM(F17+F18+F19+F20+F21+F22+F23)</f>
        <v>1264140.0333333332</v>
      </c>
      <c r="G16" s="11">
        <f t="shared" si="0"/>
        <v>4075782.6933333334</v>
      </c>
      <c r="I16" s="66"/>
      <c r="J16" s="66"/>
      <c r="K16" s="66"/>
      <c r="L16" s="66"/>
    </row>
    <row r="17" spans="1:12" x14ac:dyDescent="0.35">
      <c r="A17" s="74" t="s">
        <v>18</v>
      </c>
      <c r="B17" s="12" t="s">
        <v>19</v>
      </c>
      <c r="C17" s="75">
        <v>36865.07</v>
      </c>
      <c r="D17" s="75">
        <v>642847.76</v>
      </c>
      <c r="E17" s="75">
        <v>469981.96</v>
      </c>
      <c r="F17" s="75">
        <v>514640.03333333333</v>
      </c>
      <c r="G17" s="7">
        <f t="shared" si="0"/>
        <v>1664334.8233333332</v>
      </c>
      <c r="I17" s="66"/>
      <c r="J17" s="66"/>
      <c r="K17" s="66"/>
      <c r="L17" s="66"/>
    </row>
    <row r="18" spans="1:12" ht="30.75" customHeight="1" x14ac:dyDescent="0.35">
      <c r="A18" s="74" t="s">
        <v>20</v>
      </c>
      <c r="B18" s="68" t="s">
        <v>21</v>
      </c>
      <c r="C18" s="75">
        <v>21136</v>
      </c>
      <c r="D18" s="75">
        <v>369257.37</v>
      </c>
      <c r="E18" s="75">
        <v>65900</v>
      </c>
      <c r="F18" s="75">
        <v>215000</v>
      </c>
      <c r="G18" s="7">
        <f t="shared" si="0"/>
        <v>671293.37</v>
      </c>
      <c r="I18" s="66"/>
      <c r="J18" s="66"/>
      <c r="K18" s="66"/>
      <c r="L18" s="66"/>
    </row>
    <row r="19" spans="1:12" x14ac:dyDescent="0.35">
      <c r="A19" s="74" t="s">
        <v>22</v>
      </c>
      <c r="B19" s="13" t="s">
        <v>23</v>
      </c>
      <c r="C19" s="75">
        <v>0</v>
      </c>
      <c r="D19" s="75">
        <v>0</v>
      </c>
      <c r="E19" s="75">
        <v>0</v>
      </c>
      <c r="F19" s="75">
        <v>0</v>
      </c>
      <c r="G19" s="7">
        <f t="shared" si="0"/>
        <v>0</v>
      </c>
      <c r="I19" s="66"/>
      <c r="J19" s="66"/>
      <c r="K19" s="66"/>
      <c r="L19" s="66"/>
    </row>
    <row r="20" spans="1:12" x14ac:dyDescent="0.35">
      <c r="A20" s="74" t="s">
        <v>24</v>
      </c>
      <c r="B20" s="68" t="s">
        <v>25</v>
      </c>
      <c r="C20" s="75">
        <v>19529.760000000002</v>
      </c>
      <c r="D20" s="75">
        <v>311301.14</v>
      </c>
      <c r="E20" s="75">
        <v>348005</v>
      </c>
      <c r="F20" s="75">
        <v>0</v>
      </c>
      <c r="G20" s="7">
        <f t="shared" si="0"/>
        <v>678835.9</v>
      </c>
      <c r="I20" s="66"/>
      <c r="J20" s="66"/>
      <c r="K20" s="66"/>
      <c r="L20" s="66"/>
    </row>
    <row r="21" spans="1:12" x14ac:dyDescent="0.35">
      <c r="A21" s="74" t="s">
        <v>26</v>
      </c>
      <c r="B21" s="76" t="s">
        <v>27</v>
      </c>
      <c r="C21" s="75">
        <v>54207</v>
      </c>
      <c r="D21" s="75">
        <v>84960.29</v>
      </c>
      <c r="E21" s="75">
        <v>109327</v>
      </c>
      <c r="F21" s="75">
        <v>363700</v>
      </c>
      <c r="G21" s="7">
        <f t="shared" si="0"/>
        <v>612194.29</v>
      </c>
      <c r="I21" s="66"/>
      <c r="J21" s="66"/>
      <c r="K21" s="66"/>
      <c r="L21" s="66"/>
    </row>
    <row r="22" spans="1:12" ht="25" x14ac:dyDescent="0.35">
      <c r="A22" s="74" t="s">
        <v>28</v>
      </c>
      <c r="B22" s="76" t="s">
        <v>29</v>
      </c>
      <c r="C22" s="75">
        <v>0</v>
      </c>
      <c r="D22" s="75">
        <v>117040.31</v>
      </c>
      <c r="E22" s="75">
        <v>161200</v>
      </c>
      <c r="F22" s="75">
        <v>170800</v>
      </c>
      <c r="G22" s="7">
        <f t="shared" si="0"/>
        <v>449040.31</v>
      </c>
      <c r="I22" s="66"/>
      <c r="J22" s="66"/>
      <c r="K22" s="66"/>
      <c r="L22" s="66"/>
    </row>
    <row r="23" spans="1:12" ht="25" x14ac:dyDescent="0.35">
      <c r="A23" s="74" t="s">
        <v>30</v>
      </c>
      <c r="B23" s="76" t="s">
        <v>31</v>
      </c>
      <c r="C23" s="75">
        <v>0</v>
      </c>
      <c r="D23" s="75">
        <v>84</v>
      </c>
      <c r="E23" s="75">
        <v>0</v>
      </c>
      <c r="F23" s="75">
        <v>0</v>
      </c>
      <c r="G23" s="7">
        <f t="shared" si="0"/>
        <v>84</v>
      </c>
      <c r="I23" s="66"/>
      <c r="J23" s="66"/>
      <c r="K23" s="66"/>
      <c r="L23" s="66"/>
    </row>
    <row r="24" spans="1:12" ht="39" x14ac:dyDescent="0.35">
      <c r="A24" s="14" t="s">
        <v>32</v>
      </c>
      <c r="B24" s="10" t="s">
        <v>33</v>
      </c>
      <c r="C24" s="11">
        <f>SUM(C25+C26+C27+C28+C29)</f>
        <v>21202</v>
      </c>
      <c r="D24" s="11">
        <f>SUM(D25+D26+D27+D28+D29)</f>
        <v>242828.68</v>
      </c>
      <c r="E24" s="11">
        <f>SUM(E25+E26+E27+E28+E29)</f>
        <v>782153.522</v>
      </c>
      <c r="F24" s="11">
        <f t="shared" ref="F24" si="1">SUM(F25+F26+F27+F28+F29)</f>
        <v>1687243.048</v>
      </c>
      <c r="G24" s="11">
        <f t="shared" si="0"/>
        <v>2733427.25</v>
      </c>
      <c r="I24" s="66"/>
      <c r="J24" s="66"/>
      <c r="K24" s="66"/>
      <c r="L24" s="66"/>
    </row>
    <row r="25" spans="1:12" x14ac:dyDescent="0.35">
      <c r="A25" s="77" t="s">
        <v>34</v>
      </c>
      <c r="B25" s="76" t="s">
        <v>19</v>
      </c>
      <c r="C25" s="75">
        <v>20926</v>
      </c>
      <c r="D25" s="60">
        <v>151681.66</v>
      </c>
      <c r="E25" s="75">
        <v>187457.61000000002</v>
      </c>
      <c r="F25" s="61">
        <v>193007.40000000002</v>
      </c>
      <c r="G25" s="7">
        <f t="shared" si="0"/>
        <v>553072.67000000004</v>
      </c>
      <c r="I25" s="66"/>
      <c r="J25" s="66"/>
      <c r="K25" s="66"/>
      <c r="L25" s="66"/>
    </row>
    <row r="26" spans="1:12" ht="25" x14ac:dyDescent="0.35">
      <c r="A26" s="74" t="s">
        <v>35</v>
      </c>
      <c r="B26" s="13" t="s">
        <v>69</v>
      </c>
      <c r="C26" s="75">
        <v>0</v>
      </c>
      <c r="D26" s="60">
        <v>4879.3100000000004</v>
      </c>
      <c r="E26" s="75">
        <v>271896</v>
      </c>
      <c r="F26" s="61">
        <v>345000</v>
      </c>
      <c r="G26" s="7">
        <f t="shared" si="0"/>
        <v>621775.31000000006</v>
      </c>
      <c r="I26" s="66"/>
      <c r="J26" s="66"/>
      <c r="K26" s="66"/>
      <c r="L26" s="66"/>
    </row>
    <row r="27" spans="1:12" ht="25" x14ac:dyDescent="0.35">
      <c r="A27" s="74" t="s">
        <v>36</v>
      </c>
      <c r="B27" s="13" t="s">
        <v>37</v>
      </c>
      <c r="C27" s="75">
        <v>0</v>
      </c>
      <c r="D27" s="60">
        <v>2255.61</v>
      </c>
      <c r="E27" s="75">
        <v>1655</v>
      </c>
      <c r="F27" s="61">
        <v>298480</v>
      </c>
      <c r="G27" s="7">
        <f t="shared" si="0"/>
        <v>302390.61</v>
      </c>
      <c r="I27" s="66"/>
      <c r="J27" s="66"/>
      <c r="K27" s="66"/>
      <c r="L27" s="66"/>
    </row>
    <row r="28" spans="1:12" ht="16.5" customHeight="1" x14ac:dyDescent="0.35">
      <c r="A28" s="77" t="s">
        <v>38</v>
      </c>
      <c r="B28" s="13" t="s">
        <v>39</v>
      </c>
      <c r="C28" s="75">
        <v>0</v>
      </c>
      <c r="D28" s="60">
        <v>0</v>
      </c>
      <c r="E28" s="75">
        <v>0</v>
      </c>
      <c r="F28" s="61">
        <v>0</v>
      </c>
      <c r="G28" s="7">
        <f t="shared" si="0"/>
        <v>0</v>
      </c>
      <c r="I28" s="66"/>
      <c r="J28" s="66"/>
      <c r="K28" s="66"/>
      <c r="L28" s="66"/>
    </row>
    <row r="29" spans="1:12" x14ac:dyDescent="0.35">
      <c r="A29" s="78" t="s">
        <v>40</v>
      </c>
      <c r="B29" s="15" t="s">
        <v>41</v>
      </c>
      <c r="C29" s="79">
        <v>276</v>
      </c>
      <c r="D29" s="60">
        <v>84012.1</v>
      </c>
      <c r="E29" s="79">
        <v>321144.91200000001</v>
      </c>
      <c r="F29" s="61">
        <v>850755.64800000004</v>
      </c>
      <c r="G29" s="16">
        <f t="shared" si="0"/>
        <v>1256188.6600000001</v>
      </c>
      <c r="I29" s="66"/>
      <c r="J29" s="66"/>
      <c r="K29" s="66"/>
      <c r="L29" s="66"/>
    </row>
    <row r="30" spans="1:12" ht="26.5" x14ac:dyDescent="0.35">
      <c r="A30" s="80" t="s">
        <v>42</v>
      </c>
      <c r="B30" s="17" t="s">
        <v>43</v>
      </c>
      <c r="C30" s="18">
        <v>0</v>
      </c>
      <c r="D30" s="18">
        <v>0</v>
      </c>
      <c r="E30" s="18">
        <f>E31+E32+E33</f>
        <v>87839</v>
      </c>
      <c r="F30" s="18">
        <f>F31+F32+F33</f>
        <v>634953.9</v>
      </c>
      <c r="G30" s="18">
        <f t="shared" si="0"/>
        <v>722792.9</v>
      </c>
      <c r="I30" s="66"/>
      <c r="J30" s="66"/>
      <c r="K30" s="66"/>
      <c r="L30" s="66"/>
    </row>
    <row r="31" spans="1:12" x14ac:dyDescent="0.35">
      <c r="A31" s="78" t="s">
        <v>44</v>
      </c>
      <c r="B31" s="76" t="s">
        <v>19</v>
      </c>
      <c r="C31" s="79">
        <v>0</v>
      </c>
      <c r="D31" s="62">
        <v>0</v>
      </c>
      <c r="E31" s="79">
        <v>59839</v>
      </c>
      <c r="F31" s="61">
        <v>52562.25</v>
      </c>
      <c r="G31" s="16">
        <f t="shared" si="0"/>
        <v>112401.25</v>
      </c>
      <c r="I31" s="66"/>
      <c r="J31" s="66"/>
      <c r="K31" s="66"/>
      <c r="L31" s="66"/>
    </row>
    <row r="32" spans="1:12" ht="25" x14ac:dyDescent="0.35">
      <c r="A32" s="78" t="s">
        <v>45</v>
      </c>
      <c r="B32" s="76" t="s">
        <v>46</v>
      </c>
      <c r="C32" s="79">
        <v>0</v>
      </c>
      <c r="D32" s="62">
        <v>0</v>
      </c>
      <c r="E32" s="79">
        <v>20000</v>
      </c>
      <c r="F32" s="61">
        <v>543031.65</v>
      </c>
      <c r="G32" s="16">
        <f t="shared" si="0"/>
        <v>563031.65</v>
      </c>
      <c r="I32" s="66"/>
      <c r="J32" s="66"/>
      <c r="K32" s="66"/>
      <c r="L32" s="66"/>
    </row>
    <row r="33" spans="1:14" ht="26" x14ac:dyDescent="0.35">
      <c r="A33" s="78" t="s">
        <v>47</v>
      </c>
      <c r="B33" s="15" t="s">
        <v>48</v>
      </c>
      <c r="C33" s="79">
        <v>0</v>
      </c>
      <c r="D33" s="62">
        <v>0</v>
      </c>
      <c r="E33" s="79">
        <v>8000</v>
      </c>
      <c r="F33" s="61">
        <v>39360</v>
      </c>
      <c r="G33" s="16">
        <f t="shared" si="0"/>
        <v>47360</v>
      </c>
      <c r="I33" s="66"/>
      <c r="J33" s="66"/>
      <c r="K33" s="66"/>
      <c r="L33" s="66"/>
    </row>
    <row r="34" spans="1:14" x14ac:dyDescent="0.35">
      <c r="A34" s="19" t="s">
        <v>49</v>
      </c>
      <c r="B34" s="20" t="s">
        <v>50</v>
      </c>
      <c r="C34" s="7">
        <f>C36*0.15</f>
        <v>8668.6605</v>
      </c>
      <c r="D34" s="7">
        <f>D36*0.15</f>
        <v>124363.296</v>
      </c>
      <c r="E34" s="7">
        <f t="shared" ref="E34:F34" si="2">E36*0.15</f>
        <v>114656.6355</v>
      </c>
      <c r="F34" s="7">
        <f t="shared" si="2"/>
        <v>121605.2525</v>
      </c>
      <c r="G34" s="7">
        <f t="shared" si="0"/>
        <v>369293.84450000001</v>
      </c>
      <c r="I34" s="66"/>
      <c r="J34" s="66"/>
      <c r="K34" s="66"/>
      <c r="L34" s="66"/>
    </row>
    <row r="35" spans="1:14" x14ac:dyDescent="0.35">
      <c r="A35" s="5" t="s">
        <v>51</v>
      </c>
      <c r="B35" s="20" t="s">
        <v>52</v>
      </c>
      <c r="C35" s="16">
        <f>C14+C34</f>
        <v>161608.49050000001</v>
      </c>
      <c r="D35" s="16">
        <f>D14+D34</f>
        <v>1927242.0660000001</v>
      </c>
      <c r="E35" s="16">
        <f>E14+E34</f>
        <v>2186162.1174999997</v>
      </c>
      <c r="F35" s="16">
        <f>F14+F34</f>
        <v>3758434.233833333</v>
      </c>
      <c r="G35" s="16">
        <f t="shared" si="0"/>
        <v>8033446.9078333341</v>
      </c>
      <c r="I35" s="66"/>
      <c r="J35" s="66"/>
      <c r="K35" s="66"/>
      <c r="L35" s="66"/>
    </row>
    <row r="36" spans="1:14" x14ac:dyDescent="0.35">
      <c r="A36" s="19" t="s">
        <v>53</v>
      </c>
      <c r="B36" s="21" t="s">
        <v>54</v>
      </c>
      <c r="C36" s="7">
        <f>C15+C17+C25+C31</f>
        <v>57791.07</v>
      </c>
      <c r="D36" s="7">
        <f>D15+D17+D25+D31</f>
        <v>829088.64</v>
      </c>
      <c r="E36" s="7">
        <f>E15+E17+E25+E31</f>
        <v>764377.57000000007</v>
      </c>
      <c r="F36" s="7">
        <f>F15+F17+F25+F31</f>
        <v>810701.68333333335</v>
      </c>
      <c r="G36" s="7">
        <f t="shared" si="0"/>
        <v>2461958.9633333334</v>
      </c>
      <c r="I36" s="66"/>
      <c r="J36" s="66"/>
      <c r="K36" s="66"/>
      <c r="L36" s="66"/>
    </row>
    <row r="37" spans="1:14" x14ac:dyDescent="0.35">
      <c r="A37" s="19" t="s">
        <v>55</v>
      </c>
      <c r="B37" s="21" t="s">
        <v>56</v>
      </c>
      <c r="C37" s="7">
        <f>C38-G35</f>
        <v>6775653.0921666659</v>
      </c>
      <c r="D37" s="81"/>
      <c r="E37" s="81"/>
      <c r="F37" s="81"/>
      <c r="G37" s="81"/>
      <c r="I37" s="66"/>
      <c r="J37" s="66"/>
      <c r="K37" s="66"/>
      <c r="L37" s="66"/>
    </row>
    <row r="38" spans="1:14" x14ac:dyDescent="0.35">
      <c r="A38" s="19" t="s">
        <v>57</v>
      </c>
      <c r="B38" s="22" t="s">
        <v>72</v>
      </c>
      <c r="C38" s="7">
        <f>24100000-8000000-1290900</f>
        <v>14809100</v>
      </c>
      <c r="D38" s="81"/>
      <c r="E38" s="81"/>
      <c r="F38" s="81"/>
      <c r="G38" s="81"/>
      <c r="I38" s="66"/>
      <c r="J38" s="66"/>
      <c r="K38" s="66"/>
      <c r="L38" s="66"/>
    </row>
    <row r="39" spans="1:14" x14ac:dyDescent="0.35">
      <c r="I39" s="66"/>
      <c r="J39" s="66"/>
      <c r="K39" s="66"/>
      <c r="L39" s="66"/>
    </row>
    <row r="41" spans="1:14" x14ac:dyDescent="0.35">
      <c r="A41" s="23" t="s">
        <v>58</v>
      </c>
      <c r="B41" s="24"/>
      <c r="C41" s="51"/>
      <c r="D41" s="51"/>
      <c r="E41" s="51"/>
      <c r="F41" s="51"/>
      <c r="G41" s="51"/>
      <c r="H41" s="52"/>
      <c r="I41" s="52"/>
      <c r="J41" s="52"/>
    </row>
    <row r="42" spans="1:14" x14ac:dyDescent="0.35">
      <c r="A42" s="50"/>
      <c r="B42" s="49"/>
      <c r="C42" s="52"/>
      <c r="D42" s="52"/>
      <c r="E42" s="52"/>
      <c r="F42" s="52"/>
      <c r="G42" s="52"/>
      <c r="H42" s="52"/>
      <c r="I42" s="52"/>
      <c r="J42" s="52"/>
    </row>
    <row r="43" spans="1:14" x14ac:dyDescent="0.35">
      <c r="A43" s="92"/>
      <c r="B43" s="69" t="s">
        <v>9</v>
      </c>
      <c r="C43" s="95">
        <v>2023</v>
      </c>
      <c r="D43" s="95"/>
      <c r="E43" s="95">
        <v>2024</v>
      </c>
      <c r="F43" s="95"/>
      <c r="G43" s="95">
        <v>2025</v>
      </c>
      <c r="H43" s="95"/>
      <c r="I43" s="95">
        <v>2026</v>
      </c>
      <c r="J43" s="95"/>
      <c r="K43" s="96" t="s">
        <v>70</v>
      </c>
      <c r="L43" s="96"/>
      <c r="M43" s="97" t="s">
        <v>10</v>
      </c>
      <c r="N43" s="97"/>
    </row>
    <row r="44" spans="1:14" ht="26" x14ac:dyDescent="0.35">
      <c r="A44" s="25" t="s">
        <v>7</v>
      </c>
      <c r="B44" s="26" t="s">
        <v>59</v>
      </c>
      <c r="C44" s="3" t="s">
        <v>60</v>
      </c>
      <c r="D44" s="3" t="s">
        <v>61</v>
      </c>
      <c r="E44" s="3" t="s">
        <v>60</v>
      </c>
      <c r="F44" s="27" t="s">
        <v>61</v>
      </c>
      <c r="G44" s="3" t="s">
        <v>60</v>
      </c>
      <c r="H44" s="27" t="s">
        <v>61</v>
      </c>
      <c r="I44" s="3" t="s">
        <v>60</v>
      </c>
      <c r="J44" s="27" t="s">
        <v>61</v>
      </c>
      <c r="K44" s="3" t="s">
        <v>60</v>
      </c>
      <c r="L44" s="3" t="s">
        <v>61</v>
      </c>
      <c r="M44" s="3" t="s">
        <v>60</v>
      </c>
      <c r="N44" s="28" t="s">
        <v>61</v>
      </c>
    </row>
    <row r="45" spans="1:14" x14ac:dyDescent="0.35">
      <c r="A45" s="29">
        <v>1</v>
      </c>
      <c r="B45" s="30" t="s">
        <v>62</v>
      </c>
      <c r="C45" s="31">
        <f>C35</f>
        <v>161608.49050000001</v>
      </c>
      <c r="D45" s="32"/>
      <c r="E45" s="31">
        <f>D35</f>
        <v>1927242.0660000001</v>
      </c>
      <c r="F45" s="33"/>
      <c r="G45" s="58">
        <f>E35</f>
        <v>2186162.1174999997</v>
      </c>
      <c r="H45" s="33"/>
      <c r="I45" s="58">
        <f>F35</f>
        <v>3758434.233833333</v>
      </c>
      <c r="J45" s="33"/>
      <c r="K45" s="31">
        <f>C38-C45-E45-G45-I45</f>
        <v>6775653.0921666678</v>
      </c>
      <c r="L45" s="32"/>
      <c r="M45" s="31">
        <f>C45+E45+K45+G45+I45</f>
        <v>14809100.000000002</v>
      </c>
      <c r="N45" s="34"/>
    </row>
    <row r="46" spans="1:14" x14ac:dyDescent="0.35">
      <c r="A46" s="29">
        <v>2</v>
      </c>
      <c r="B46" s="35" t="s">
        <v>63</v>
      </c>
      <c r="C46" s="31">
        <f>C47+C48</f>
        <v>161608.49050000001</v>
      </c>
      <c r="D46" s="36">
        <f>C46/C45*100</f>
        <v>100</v>
      </c>
      <c r="E46" s="31">
        <f>E47+E48</f>
        <v>1927242.0660000001</v>
      </c>
      <c r="F46" s="37">
        <f>E46/E45*100</f>
        <v>100</v>
      </c>
      <c r="G46" s="58">
        <f>G47+G48</f>
        <v>2186162.1174999997</v>
      </c>
      <c r="H46" s="37">
        <f>G46/G45*100</f>
        <v>100</v>
      </c>
      <c r="I46" s="58">
        <f>I47+I48</f>
        <v>3758434.2338333325</v>
      </c>
      <c r="J46" s="37">
        <f>I46/I45*100</f>
        <v>99.999999999999986</v>
      </c>
      <c r="K46" s="31">
        <f>K47+K48</f>
        <v>6775653.0921666678</v>
      </c>
      <c r="L46" s="38">
        <f>K46/K45*100</f>
        <v>100</v>
      </c>
      <c r="M46" s="36">
        <f>M45</f>
        <v>14809100.000000002</v>
      </c>
      <c r="N46" s="39">
        <f>M46/M45*100</f>
        <v>100</v>
      </c>
    </row>
    <row r="47" spans="1:14" x14ac:dyDescent="0.35">
      <c r="A47" s="82" t="s">
        <v>64</v>
      </c>
      <c r="B47" s="83" t="s">
        <v>65</v>
      </c>
      <c r="C47" s="84">
        <f>C45*0.7</f>
        <v>113125.94335</v>
      </c>
      <c r="D47" s="85">
        <v>70</v>
      </c>
      <c r="E47" s="84">
        <f>E45*70/100</f>
        <v>1349069.4462000001</v>
      </c>
      <c r="F47" s="86">
        <v>70</v>
      </c>
      <c r="G47" s="61">
        <f>E35*0.7</f>
        <v>1530313.4822499997</v>
      </c>
      <c r="H47" s="86">
        <v>70</v>
      </c>
      <c r="I47" s="61">
        <f>F35*0.7</f>
        <v>2630903.9636833328</v>
      </c>
      <c r="J47" s="86">
        <v>70</v>
      </c>
      <c r="K47" s="84">
        <f>K45*70/100</f>
        <v>4742957.1645166678</v>
      </c>
      <c r="L47" s="87">
        <v>70</v>
      </c>
      <c r="M47" s="85">
        <f>M45*70/100</f>
        <v>10366370.000000002</v>
      </c>
      <c r="N47" s="88">
        <v>70</v>
      </c>
    </row>
    <row r="48" spans="1:14" x14ac:dyDescent="0.35">
      <c r="A48" s="82" t="s">
        <v>66</v>
      </c>
      <c r="B48" s="40" t="s">
        <v>67</v>
      </c>
      <c r="C48" s="84">
        <f>C45*0.3</f>
        <v>48482.547150000006</v>
      </c>
      <c r="D48" s="89">
        <v>30</v>
      </c>
      <c r="E48" s="84">
        <f>E45*30/100</f>
        <v>578172.61979999999</v>
      </c>
      <c r="F48" s="90">
        <v>30</v>
      </c>
      <c r="G48" s="61">
        <f>E35*0.3</f>
        <v>655848.63524999993</v>
      </c>
      <c r="H48" s="90">
        <v>30</v>
      </c>
      <c r="I48" s="61">
        <f>F35*0.3</f>
        <v>1127530.2701499998</v>
      </c>
      <c r="J48" s="90">
        <v>30</v>
      </c>
      <c r="K48" s="84">
        <f>K45*30/100</f>
        <v>2032695.9276500004</v>
      </c>
      <c r="L48" s="87">
        <v>30</v>
      </c>
      <c r="M48" s="89">
        <f>M45*30/100</f>
        <v>4442730.0000000009</v>
      </c>
      <c r="N48" s="88">
        <v>30</v>
      </c>
    </row>
    <row r="49" spans="1:14" ht="15" thickBot="1" x14ac:dyDescent="0.4">
      <c r="A49" s="41">
        <v>3</v>
      </c>
      <c r="B49" s="42" t="s">
        <v>68</v>
      </c>
      <c r="C49" s="43">
        <v>0</v>
      </c>
      <c r="D49" s="44">
        <v>0</v>
      </c>
      <c r="E49" s="43">
        <v>0</v>
      </c>
      <c r="F49" s="45">
        <v>0</v>
      </c>
      <c r="G49" s="63">
        <v>0</v>
      </c>
      <c r="H49" s="45">
        <v>0</v>
      </c>
      <c r="I49" s="64">
        <v>0</v>
      </c>
      <c r="J49" s="45">
        <v>0</v>
      </c>
      <c r="K49" s="43">
        <v>0</v>
      </c>
      <c r="L49" s="46">
        <v>0</v>
      </c>
      <c r="M49" s="44">
        <v>0</v>
      </c>
      <c r="N49" s="47">
        <v>0</v>
      </c>
    </row>
  </sheetData>
  <mergeCells count="13">
    <mergeCell ref="C2:G3"/>
    <mergeCell ref="I4:J4"/>
    <mergeCell ref="E4:F4"/>
    <mergeCell ref="E1:G1"/>
    <mergeCell ref="C10:F10"/>
    <mergeCell ref="A10:A12"/>
    <mergeCell ref="B10:B12"/>
    <mergeCell ref="C43:D43"/>
    <mergeCell ref="K43:L43"/>
    <mergeCell ref="M43:N43"/>
    <mergeCell ref="E43:F43"/>
    <mergeCell ref="G43:H43"/>
    <mergeCell ref="I43:J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041991-D9F5-46EF-95BA-DEF2AAE2F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E58ED-81AB-4841-B102-7800CE8E1A92}">
  <ds:schemaRefs>
    <ds:schemaRef ds:uri="http://purl.org/dc/elements/1.1/"/>
    <ds:schemaRef ds:uri="08adef74-251f-42fc-9024-6df5c4e3f36b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1ade1d93-9233-43d5-9b98-da0cbf1d2e2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A55A99-CFF7-4C3B-9752-B3DD3EF6A7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 - SOM</dc:creator>
  <cp:keywords/>
  <dc:description/>
  <cp:lastModifiedBy>Terry Ney - SOM</cp:lastModifiedBy>
  <cp:revision/>
  <dcterms:created xsi:type="dcterms:W3CDTF">2025-07-10T18:42:19Z</dcterms:created>
  <dcterms:modified xsi:type="dcterms:W3CDTF">2025-09-26T11:04:28Z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2025-07-10T18:44:00Z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42bc7529-573f-4d7f-b8bb-e7690b8cf588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0x01010028ACCEEE999F7848977B87A9F7B69648</vt:lpwstr>
  </property>
  <property fmtid="{D5CDD505-2E9C-101B-9397-08002B2CF9AE}" pid="11" name="MediaServiceImageTags">
    <vt:lpwstr/>
  </property>
</Properties>
</file>