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yyr.rkas.ee/api/lease-offers/webdav/authtoken/4c91dad5170a4bb4848c536804ec97dd/files/1297/"/>
    </mc:Choice>
  </mc:AlternateContent>
  <xr:revisionPtr revIDLastSave="0" documentId="13_ncr:1_{2EAD24CF-DAA1-4637-9A64-6EFA03F3D7B1}" xr6:coauthVersionLast="47" xr6:coauthVersionMax="47" xr10:uidLastSave="{00000000-0000-0000-0000-000000000000}"/>
  <bookViews>
    <workbookView xWindow="38280" yWindow="-120" windowWidth="38640" windowHeight="21240" tabRatio="842" xr2:uid="{00000000-000D-0000-FFFF-FFFF00000000}"/>
  </bookViews>
  <sheets>
    <sheet name="Lisa 3" sheetId="4" r:id="rId1"/>
    <sheet name="Annuiteedigraafik BIL" sheetId="12" r:id="rId2"/>
    <sheet name="Annuiteedigraafik BIL_lisanduv" sheetId="17" r:id="rId3"/>
    <sheet name="Annuiteedigraafik PT_A korpus" sheetId="13" r:id="rId4"/>
    <sheet name="Annuiteedigraafik PT_C korpus" sheetId="14" r:id="rId5"/>
    <sheet name="Annuiteedigraafik TS" sheetId="15" r:id="rId6"/>
  </sheets>
  <definedNames>
    <definedName name="Aadress" localSheetId="2">#REF!</definedName>
    <definedName name="Aadress">#REF!</definedName>
    <definedName name="aadress_asukoha_analüüs" localSheetId="2">#REF!</definedName>
    <definedName name="aadress_asukoha_analüüs">#REF!</definedName>
    <definedName name="aadress_asukohahinnang" localSheetId="2">#REF!</definedName>
    <definedName name="aadress_asukohahinnang">#REF!</definedName>
    <definedName name="aeg" localSheetId="2">OFFSET(#REF!,0,#REF!,1,#REF!)</definedName>
    <definedName name="aeg">OFFSET(#REF!,0,#REF!,1,#REF!)</definedName>
    <definedName name="alge" localSheetId="2">OFFSET(#REF!,0,#REF!,1,#REF!)</definedName>
    <definedName name="alge">OFFSET(#REF!,0,#REF!,1,#REF!)</definedName>
    <definedName name="ALL" localSheetId="2">#REF!</definedName>
    <definedName name="ALL">#REF!</definedName>
    <definedName name="andmed">#REF!</definedName>
    <definedName name="andmed_kogemus">#REF!</definedName>
    <definedName name="andmed_ruumide_sobivus">#REF!</definedName>
    <definedName name="brutopind" localSheetId="2">#REF!</definedName>
    <definedName name="brutopind">#REF!</definedName>
    <definedName name="disk.määr">#REF!</definedName>
    <definedName name="eelarve_kokku" localSheetId="2">#REF!</definedName>
    <definedName name="eelarve_kokku">#REF!</definedName>
    <definedName name="erikülgsednurkterased" localSheetId="2">#REF!</definedName>
    <definedName name="erikülgsednurkterased">#REF!</definedName>
    <definedName name="erikülgsednurkterased140" localSheetId="2">#REF!</definedName>
    <definedName name="erikülgsednurkterased140">#REF!</definedName>
    <definedName name="erikülgsednurkterased70" localSheetId="2">#REF!</definedName>
    <definedName name="erikülgsednurkterased70">#REF!</definedName>
    <definedName name="Etapp" localSheetId="2">#REF!</definedName>
    <definedName name="Etapp">#REF!</definedName>
    <definedName name="fi" localSheetId="2">#REF!</definedName>
    <definedName name="fi">#REF!</definedName>
    <definedName name="fiboseinad" localSheetId="2">#REF!</definedName>
    <definedName name="fiboseinad">#REF!</definedName>
    <definedName name="HEA" localSheetId="2">#REF!</definedName>
    <definedName name="HEA">#REF!</definedName>
    <definedName name="HEB" localSheetId="2">#REF!</definedName>
    <definedName name="HEB">#REF!</definedName>
    <definedName name="hind" localSheetId="2">#REF!</definedName>
    <definedName name="hind">#REF!</definedName>
    <definedName name="hinnang_asukoha_analüüs" localSheetId="2">#REF!</definedName>
    <definedName name="hinnang_asukoha_analüüs">#REF!</definedName>
    <definedName name="IPE" localSheetId="2">#REF!</definedName>
    <definedName name="IPE">#REF!</definedName>
    <definedName name="karkass" localSheetId="2">#REF!</definedName>
    <definedName name="karkass">#REF!</definedName>
    <definedName name="karkassilisa" localSheetId="2">#REF!</definedName>
    <definedName name="karkassilisa">#REF!</definedName>
    <definedName name="katus" localSheetId="2">#REF!</definedName>
    <definedName name="katus">#REF!</definedName>
    <definedName name="kehtiv_IRR" localSheetId="2">#REF!</definedName>
    <definedName name="kehtiv_IRR">#REF!</definedName>
    <definedName name="kestvus" localSheetId="2">#REF!</definedName>
    <definedName name="kestvus">#REF!</definedName>
    <definedName name="kestvus2" localSheetId="2">#REF!</definedName>
    <definedName name="kestvus2">#REF!</definedName>
    <definedName name="kipsilisa" localSheetId="2">#REF!</definedName>
    <definedName name="kipsilisa">#REF!</definedName>
    <definedName name="kipsvaheseinad" localSheetId="2">#REF!</definedName>
    <definedName name="kipsvaheseinad">#REF!</definedName>
    <definedName name="kor_1" localSheetId="2">OFFSET(#REF!,0,#REF!,1,#REF!)</definedName>
    <definedName name="kor_1">OFFSET(#REF!,0,#REF!,1,#REF!)</definedName>
    <definedName name="kor_2" localSheetId="2">OFFSET(#REF!,0,#REF!,1,#REF!)</definedName>
    <definedName name="kor_2">OFFSET(#REF!,0,#REF!,1,#REF!)</definedName>
    <definedName name="kor_3" localSheetId="2">OFFSET(#REF!,0,#REF!,1,#REF!)</definedName>
    <definedName name="kor_3">OFFSET(#REF!,0,#REF!,1,#REF!)</definedName>
    <definedName name="kor_4" localSheetId="2">OFFSET(#REF!,0,#REF!,1,#REF!)</definedName>
    <definedName name="kor_4">OFFSET(#REF!,0,#REF!,1,#REF!)</definedName>
    <definedName name="kor_5" localSheetId="2">OFFSET(#REF!,0,#REF!,1,#REF!)</definedName>
    <definedName name="kor_5">OFFSET(#REF!,0,#REF!,1,#REF!)</definedName>
    <definedName name="kor_6" localSheetId="2">OFFSET(#REF!,0,#REF!,1,#REF!)</definedName>
    <definedName name="kor_6">OFFSET(#REF!,0,#REF!,1,#REF!)</definedName>
    <definedName name="Kuupäev">#REF!</definedName>
    <definedName name="LISA" localSheetId="2">#REF!</definedName>
    <definedName name="LISA">#REF!</definedName>
    <definedName name="lisakatuslagi" localSheetId="2">#REF!</definedName>
    <definedName name="lisakatuslagi">#REF!</definedName>
    <definedName name="ltasu" localSheetId="2">#REF!</definedName>
    <definedName name="ltasu">#REF!</definedName>
    <definedName name="Maksumus" localSheetId="2">#REF!</definedName>
    <definedName name="Maksumus">#REF!</definedName>
    <definedName name="maksuvaba" localSheetId="2">#REF!</definedName>
    <definedName name="maksuvaba">#REF!</definedName>
    <definedName name="max.parkimiskoha_maksumus">#REF!</definedName>
    <definedName name="mullatööd" localSheetId="2">#REF!</definedName>
    <definedName name="mullatööd">#REF!</definedName>
    <definedName name="nelikanttoru" localSheetId="2">#REF!</definedName>
    <definedName name="nelikanttoru">#REF!</definedName>
    <definedName name="nelikanttoru150" localSheetId="2">#REF!</definedName>
    <definedName name="nelikanttoru150">#REF!</definedName>
    <definedName name="nelikanttoru30" localSheetId="2">#REF!</definedName>
    <definedName name="nelikanttoru30">#REF!</definedName>
    <definedName name="Number">#REF!</definedName>
    <definedName name="objekt">#REF!</definedName>
    <definedName name="objekt_ruumide_sobivus">#REF!</definedName>
    <definedName name="objekti_aadress" localSheetId="2">#REF!</definedName>
    <definedName name="objekti_aadress">#REF!</definedName>
    <definedName name="pakkujad_kogemus">#REF!</definedName>
    <definedName name="paneelsein" localSheetId="2">#REF!</definedName>
    <definedName name="paneelsein">#REF!</definedName>
    <definedName name="paneelsein3" localSheetId="2">#REF!</definedName>
    <definedName name="paneelsein3">#REF!</definedName>
    <definedName name="pealkirjad">#REF!</definedName>
    <definedName name="pealkirjad_kogemus">#REF!</definedName>
    <definedName name="pealkirjad_ruumide_sobivus">#REF!</definedName>
    <definedName name="Periood" localSheetId="2">#REF!</definedName>
    <definedName name="Periood">#REF!</definedName>
    <definedName name="plekkkatus" localSheetId="2">#REF!</definedName>
    <definedName name="plekkkatus">#REF!</definedName>
    <definedName name="plekksein" localSheetId="2">#REF!</definedName>
    <definedName name="plekksein">#REF!</definedName>
    <definedName name="pr_list" localSheetId="2">OFFSET(#REF!,0,0,#REF!-4,1)</definedName>
    <definedName name="pr_list">OFFSET(#REF!,0,0,#REF!-4,1)</definedName>
    <definedName name="pr_reg" localSheetId="2">OFFSET(#REF!,0,0,#REF!+1,1)</definedName>
    <definedName name="pr_reg">OFFSET(#REF!,0,0,#REF!+1,1)</definedName>
    <definedName name="prognoos_ilma_meeskonna_ja_yldkuludeta" localSheetId="2">#REF!</definedName>
    <definedName name="prognoos_ilma_meeskonna_ja_yldkuludeta">#REF!</definedName>
    <definedName name="prognoos_ilma_yldkuludeta" localSheetId="2">#REF!</definedName>
    <definedName name="prognoos_ilma_yldkuludeta">#REF!</definedName>
    <definedName name="prognoos_ilma_yldkuludeta_kokku_rahavoos" localSheetId="2">#REF!</definedName>
    <definedName name="prognoos_ilma_yldkuludeta_kokku_rahavoos">#REF!</definedName>
    <definedName name="prognoos_kokku" localSheetId="2">#REF!</definedName>
    <definedName name="prognoos_kokku">#REF!</definedName>
    <definedName name="prognoos_kokku_koos_sissevool" localSheetId="2">#REF!</definedName>
    <definedName name="prognoos_kokku_koos_sissevool">#REF!</definedName>
    <definedName name="prognoosi_muutmise_aeg" localSheetId="2">#REF!</definedName>
    <definedName name="prognoosi_muutmise_aeg">#REF!</definedName>
    <definedName name="prognoosi_periood" localSheetId="2">#REF!</definedName>
    <definedName name="prognoosi_periood">#REF!</definedName>
    <definedName name="projekti_nimi" localSheetId="2">#REF!</definedName>
    <definedName name="projekti_nimi">#REF!</definedName>
    <definedName name="projekti_nr" localSheetId="2">#REF!</definedName>
    <definedName name="projekti_nr">#REF!</definedName>
    <definedName name="protsent" localSheetId="2">#REF!</definedName>
    <definedName name="protsent">#REF!</definedName>
    <definedName name="punktid_asukohahinnang" localSheetId="2">#REF!</definedName>
    <definedName name="punktid_asukohahinnang">#REF!</definedName>
    <definedName name="põrand" localSheetId="2">#REF!</definedName>
    <definedName name="põrand">#REF!</definedName>
    <definedName name="Reserv" localSheetId="2">#REF!</definedName>
    <definedName name="Reserv">#REF!</definedName>
    <definedName name="seinad" localSheetId="2">#REF!</definedName>
    <definedName name="seinad">#REF!</definedName>
    <definedName name="seintelisa" localSheetId="2">#REF!</definedName>
    <definedName name="seintelisa">#REF!</definedName>
    <definedName name="siseviimistlus" localSheetId="2">#REF!</definedName>
    <definedName name="siseviimistlus">#REF!</definedName>
    <definedName name="sissevool" localSheetId="2">#REF!</definedName>
    <definedName name="sissevool">#REF!</definedName>
    <definedName name="SOTS" localSheetId="2">#REF!</definedName>
    <definedName name="SOTS">#REF!</definedName>
    <definedName name="suletud_netopind" localSheetId="2">#REF!</definedName>
    <definedName name="suletud_netopind">#REF!</definedName>
    <definedName name="Tabel" localSheetId="2">#REF!</definedName>
    <definedName name="Tabel">#REF!</definedName>
    <definedName name="tala" localSheetId="2">#REF!</definedName>
    <definedName name="tala">#REF!</definedName>
    <definedName name="TASU" localSheetId="2">#REF!</definedName>
    <definedName name="TASU">#REF!</definedName>
    <definedName name="teg" localSheetId="2">OFFSET(#REF!,0,#REF!,1,#REF!)</definedName>
    <definedName name="teg">OFFSET(#REF!,0,#REF!,1,#REF!)</definedName>
    <definedName name="Tehnoloog">#REF!</definedName>
    <definedName name="Tellija">#REF!</definedName>
    <definedName name="tellisseinad" localSheetId="2">#REF!</definedName>
    <definedName name="tellisseinad">#REF!</definedName>
    <definedName name="terastalad" localSheetId="2">#REF!</definedName>
    <definedName name="terastalad">#REF!</definedName>
    <definedName name="Toode">#REF!</definedName>
    <definedName name="TRANS" localSheetId="2">#REF!</definedName>
    <definedName name="TRANS">#REF!</definedName>
    <definedName name="Uus" localSheetId="2">#REF!</definedName>
    <definedName name="Uus">#REF!</definedName>
    <definedName name="v" localSheetId="2">#REF!</definedName>
    <definedName name="v">#REF!</definedName>
    <definedName name="vahelagi" localSheetId="2">#REF!</definedName>
    <definedName name="vahelagi">#REF!</definedName>
    <definedName name="Veel" localSheetId="2">#REF!</definedName>
    <definedName name="Veel">#REF!</definedName>
    <definedName name="vundamendilisa" localSheetId="2">#REF!</definedName>
    <definedName name="vundamendilisa">#REF!</definedName>
    <definedName name="vundament" localSheetId="2">#REF!</definedName>
    <definedName name="vundament">#REF!</definedName>
    <definedName name="vundamentlisa" localSheetId="2">#REF!</definedName>
    <definedName name="vundamentlisa">#REF!</definedName>
    <definedName name="võrdkülgsednurkterased" localSheetId="2">#REF!</definedName>
    <definedName name="võrdkülgsednurkterased">#REF!</definedName>
    <definedName name="võrdkülgsednurkterased50" localSheetId="2">#REF!</definedName>
    <definedName name="võrdkülgsednurkterased50">#REF!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7" i="4" l="1"/>
  <c r="H17" i="4"/>
  <c r="F20" i="4"/>
  <c r="F19" i="4"/>
  <c r="F18" i="4"/>
  <c r="F17" i="4"/>
  <c r="A17" i="17"/>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D8" i="17"/>
  <c r="D9" i="17" s="1"/>
  <c r="M4" i="17"/>
  <c r="E10" i="17" s="1"/>
  <c r="E12" i="17" l="1"/>
  <c r="E11" i="17"/>
  <c r="E75" i="17" l="1"/>
  <c r="E67" i="17"/>
  <c r="E59" i="17"/>
  <c r="E51" i="17"/>
  <c r="E43" i="17"/>
  <c r="E35" i="17"/>
  <c r="E27" i="17"/>
  <c r="E19" i="17"/>
  <c r="E72" i="17"/>
  <c r="E64" i="17"/>
  <c r="E56" i="17"/>
  <c r="E48" i="17"/>
  <c r="E40" i="17"/>
  <c r="E32" i="17"/>
  <c r="E24" i="17"/>
  <c r="E77" i="17"/>
  <c r="E69" i="17"/>
  <c r="E61" i="17"/>
  <c r="E53" i="17"/>
  <c r="E45" i="17"/>
  <c r="E37" i="17"/>
  <c r="E29" i="17"/>
  <c r="E21" i="17"/>
  <c r="E74" i="17"/>
  <c r="E66" i="17"/>
  <c r="E58" i="17"/>
  <c r="E50" i="17"/>
  <c r="E42" i="17"/>
  <c r="E34" i="17"/>
  <c r="E26" i="17"/>
  <c r="E18" i="17"/>
  <c r="E71" i="17"/>
  <c r="E63" i="17"/>
  <c r="E55" i="17"/>
  <c r="E47" i="17"/>
  <c r="E39" i="17"/>
  <c r="E31" i="17"/>
  <c r="E23" i="17"/>
  <c r="E76" i="17"/>
  <c r="E68" i="17"/>
  <c r="E60" i="17"/>
  <c r="E52" i="17"/>
  <c r="E44" i="17"/>
  <c r="E36" i="17"/>
  <c r="E28" i="17"/>
  <c r="E20" i="17"/>
  <c r="F17" i="17"/>
  <c r="E73" i="17"/>
  <c r="E65" i="17"/>
  <c r="E57" i="17"/>
  <c r="E49" i="17"/>
  <c r="E41" i="17"/>
  <c r="E33" i="17"/>
  <c r="E25" i="17"/>
  <c r="E17" i="17"/>
  <c r="E70" i="17"/>
  <c r="E62" i="17"/>
  <c r="E54" i="17"/>
  <c r="E46" i="17"/>
  <c r="E38" i="17"/>
  <c r="E30" i="17"/>
  <c r="E22" i="17"/>
  <c r="C17" i="17"/>
  <c r="F18" i="17" l="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F74" i="17" s="1"/>
  <c r="F75" i="17" s="1"/>
  <c r="F76" i="17" s="1"/>
  <c r="F77" i="17" s="1"/>
  <c r="G17" i="4"/>
  <c r="G17" i="17"/>
  <c r="C18" i="17" s="1"/>
  <c r="D17" i="17"/>
  <c r="G18" i="17" l="1"/>
  <c r="C19" i="17" s="1"/>
  <c r="D18" i="17"/>
  <c r="D19" i="17" l="1"/>
  <c r="G19" i="17"/>
  <c r="C20" i="17" s="1"/>
  <c r="G20" i="17" l="1"/>
  <c r="C21" i="17" s="1"/>
  <c r="D20" i="17"/>
  <c r="G21" i="17" l="1"/>
  <c r="C22" i="17" s="1"/>
  <c r="D21" i="17"/>
  <c r="G22" i="17" l="1"/>
  <c r="C23" i="17" s="1"/>
  <c r="D22" i="17"/>
  <c r="G23" i="17" l="1"/>
  <c r="C24" i="17" s="1"/>
  <c r="D23" i="17"/>
  <c r="G24" i="17" l="1"/>
  <c r="C25" i="17" s="1"/>
  <c r="D24" i="17"/>
  <c r="G25" i="17" l="1"/>
  <c r="C26" i="17" s="1"/>
  <c r="D25" i="17"/>
  <c r="G26" i="17" l="1"/>
  <c r="C27" i="17" s="1"/>
  <c r="D26" i="17"/>
  <c r="D27" i="17" l="1"/>
  <c r="G27" i="17"/>
  <c r="C28" i="17" s="1"/>
  <c r="G28" i="17" l="1"/>
  <c r="C29" i="17" s="1"/>
  <c r="D28" i="17"/>
  <c r="G29" i="17" l="1"/>
  <c r="C30" i="17" s="1"/>
  <c r="D29" i="17"/>
  <c r="G30" i="17" l="1"/>
  <c r="C31" i="17" s="1"/>
  <c r="D30" i="17"/>
  <c r="G31" i="17" l="1"/>
  <c r="C32" i="17" s="1"/>
  <c r="D31" i="17"/>
  <c r="G32" i="17" l="1"/>
  <c r="C33" i="17" s="1"/>
  <c r="D32" i="17"/>
  <c r="G33" i="17" l="1"/>
  <c r="C34" i="17" s="1"/>
  <c r="D33" i="17"/>
  <c r="G34" i="17" l="1"/>
  <c r="C35" i="17" s="1"/>
  <c r="D34" i="17"/>
  <c r="D35" i="17" l="1"/>
  <c r="G35" i="17"/>
  <c r="C36" i="17" s="1"/>
  <c r="G36" i="17" l="1"/>
  <c r="C37" i="17" s="1"/>
  <c r="D36" i="17"/>
  <c r="G37" i="17" l="1"/>
  <c r="C38" i="17" s="1"/>
  <c r="D37" i="17"/>
  <c r="G38" i="17" l="1"/>
  <c r="C39" i="17" s="1"/>
  <c r="D38" i="17"/>
  <c r="G39" i="17" l="1"/>
  <c r="C40" i="17" s="1"/>
  <c r="D39" i="17"/>
  <c r="G40" i="17" l="1"/>
  <c r="C41" i="17" s="1"/>
  <c r="D40" i="17"/>
  <c r="G41" i="17" l="1"/>
  <c r="C42" i="17" s="1"/>
  <c r="D41" i="17"/>
  <c r="G42" i="17" l="1"/>
  <c r="C43" i="17" s="1"/>
  <c r="D42" i="17"/>
  <c r="D43" i="17" l="1"/>
  <c r="G43" i="17"/>
  <c r="C44" i="17" s="1"/>
  <c r="G44" i="17" l="1"/>
  <c r="C45" i="17" s="1"/>
  <c r="D44" i="17"/>
  <c r="G45" i="17" l="1"/>
  <c r="C46" i="17" s="1"/>
  <c r="D45" i="17"/>
  <c r="G46" i="17" l="1"/>
  <c r="C47" i="17" s="1"/>
  <c r="D46" i="17"/>
  <c r="G47" i="17" l="1"/>
  <c r="C48" i="17" s="1"/>
  <c r="D47" i="17"/>
  <c r="G48" i="17" l="1"/>
  <c r="C49" i="17" s="1"/>
  <c r="D48" i="17"/>
  <c r="G49" i="17" l="1"/>
  <c r="C50" i="17" s="1"/>
  <c r="D49" i="17"/>
  <c r="G50" i="17" l="1"/>
  <c r="C51" i="17" s="1"/>
  <c r="D50" i="17"/>
  <c r="D51" i="17" l="1"/>
  <c r="G51" i="17"/>
  <c r="C52" i="17" s="1"/>
  <c r="G52" i="17" l="1"/>
  <c r="C53" i="17" s="1"/>
  <c r="D52" i="17"/>
  <c r="G53" i="17" l="1"/>
  <c r="C54" i="17" s="1"/>
  <c r="D53" i="17"/>
  <c r="G54" i="17" l="1"/>
  <c r="C55" i="17" s="1"/>
  <c r="D54" i="17"/>
  <c r="G55" i="17" l="1"/>
  <c r="C56" i="17" s="1"/>
  <c r="D55" i="17"/>
  <c r="G56" i="17" l="1"/>
  <c r="C57" i="17" s="1"/>
  <c r="D56" i="17"/>
  <c r="G57" i="17" l="1"/>
  <c r="C58" i="17" s="1"/>
  <c r="D57" i="17"/>
  <c r="G58" i="17" l="1"/>
  <c r="C59" i="17" s="1"/>
  <c r="D58" i="17"/>
  <c r="D59" i="17" l="1"/>
  <c r="G59" i="17"/>
  <c r="C60" i="17" s="1"/>
  <c r="G60" i="17" l="1"/>
  <c r="C61" i="17" s="1"/>
  <c r="D60" i="17"/>
  <c r="G61" i="17" l="1"/>
  <c r="C62" i="17" s="1"/>
  <c r="D61" i="17"/>
  <c r="G62" i="17" l="1"/>
  <c r="C63" i="17" s="1"/>
  <c r="D62" i="17"/>
  <c r="G63" i="17" l="1"/>
  <c r="C64" i="17" s="1"/>
  <c r="D63" i="17"/>
  <c r="G64" i="17" l="1"/>
  <c r="C65" i="17" s="1"/>
  <c r="D64" i="17"/>
  <c r="G65" i="17" l="1"/>
  <c r="C66" i="17" s="1"/>
  <c r="D65" i="17"/>
  <c r="G66" i="17" l="1"/>
  <c r="C67" i="17" s="1"/>
  <c r="D66" i="17"/>
  <c r="D67" i="17" l="1"/>
  <c r="G67" i="17"/>
  <c r="C68" i="17" s="1"/>
  <c r="G68" i="17" l="1"/>
  <c r="C69" i="17" s="1"/>
  <c r="D68" i="17"/>
  <c r="G69" i="17" l="1"/>
  <c r="C70" i="17" s="1"/>
  <c r="D69" i="17"/>
  <c r="G70" i="17" l="1"/>
  <c r="C71" i="17" s="1"/>
  <c r="D70" i="17"/>
  <c r="G71" i="17" l="1"/>
  <c r="C72" i="17" s="1"/>
  <c r="D71" i="17"/>
  <c r="G72" i="17" l="1"/>
  <c r="C73" i="17" s="1"/>
  <c r="D72" i="17"/>
  <c r="G73" i="17" l="1"/>
  <c r="C74" i="17" s="1"/>
  <c r="D73" i="17"/>
  <c r="G74" i="17" l="1"/>
  <c r="C75" i="17" s="1"/>
  <c r="D74" i="17"/>
  <c r="D75" i="17" l="1"/>
  <c r="G75" i="17"/>
  <c r="C76" i="17" s="1"/>
  <c r="G76" i="17" l="1"/>
  <c r="C77" i="17" s="1"/>
  <c r="D76" i="17"/>
  <c r="G77" i="17" l="1"/>
  <c r="D77" i="17"/>
  <c r="I35" i="4" l="1"/>
  <c r="I34" i="4"/>
  <c r="I33" i="4"/>
  <c r="I31" i="4"/>
  <c r="I29" i="4"/>
  <c r="I21" i="4"/>
  <c r="I22" i="4"/>
  <c r="I23" i="4"/>
  <c r="I24" i="4"/>
  <c r="I25" i="4"/>
  <c r="J35" i="4"/>
  <c r="J34" i="4"/>
  <c r="J33" i="4"/>
  <c r="J31" i="4"/>
  <c r="J29" i="4"/>
  <c r="J25" i="4"/>
  <c r="J24" i="4"/>
  <c r="J23" i="4"/>
  <c r="J22" i="4"/>
  <c r="J21" i="4"/>
  <c r="J20" i="4"/>
  <c r="I20" i="4" s="1"/>
  <c r="J19" i="4"/>
  <c r="I19" i="4" s="1"/>
  <c r="J18" i="4"/>
  <c r="I18" i="4" s="1"/>
  <c r="I17" i="4"/>
  <c r="H35" i="4"/>
  <c r="H34" i="4"/>
  <c r="H33" i="4"/>
  <c r="H31" i="4"/>
  <c r="H29" i="4"/>
  <c r="H25" i="4"/>
  <c r="H24" i="4"/>
  <c r="H23" i="4"/>
  <c r="H21" i="4"/>
  <c r="G25" i="4"/>
  <c r="G24" i="4"/>
  <c r="G23" i="4"/>
  <c r="G21" i="4"/>
  <c r="G10" i="4"/>
  <c r="G9" i="4" s="1"/>
  <c r="I9" i="4"/>
  <c r="J36" i="4" l="1"/>
  <c r="J26" i="4"/>
  <c r="J38" i="4" l="1"/>
  <c r="J41" i="4" s="1"/>
  <c r="J39" i="4" l="1"/>
  <c r="J40" i="4" s="1"/>
  <c r="J42" i="4" s="1"/>
  <c r="H36" i="4"/>
  <c r="H26" i="4"/>
  <c r="H38" i="4" l="1"/>
  <c r="H41" i="4" l="1"/>
  <c r="H39" i="4"/>
  <c r="H40" i="4" s="1"/>
  <c r="H42" i="4" s="1"/>
  <c r="E9" i="4"/>
  <c r="E19" i="4" l="1"/>
  <c r="E31" i="4"/>
  <c r="G31" i="4" s="1"/>
  <c r="E29" i="4"/>
  <c r="G29" i="4" s="1"/>
  <c r="E34" i="4"/>
  <c r="G34" i="4" s="1"/>
  <c r="E33" i="4"/>
  <c r="G33" i="4" s="1"/>
  <c r="E35" i="4"/>
  <c r="G35" i="4" s="1"/>
  <c r="E18" i="4"/>
  <c r="E21" i="4"/>
  <c r="E22" i="4"/>
  <c r="E23" i="4"/>
  <c r="E24" i="4"/>
  <c r="E25" i="4"/>
  <c r="E20" i="4"/>
  <c r="I36" i="4" l="1"/>
  <c r="G36" i="4"/>
  <c r="I26" i="4"/>
  <c r="G26" i="4"/>
  <c r="G38" i="4" s="1"/>
  <c r="G39" i="4" s="1"/>
  <c r="G40" i="4" s="1"/>
  <c r="I38" i="4" l="1"/>
  <c r="I39" i="4" s="1"/>
  <c r="I40" i="4" s="1"/>
  <c r="E36" i="4"/>
  <c r="F36" i="4" l="1"/>
  <c r="F26" i="4" l="1"/>
  <c r="F38" i="4" s="1"/>
  <c r="E17" i="4" l="1"/>
  <c r="E26" i="4" s="1"/>
  <c r="E38" i="4" s="1"/>
  <c r="E39" i="4" s="1"/>
  <c r="E40" i="4" s="1"/>
  <c r="F41" i="4"/>
  <c r="F39" i="4"/>
  <c r="F40" i="4" s="1"/>
  <c r="F42" i="4" s="1"/>
</calcChain>
</file>

<file path=xl/sharedStrings.xml><?xml version="1.0" encoding="utf-8"?>
<sst xmlns="http://schemas.openxmlformats.org/spreadsheetml/2006/main" count="241" uniqueCount="81">
  <si>
    <t>Lisa 3</t>
  </si>
  <si>
    <t>Üürnik</t>
  </si>
  <si>
    <t>Üüripinna aadress</t>
  </si>
  <si>
    <t>Üüripind (hooned)</t>
  </si>
  <si>
    <t>Territoorium</t>
  </si>
  <si>
    <t xml:space="preserve">Üüriteenused ja üür  </t>
  </si>
  <si>
    <r>
      <t>EUR/m</t>
    </r>
    <r>
      <rPr>
        <b/>
        <vertAlign val="superscript"/>
        <sz val="11"/>
        <color indexed="8"/>
        <rFont val="Times New Roman"/>
        <family val="1"/>
      </rPr>
      <t>2</t>
    </r>
  </si>
  <si>
    <t>summa kuus</t>
  </si>
  <si>
    <t xml:space="preserve">Muutmise alus </t>
  </si>
  <si>
    <t>Märkused</t>
  </si>
  <si>
    <t>Ei indekseerita</t>
  </si>
  <si>
    <t>Remonttööd</t>
  </si>
  <si>
    <t>Remonttööd (tavasisustus)</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</si>
  <si>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</si>
  <si>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</si>
  <si>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</si>
  <si>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</si>
  <si>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</si>
  <si>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</si>
  <si>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</si>
  <si>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</si>
  <si>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</si>
  <si>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</si>
  <si>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</si>
  <si>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</si>
  <si>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</si>
  <si>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</si>
  <si>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</si>
  <si>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</si>
  <si>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</si>
  <si>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</si>
  <si>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</si>
  <si>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</si>
  <si>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</si>
  <si>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</si>
  <si>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</si>
  <si>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</si>
  <si>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Maksete algus</t>
  </si>
  <si>
    <t>Maksete arv</t>
  </si>
  <si>
    <t>kuud</t>
  </si>
  <si>
    <t>Kinnistu jääkmaksumus</t>
  </si>
  <si>
    <t>EUR (km-ta)</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</si>
  <si>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</si>
  <si>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</si>
  <si>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</si>
  <si>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</si>
  <si>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</si>
  <si>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</si>
  <si>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</si>
  <si>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</si>
  <si>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</si>
  <si>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</si>
  <si>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</si>
  <si>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</si>
  <si>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Eesti Geoloogiateenistus</t>
  </si>
  <si>
    <t>Fr. R. Kreutzwaldi 5, Rakvere</t>
  </si>
  <si>
    <t>üürilepingule nr Ü18007/19</t>
  </si>
  <si>
    <t>Üür ja kõrvalteenuste tasu 01.01.2025 - 31.12.2025</t>
  </si>
  <si>
    <t xml:space="preserve"> Indekseerimine* alates 01.01.2022.a, 31.dets THI, max 3% aastas</t>
  </si>
  <si>
    <r>
      <t>m</t>
    </r>
    <r>
      <rPr>
        <b/>
        <vertAlign val="superscript"/>
        <sz val="11"/>
        <color theme="1"/>
        <rFont val="Times New Roman"/>
        <family val="1"/>
        <charset val="186"/>
      </rPr>
      <t>2</t>
    </r>
  </si>
  <si>
    <t>sh (A korpus)</t>
  </si>
  <si>
    <r>
      <t>m</t>
    </r>
    <r>
      <rPr>
        <vertAlign val="superscript"/>
        <sz val="11"/>
        <color theme="1"/>
        <rFont val="Times New Roman"/>
        <family val="1"/>
        <charset val="186"/>
      </rPr>
      <t>2</t>
    </r>
  </si>
  <si>
    <t>sh (C korpus)</t>
  </si>
  <si>
    <t>15 811</t>
  </si>
  <si>
    <t>Kapitali tulumäär 2020 I pa</t>
  </si>
  <si>
    <t>EGT</t>
  </si>
  <si>
    <t>Kapitalikomponendi annuiteetmaksegraafik - Fr. R. Kreutzwaldi 5, Rakvere</t>
  </si>
  <si>
    <t>Üürnikuspetsiifilise parendustöö annuiteetmaksegraafik</t>
  </si>
  <si>
    <t>Kapitalikomponent (bilansiline A ja C korpus)</t>
  </si>
  <si>
    <t>Kapitalikomponent (parendustöö A korpus)</t>
  </si>
  <si>
    <t>Kapitalikomponent (parendustöö C korpus)</t>
  </si>
  <si>
    <t>Kapitalikomponent (tavasisustus A korpus)</t>
  </si>
  <si>
    <t>Kommunikatsiooniteenused</t>
  </si>
  <si>
    <t>Elektriküte</t>
  </si>
  <si>
    <t>Olemasolev pind lepingus</t>
  </si>
  <si>
    <t>Lisanduv pind</t>
  </si>
  <si>
    <t>Üüripind kokku</t>
  </si>
  <si>
    <t>01.01.2025 - 31.12.2025</t>
  </si>
  <si>
    <t>-</t>
  </si>
  <si>
    <t>üürnik 1</t>
  </si>
  <si>
    <t>Kapitali tulumäär 2024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</si>
</sst>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s>
  <fonts count="4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b/>
      <vertAlign val="superscript"/>
      <sz val="11"/>
      <color theme="1"/>
      <name val="Times New Roman"/>
      <family val="1"/>
      <charset val="186"/>
    </font>
    <font>
      <sz val="11"/>
      <color theme="1"/>
      <name val="Times New Roman"/>
      <family val="1"/>
      <charset val="186"/>
    </font>
    <font>
      <sz val="11"/>
      <name val="Times New Roman"/>
      <family val="1"/>
      <charset val="186"/>
    </font>
    <font>
      <vertAlign val="superscript"/>
      <sz val="11"/>
      <color theme="1"/>
      <name val="Times New Roman"/>
      <family val="1"/>
      <charset val="186"/>
    </font>
    <font>
      <sz val="10"/>
      <name val="Arial"/>
      <family val="2"/>
    </font>
    <font>
      <u/>
      <sz val="11"/>
      <color rgb="FF000000"/>
      <name val="Calibri"/>
      <family val="2"/>
    </font>
    <font>
      <sz val="11"/>
      <color theme="0" tint="-0.34998626667073579"/>
      <name val="Calibri"/>
      <family val="2"/>
      <charset val="186"/>
      <scheme val="minor"/>
    </font>
    <font>
      <sz val="11"/>
      <color theme="0" tint="-0.34998626667073579"/>
      <name val="Calibri"/>
      <family val="2"/>
    </font>
    <font>
      <i/>
      <sz val="9"/>
      <color theme="0" tint="-0.34998626667073579"/>
      <name val="Calibri"/>
      <family val="2"/>
    </font>
    <font>
      <i/>
      <sz val="9"/>
      <name val="Calibri"/>
      <family val="2"/>
    </font>
    <font>
      <b/>
      <i/>
      <sz val="11"/>
      <color theme="0" tint="-0.34998626667073579"/>
      <name val="Calibri"/>
      <family val="2"/>
    </font>
    <font>
      <sz val="10"/>
      <color theme="0" tint="-0.34998626667073579"/>
      <name val="Arial"/>
      <family val="2"/>
    </font>
    <font>
      <b/>
      <sz val="16"/>
      <color theme="0" tint="-0.34998626667073579"/>
      <name val="Calibri"/>
      <family val="2"/>
    </font>
    <font>
      <b/>
      <sz val="11"/>
      <color theme="0" tint="-0.34998626667073579"/>
      <name val="Calibri"/>
      <family val="2"/>
    </font>
    <font>
      <i/>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thin">
        <color indexed="64"/>
      </left>
      <right/>
      <top style="thin">
        <color indexed="64"/>
      </top>
      <bottom style="medium">
        <color indexed="64"/>
      </bottom>
      <diagonal/>
    </border>
  </borders>
  <cellStyleXfs count="7">
    <xf numFmtId="0" fontId="0" fillId="0" borderId="0"/>
    <xf numFmtId="0" fontId="6" fillId="0" borderId="0"/>
    <xf numFmtId="9" fontId="5" fillId="0" borderId="0" applyFont="0" applyFill="0" applyBorder="0" applyAlignment="0" applyProtection="0"/>
    <xf numFmtId="0" fontId="5" fillId="0" borderId="0"/>
    <xf numFmtId="0" fontId="6" fillId="0" borderId="0"/>
    <xf numFmtId="0" fontId="31" fillId="0" borderId="0">
      <alignment vertical="center"/>
    </xf>
    <xf numFmtId="9" fontId="5" fillId="0" borderId="0" applyFont="0" applyFill="0" applyBorder="0" applyAlignment="0" applyProtection="0"/>
  </cellStyleXfs>
  <cellXfs count="199">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8" xfId="0" applyFont="1" applyFill="1" applyBorder="1"/>
    <xf numFmtId="3" fontId="8" fillId="0" borderId="0" xfId="0" applyNumberFormat="1" applyFont="1"/>
    <xf numFmtId="2" fontId="8" fillId="0" borderId="0" xfId="0" applyNumberFormat="1" applyFont="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0" fontId="26" fillId="0" borderId="0" xfId="0" applyFont="1" applyAlignment="1">
      <alignment horizontal="right"/>
    </xf>
    <xf numFmtId="4" fontId="22"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8" fillId="0" borderId="8" xfId="0" applyFont="1" applyBorder="1"/>
    <xf numFmtId="4" fontId="8" fillId="0" borderId="34" xfId="0" applyNumberFormat="1" applyFont="1" applyBorder="1" applyAlignment="1">
      <alignment horizontal="center" vertical="center" wrapText="1"/>
    </xf>
    <xf numFmtId="9" fontId="2" fillId="0" borderId="0" xfId="0" applyNumberFormat="1" applyFont="1" applyAlignment="1">
      <alignment horizontal="left"/>
    </xf>
    <xf numFmtId="0" fontId="10" fillId="0" borderId="1" xfId="3" applyFont="1" applyBorder="1"/>
    <xf numFmtId="0" fontId="2" fillId="0" borderId="1" xfId="3" applyFont="1" applyBorder="1"/>
    <xf numFmtId="0" fontId="10" fillId="0" borderId="1" xfId="3" applyFont="1" applyBorder="1" applyAlignment="1">
      <alignment horizontal="right"/>
    </xf>
    <xf numFmtId="164" fontId="2" fillId="0" borderId="1" xfId="3" applyNumberFormat="1" applyFont="1" applyBorder="1" applyAlignment="1">
      <alignment horizontal="right"/>
    </xf>
    <xf numFmtId="0" fontId="28" fillId="0" borderId="1" xfId="3" applyFont="1" applyBorder="1" applyAlignment="1">
      <alignment horizontal="right"/>
    </xf>
    <xf numFmtId="164" fontId="29" fillId="0" borderId="1" xfId="3" applyNumberFormat="1" applyFont="1" applyBorder="1" applyAlignment="1">
      <alignment horizontal="right"/>
    </xf>
    <xf numFmtId="0" fontId="28" fillId="0" borderId="1" xfId="3" applyFont="1" applyBorder="1"/>
    <xf numFmtId="0" fontId="5" fillId="3" borderId="0" xfId="3" applyFill="1"/>
    <xf numFmtId="168" fontId="6" fillId="5" borderId="0" xfId="4" applyNumberFormat="1" applyFill="1"/>
    <xf numFmtId="4" fontId="6" fillId="5" borderId="0" xfId="4" applyNumberFormat="1" applyFill="1"/>
    <xf numFmtId="0" fontId="6" fillId="5" borderId="0" xfId="4" applyFill="1"/>
    <xf numFmtId="167" fontId="19" fillId="5" borderId="0" xfId="4" applyNumberFormat="1" applyFont="1" applyFill="1"/>
    <xf numFmtId="164" fontId="7" fillId="3" borderId="0" xfId="3" applyNumberFormat="1" applyFont="1" applyFill="1" applyProtection="1">
      <protection hidden="1"/>
    </xf>
    <xf numFmtId="164" fontId="5" fillId="3" borderId="0" xfId="3" applyNumberFormat="1" applyFill="1" applyProtection="1">
      <protection hidden="1"/>
    </xf>
    <xf numFmtId="0" fontId="5" fillId="3" borderId="0" xfId="3" applyFill="1" applyProtection="1">
      <protection locked="0" hidden="1"/>
    </xf>
    <xf numFmtId="0" fontId="18" fillId="5" borderId="37" xfId="4" applyFont="1" applyFill="1" applyBorder="1" applyAlignment="1">
      <alignment horizontal="right"/>
    </xf>
    <xf numFmtId="0" fontId="17" fillId="3" borderId="0" xfId="4" applyFont="1" applyFill="1"/>
    <xf numFmtId="0" fontId="6" fillId="6" borderId="0" xfId="4" applyFill="1"/>
    <xf numFmtId="166" fontId="6" fillId="6" borderId="0" xfId="4" applyNumberFormat="1" applyFill="1"/>
    <xf numFmtId="0" fontId="6" fillId="3" borderId="0" xfId="4" applyFill="1"/>
    <xf numFmtId="0" fontId="6" fillId="6" borderId="26" xfId="4" applyFill="1" applyBorder="1"/>
    <xf numFmtId="166" fontId="6" fillId="0" borderId="32" xfId="4" applyNumberFormat="1" applyBorder="1"/>
    <xf numFmtId="0" fontId="5" fillId="3" borderId="32" xfId="3" applyFill="1" applyBorder="1"/>
    <xf numFmtId="0" fontId="6" fillId="5" borderId="32" xfId="4" applyFill="1" applyBorder="1"/>
    <xf numFmtId="0" fontId="6" fillId="6" borderId="24" xfId="4" applyFill="1" applyBorder="1"/>
    <xf numFmtId="170" fontId="31" fillId="0" borderId="0" xfId="5" applyNumberFormat="1">
      <alignment vertical="center"/>
    </xf>
    <xf numFmtId="0" fontId="6" fillId="6" borderId="31" xfId="4" applyFill="1" applyBorder="1"/>
    <xf numFmtId="3" fontId="6" fillId="6" borderId="0" xfId="4" applyNumberFormat="1" applyFill="1"/>
    <xf numFmtId="0" fontId="6" fillId="6" borderId="30" xfId="4" applyFill="1" applyBorder="1"/>
    <xf numFmtId="10" fontId="6" fillId="6" borderId="0" xfId="6" applyNumberFormat="1" applyFont="1" applyFill="1" applyBorder="1"/>
    <xf numFmtId="0" fontId="7" fillId="7" borderId="0" xfId="3" applyFont="1" applyFill="1" applyProtection="1">
      <protection hidden="1"/>
    </xf>
    <xf numFmtId="164" fontId="7" fillId="7" borderId="0" xfId="3" applyNumberFormat="1" applyFont="1" applyFill="1" applyProtection="1">
      <protection hidden="1"/>
    </xf>
    <xf numFmtId="3" fontId="6" fillId="3" borderId="0" xfId="4" applyNumberFormat="1" applyFill="1"/>
    <xf numFmtId="167" fontId="5" fillId="3" borderId="0" xfId="3" applyNumberFormat="1" applyFill="1"/>
    <xf numFmtId="169" fontId="5" fillId="7" borderId="0" xfId="6" applyNumberFormat="1" applyFont="1" applyFill="1"/>
    <xf numFmtId="164" fontId="20" fillId="7" borderId="0" xfId="3" applyNumberFormat="1" applyFont="1" applyFill="1" applyProtection="1">
      <protection hidden="1"/>
    </xf>
    <xf numFmtId="0" fontId="20" fillId="7" borderId="0" xfId="3" applyFont="1" applyFill="1" applyProtection="1">
      <protection locked="0" hidden="1"/>
    </xf>
    <xf numFmtId="0" fontId="7" fillId="3" borderId="0" xfId="3" applyFont="1" applyFill="1" applyProtection="1">
      <protection hidden="1"/>
    </xf>
    <xf numFmtId="0" fontId="32" fillId="3" borderId="0" xfId="4" applyFont="1" applyFill="1"/>
    <xf numFmtId="0" fontId="6" fillId="6" borderId="29" xfId="4" applyFill="1" applyBorder="1"/>
    <xf numFmtId="167" fontId="6" fillId="6" borderId="28" xfId="4" applyNumberFormat="1" applyFill="1" applyBorder="1"/>
    <xf numFmtId="0" fontId="5" fillId="3" borderId="28" xfId="3" applyFill="1" applyBorder="1"/>
    <xf numFmtId="0" fontId="6" fillId="5" borderId="28" xfId="4" applyFill="1" applyBorder="1"/>
    <xf numFmtId="0" fontId="6" fillId="6" borderId="27" xfId="4" applyFill="1" applyBorder="1"/>
    <xf numFmtId="2" fontId="5" fillId="3" borderId="0" xfId="3" applyNumberFormat="1" applyFill="1"/>
    <xf numFmtId="168" fontId="5" fillId="3" borderId="0" xfId="3" applyNumberFormat="1" applyFill="1"/>
    <xf numFmtId="4" fontId="5" fillId="3" borderId="0" xfId="3" applyNumberFormat="1" applyFill="1"/>
    <xf numFmtId="0" fontId="16" fillId="5" borderId="0" xfId="4" applyFont="1" applyFill="1"/>
    <xf numFmtId="0" fontId="15" fillId="5" borderId="0" xfId="4" applyFont="1" applyFill="1"/>
    <xf numFmtId="0" fontId="5" fillId="7" borderId="0" xfId="3" applyFill="1"/>
    <xf numFmtId="0" fontId="20" fillId="7" borderId="0" xfId="3" applyFont="1" applyFill="1" applyProtection="1">
      <protection hidden="1"/>
    </xf>
    <xf numFmtId="0" fontId="4" fillId="5" borderId="0" xfId="4" applyFont="1" applyFill="1" applyAlignment="1">
      <alignment horizontal="right"/>
    </xf>
    <xf numFmtId="0" fontId="4" fillId="5" borderId="0" xfId="4" applyFont="1" applyFill="1"/>
    <xf numFmtId="0" fontId="14" fillId="5" borderId="0" xfId="4" applyFont="1" applyFill="1" applyAlignment="1">
      <alignment horizontal="right"/>
    </xf>
    <xf numFmtId="0" fontId="33" fillId="3" borderId="0" xfId="3" applyFont="1" applyFill="1"/>
    <xf numFmtId="168" fontId="34" fillId="5" borderId="0" xfId="4" applyNumberFormat="1" applyFont="1" applyFill="1"/>
    <xf numFmtId="4" fontId="34" fillId="5" borderId="0" xfId="4" applyNumberFormat="1" applyFont="1" applyFill="1"/>
    <xf numFmtId="0" fontId="34" fillId="5" borderId="0" xfId="4" applyFont="1" applyFill="1"/>
    <xf numFmtId="167" fontId="35" fillId="5" borderId="0" xfId="4" applyNumberFormat="1" applyFont="1" applyFill="1"/>
    <xf numFmtId="168" fontId="4" fillId="5" borderId="0" xfId="4" applyNumberFormat="1" applyFont="1" applyFill="1"/>
    <xf numFmtId="4" fontId="4" fillId="5" borderId="0" xfId="4" applyNumberFormat="1" applyFont="1" applyFill="1"/>
    <xf numFmtId="167" fontId="36" fillId="5" borderId="0" xfId="4" applyNumberFormat="1" applyFont="1" applyFill="1"/>
    <xf numFmtId="0" fontId="37" fillId="5" borderId="37" xfId="4" applyFont="1" applyFill="1" applyBorder="1" applyAlignment="1">
      <alignment horizontal="right"/>
    </xf>
    <xf numFmtId="0" fontId="34" fillId="3" borderId="0" xfId="4" applyFont="1" applyFill="1"/>
    <xf numFmtId="0" fontId="34" fillId="6" borderId="0" xfId="4" applyFont="1" applyFill="1"/>
    <xf numFmtId="166" fontId="34" fillId="6" borderId="0" xfId="4" applyNumberFormat="1" applyFont="1" applyFill="1"/>
    <xf numFmtId="0" fontId="34" fillId="6" borderId="26" xfId="4" applyFont="1" applyFill="1" applyBorder="1"/>
    <xf numFmtId="166" fontId="34" fillId="3" borderId="32" xfId="4" applyNumberFormat="1" applyFont="1" applyFill="1" applyBorder="1"/>
    <xf numFmtId="0" fontId="33" fillId="3" borderId="32" xfId="3" applyFont="1" applyFill="1" applyBorder="1"/>
    <xf numFmtId="0" fontId="34" fillId="5" borderId="32" xfId="4" applyFont="1" applyFill="1" applyBorder="1"/>
    <xf numFmtId="0" fontId="34" fillId="6" borderId="24" xfId="4" applyFont="1" applyFill="1" applyBorder="1"/>
    <xf numFmtId="170" fontId="38" fillId="0" borderId="0" xfId="5" applyNumberFormat="1" applyFont="1">
      <alignment vertical="center"/>
    </xf>
    <xf numFmtId="0" fontId="34" fillId="6" borderId="31" xfId="4" applyFont="1" applyFill="1" applyBorder="1"/>
    <xf numFmtId="4" fontId="34" fillId="6" borderId="0" xfId="4" applyNumberFormat="1" applyFont="1" applyFill="1"/>
    <xf numFmtId="167" fontId="33" fillId="3" borderId="0" xfId="3" applyNumberFormat="1" applyFont="1" applyFill="1"/>
    <xf numFmtId="0" fontId="34" fillId="6" borderId="30" xfId="4" applyFont="1" applyFill="1" applyBorder="1"/>
    <xf numFmtId="4" fontId="6" fillId="6" borderId="0" xfId="4" applyNumberFormat="1" applyFill="1"/>
    <xf numFmtId="0" fontId="34" fillId="6" borderId="29" xfId="4" applyFont="1" applyFill="1" applyBorder="1"/>
    <xf numFmtId="167" fontId="34" fillId="6" borderId="28" xfId="4" applyNumberFormat="1" applyFont="1" applyFill="1" applyBorder="1"/>
    <xf numFmtId="0" fontId="33" fillId="3" borderId="28" xfId="3" applyFont="1" applyFill="1" applyBorder="1"/>
    <xf numFmtId="0" fontId="34" fillId="5" borderId="28" xfId="4" applyFont="1" applyFill="1" applyBorder="1"/>
    <xf numFmtId="0" fontId="34" fillId="6" borderId="27" xfId="4" applyFont="1" applyFill="1" applyBorder="1"/>
    <xf numFmtId="0" fontId="39" fillId="5" borderId="0" xfId="4" applyFont="1" applyFill="1"/>
    <xf numFmtId="0" fontId="34" fillId="5" borderId="0" xfId="4" applyFont="1" applyFill="1" applyAlignment="1">
      <alignment horizontal="right"/>
    </xf>
    <xf numFmtId="0" fontId="40" fillId="5" borderId="0" xfId="4" applyFont="1" applyFill="1" applyAlignment="1">
      <alignment horizontal="right"/>
    </xf>
    <xf numFmtId="166" fontId="6" fillId="3" borderId="32" xfId="4" applyNumberFormat="1" applyFill="1" applyBorder="1"/>
    <xf numFmtId="14" fontId="33" fillId="3" borderId="0" xfId="3" applyNumberFormat="1" applyFont="1" applyFill="1"/>
    <xf numFmtId="14" fontId="5" fillId="3" borderId="0" xfId="3" applyNumberFormat="1" applyFill="1"/>
    <xf numFmtId="0" fontId="8" fillId="3" borderId="16" xfId="3" applyFont="1" applyFill="1" applyBorder="1"/>
    <xf numFmtId="4" fontId="8" fillId="3" borderId="0" xfId="3" applyNumberFormat="1" applyFont="1" applyFill="1" applyAlignment="1">
      <alignment wrapText="1"/>
    </xf>
    <xf numFmtId="4" fontId="8" fillId="0" borderId="0" xfId="3" applyNumberFormat="1" applyFont="1" applyAlignment="1">
      <alignment wrapText="1"/>
    </xf>
    <xf numFmtId="4" fontId="8" fillId="0" borderId="21" xfId="0" applyNumberFormat="1" applyFont="1" applyBorder="1" applyAlignment="1">
      <alignment horizontal="right" wrapText="1"/>
    </xf>
    <xf numFmtId="169" fontId="6" fillId="0" borderId="32" xfId="4" applyNumberFormat="1" applyBorder="1"/>
    <xf numFmtId="0" fontId="24" fillId="0" borderId="0" xfId="0" applyFont="1" applyAlignment="1">
      <alignment horizontal="center" wrapText="1"/>
    </xf>
    <xf numFmtId="0" fontId="8" fillId="0" borderId="1" xfId="0" applyFont="1" applyBorder="1"/>
    <xf numFmtId="0" fontId="8" fillId="0" borderId="16" xfId="0" applyFont="1" applyBorder="1"/>
    <xf numFmtId="4" fontId="1" fillId="0" borderId="29" xfId="3" applyNumberFormat="1" applyFont="1" applyBorder="1" applyAlignment="1">
      <alignment horizontal="center" vertical="center" wrapText="1"/>
    </xf>
    <xf numFmtId="4" fontId="1" fillId="0" borderId="31" xfId="3" applyNumberFormat="1" applyFont="1" applyBorder="1" applyAlignment="1">
      <alignment horizontal="center" vertical="center" wrapText="1"/>
    </xf>
    <xf numFmtId="4" fontId="1" fillId="0" borderId="26" xfId="3" applyNumberFormat="1" applyFont="1" applyBorder="1" applyAlignment="1">
      <alignment horizontal="center" vertical="center" wrapText="1"/>
    </xf>
    <xf numFmtId="0" fontId="8" fillId="0" borderId="8" xfId="0" applyFont="1" applyBorder="1"/>
    <xf numFmtId="0" fontId="41" fillId="0" borderId="0" xfId="0" applyFont="1" applyAlignment="1">
      <alignment horizontal="center"/>
    </xf>
    <xf numFmtId="0" fontId="8" fillId="0" borderId="38" xfId="0" applyFont="1" applyBorder="1" applyAlignment="1">
      <alignment horizontal="center"/>
    </xf>
    <xf numFmtId="0" fontId="8" fillId="0" borderId="19"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25" fillId="0" borderId="0" xfId="0" applyFont="1" applyAlignment="1">
      <alignment vertical="center" wrapText="1"/>
    </xf>
    <xf numFmtId="0" fontId="1"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4" fontId="22" fillId="3" borderId="7" xfId="0" applyNumberFormat="1" applyFont="1" applyFill="1" applyBorder="1" applyAlignment="1">
      <alignment horizontal="center" wrapText="1"/>
    </xf>
    <xf numFmtId="4" fontId="22" fillId="3" borderId="5" xfId="0" applyNumberFormat="1" applyFont="1" applyFill="1" applyBorder="1" applyAlignment="1">
      <alignment horizontal="center" wrapText="1"/>
    </xf>
    <xf numFmtId="4" fontId="8" fillId="0" borderId="0" xfId="0" applyNumberFormat="1" applyFont="1"/>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cellXfs>
  <cellStyles count="7">
    <cellStyle name="Normaallaad 4" xfId="1" xr:uid="{00000000-0005-0000-0000-000001000000}"/>
    <cellStyle name="Normaallaad 4 2" xfId="4" xr:uid="{89A38427-A4B3-4113-8CA6-3038BF6E771F}"/>
    <cellStyle name="Normal" xfId="0" builtinId="0"/>
    <cellStyle name="Normal 2" xfId="3" xr:uid="{0C45B471-BC63-450B-B336-5F2D051CDC39}"/>
    <cellStyle name="Normal 2 2" xfId="5" xr:uid="{950943C1-5E5B-4719-99AE-E7FA1AE233CD}"/>
    <cellStyle name="Percent" xfId="2" builtinId="5"/>
    <cellStyle name="Percent 2" xfId="6" xr:uid="{29177C43-2F21-407E-B3BB-A6AB8E2550BE}"/>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zoomScaleNormal="100" workbookViewId="0">
      <selection activeCell="M13" sqref="M13"/>
    </sheetView>
  </sheetViews>
  <sheetFormatPr defaultColWidth="9.140625" defaultRowHeight="15" x14ac:dyDescent="0.25"/>
  <cols>
    <col min="1" max="1" width="5.42578125" style="1" customWidth="1"/>
    <col min="2" max="2" width="7.5703125" style="1" customWidth="1"/>
    <col min="3" max="3" width="7.85546875" style="1" customWidth="1"/>
    <col min="4" max="4" width="60.140625" style="1" customWidth="1"/>
    <col min="5" max="10" width="16.5703125" style="1" customWidth="1"/>
    <col min="11" max="11" width="25.85546875" style="1" customWidth="1"/>
    <col min="12" max="12" width="35" style="1" customWidth="1"/>
    <col min="13" max="13" width="16.42578125" style="1" customWidth="1"/>
    <col min="14" max="14" width="9.140625" style="1"/>
    <col min="15" max="15" width="9.140625" style="1" customWidth="1"/>
    <col min="16" max="16" width="8.5703125" style="1" customWidth="1"/>
    <col min="17" max="17" width="9.140625" style="1"/>
    <col min="18" max="18" width="11.42578125" style="1" bestFit="1" customWidth="1"/>
    <col min="19" max="19" width="10.140625" style="1" bestFit="1" customWidth="1"/>
    <col min="20" max="16384" width="9.140625" style="1"/>
  </cols>
  <sheetData>
    <row r="1" spans="1:18" ht="13.9" x14ac:dyDescent="0.25">
      <c r="L1" s="67" t="s">
        <v>0</v>
      </c>
    </row>
    <row r="2" spans="1:18" ht="15" customHeight="1" x14ac:dyDescent="0.25">
      <c r="L2" s="67" t="s">
        <v>56</v>
      </c>
    </row>
    <row r="3" spans="1:18" ht="15" customHeight="1" x14ac:dyDescent="0.25">
      <c r="L3" s="67"/>
    </row>
    <row r="4" spans="1:18" ht="18.75" x14ac:dyDescent="0.3">
      <c r="A4" s="170" t="s">
        <v>57</v>
      </c>
      <c r="B4" s="170"/>
      <c r="C4" s="170"/>
      <c r="D4" s="170"/>
      <c r="E4" s="170"/>
      <c r="F4" s="170"/>
      <c r="G4" s="170"/>
      <c r="H4" s="170"/>
      <c r="I4" s="170"/>
      <c r="J4" s="170"/>
      <c r="K4" s="170"/>
      <c r="L4" s="170"/>
    </row>
    <row r="5" spans="1:18" ht="16.5" customHeight="1" x14ac:dyDescent="0.25"/>
    <row r="6" spans="1:18" x14ac:dyDescent="0.25">
      <c r="C6" s="3" t="s">
        <v>1</v>
      </c>
      <c r="D6" s="77" t="s">
        <v>54</v>
      </c>
      <c r="O6" s="49"/>
      <c r="P6" s="50"/>
    </row>
    <row r="7" spans="1:18" x14ac:dyDescent="0.25">
      <c r="C7" s="3" t="s">
        <v>2</v>
      </c>
      <c r="D7" s="78" t="s">
        <v>55</v>
      </c>
      <c r="L7" s="51"/>
      <c r="O7" s="49"/>
      <c r="P7" s="50"/>
      <c r="R7" s="52"/>
    </row>
    <row r="8" spans="1:18" ht="15.6" x14ac:dyDescent="0.3">
      <c r="L8" s="2"/>
      <c r="M8" s="4"/>
      <c r="N8" s="4"/>
      <c r="O8" s="49"/>
      <c r="P8" s="50"/>
      <c r="Q8" s="3"/>
      <c r="R8" s="52"/>
    </row>
    <row r="9" spans="1:18" ht="17.25" x14ac:dyDescent="0.25">
      <c r="D9" s="79" t="s">
        <v>3</v>
      </c>
      <c r="E9" s="80">
        <f>E10+E11</f>
        <v>678.81920433576079</v>
      </c>
      <c r="F9" s="77" t="s">
        <v>59</v>
      </c>
      <c r="G9" s="80">
        <f>G10+G11</f>
        <v>179.56062645950146</v>
      </c>
      <c r="H9" s="77" t="s">
        <v>59</v>
      </c>
      <c r="I9" s="80">
        <f>I10+I11</f>
        <v>858.37983079526225</v>
      </c>
      <c r="J9" s="77" t="s">
        <v>59</v>
      </c>
      <c r="K9" s="4"/>
      <c r="N9" s="53"/>
    </row>
    <row r="10" spans="1:18" ht="16.899999999999999" x14ac:dyDescent="0.25">
      <c r="D10" s="81" t="s">
        <v>60</v>
      </c>
      <c r="E10" s="82">
        <v>549.43937354049854</v>
      </c>
      <c r="F10" s="83" t="s">
        <v>61</v>
      </c>
      <c r="G10" s="82">
        <f>I10-E10</f>
        <v>179.56062645950146</v>
      </c>
      <c r="H10" s="83" t="s">
        <v>61</v>
      </c>
      <c r="I10" s="82">
        <v>729</v>
      </c>
      <c r="J10" s="83" t="s">
        <v>61</v>
      </c>
      <c r="K10" s="4"/>
      <c r="L10" s="196"/>
      <c r="M10" s="4"/>
      <c r="N10" s="54"/>
      <c r="Q10" s="4"/>
    </row>
    <row r="11" spans="1:18" ht="16.899999999999999" x14ac:dyDescent="0.25">
      <c r="D11" s="81" t="s">
        <v>62</v>
      </c>
      <c r="E11" s="82">
        <v>129.37983079526228</v>
      </c>
      <c r="F11" s="83" t="s">
        <v>61</v>
      </c>
      <c r="G11" s="82">
        <v>0</v>
      </c>
      <c r="H11" s="83" t="s">
        <v>61</v>
      </c>
      <c r="I11" s="82">
        <v>129.37983079526228</v>
      </c>
      <c r="J11" s="83" t="s">
        <v>61</v>
      </c>
      <c r="Q11" s="55"/>
      <c r="R11" s="56"/>
    </row>
    <row r="12" spans="1:18" ht="18" x14ac:dyDescent="0.25">
      <c r="D12" s="81" t="s">
        <v>4</v>
      </c>
      <c r="E12" s="82" t="s">
        <v>63</v>
      </c>
      <c r="F12" s="83" t="s">
        <v>61</v>
      </c>
      <c r="G12" s="82" t="s">
        <v>63</v>
      </c>
      <c r="H12" s="83" t="s">
        <v>61</v>
      </c>
      <c r="I12" s="82" t="s">
        <v>63</v>
      </c>
      <c r="J12" s="83" t="s">
        <v>61</v>
      </c>
      <c r="Q12" s="55"/>
      <c r="R12" s="56"/>
    </row>
    <row r="13" spans="1:18" ht="13.9" x14ac:dyDescent="0.25">
      <c r="D13" s="4"/>
      <c r="Q13" s="55"/>
      <c r="R13" s="56"/>
    </row>
    <row r="14" spans="1:18" x14ac:dyDescent="0.25">
      <c r="D14" s="4"/>
      <c r="E14" s="177" t="s">
        <v>74</v>
      </c>
      <c r="F14" s="177"/>
      <c r="G14" s="177" t="s">
        <v>75</v>
      </c>
      <c r="H14" s="177"/>
      <c r="I14" s="177" t="s">
        <v>76</v>
      </c>
      <c r="J14" s="177"/>
      <c r="Q14" s="55"/>
      <c r="R14" s="56"/>
    </row>
    <row r="15" spans="1:18" ht="14.45" thickBot="1" x14ac:dyDescent="0.3">
      <c r="D15" s="4"/>
      <c r="E15" s="178" t="s">
        <v>77</v>
      </c>
      <c r="F15" s="179"/>
      <c r="G15" s="178" t="s">
        <v>77</v>
      </c>
      <c r="H15" s="179"/>
      <c r="I15" s="180" t="s">
        <v>77</v>
      </c>
      <c r="J15" s="181"/>
      <c r="Q15" s="55"/>
      <c r="R15" s="56"/>
    </row>
    <row r="16" spans="1:18" ht="17.25" x14ac:dyDescent="0.25">
      <c r="B16" s="5" t="s">
        <v>5</v>
      </c>
      <c r="C16" s="41"/>
      <c r="D16" s="41"/>
      <c r="E16" s="6" t="s">
        <v>6</v>
      </c>
      <c r="F16" s="37" t="s">
        <v>7</v>
      </c>
      <c r="G16" s="6" t="s">
        <v>6</v>
      </c>
      <c r="H16" s="37" t="s">
        <v>7</v>
      </c>
      <c r="I16" s="6" t="s">
        <v>6</v>
      </c>
      <c r="J16" s="37" t="s">
        <v>7</v>
      </c>
      <c r="K16" s="34" t="s">
        <v>8</v>
      </c>
      <c r="L16" s="7" t="s">
        <v>9</v>
      </c>
    </row>
    <row r="17" spans="2:19" ht="15" customHeight="1" x14ac:dyDescent="0.25">
      <c r="B17" s="40"/>
      <c r="C17" s="165" t="s">
        <v>68</v>
      </c>
      <c r="D17" s="57"/>
      <c r="E17" s="61">
        <f>F17/$E$9</f>
        <v>1.1855586802195652</v>
      </c>
      <c r="F17" s="38">
        <f>'Annuiteedigraafik BIL'!F17</f>
        <v>804.78</v>
      </c>
      <c r="G17" s="197">
        <f>H17/$G$9</f>
        <v>1.3339784156635484</v>
      </c>
      <c r="H17" s="198">
        <f>'Annuiteedigraafik BIL_lisanduv'!F17</f>
        <v>239.53</v>
      </c>
      <c r="I17" s="197">
        <f>J17/$I$9</f>
        <v>1.21660593892622</v>
      </c>
      <c r="J17" s="198">
        <f>'Annuiteedigraafik BIL'!F17+'Annuiteedigraafik BIL_lisanduv'!F17</f>
        <v>1044.31</v>
      </c>
      <c r="K17" s="192" t="s">
        <v>10</v>
      </c>
      <c r="L17" s="182"/>
      <c r="M17" s="58"/>
      <c r="Q17" s="3"/>
      <c r="R17" s="58"/>
      <c r="S17" s="59"/>
    </row>
    <row r="18" spans="2:19" ht="15" customHeight="1" x14ac:dyDescent="0.25">
      <c r="B18" s="40"/>
      <c r="C18" s="165" t="s">
        <v>69</v>
      </c>
      <c r="D18" s="57"/>
      <c r="E18" s="61">
        <f t="shared" ref="E18:E25" si="0">F18/$E$9</f>
        <v>1.7473872165427069</v>
      </c>
      <c r="F18" s="38">
        <f>'Annuiteedigraafik PT_A korpus'!F14</f>
        <v>1186.1600000000001</v>
      </c>
      <c r="G18" s="61" t="s">
        <v>78</v>
      </c>
      <c r="H18" s="168" t="s">
        <v>78</v>
      </c>
      <c r="I18" s="61">
        <f t="shared" ref="I18:I25" si="1">J18/$I$9</f>
        <v>1.3818591227860744</v>
      </c>
      <c r="J18" s="38">
        <f>F18</f>
        <v>1186.1600000000001</v>
      </c>
      <c r="K18" s="193"/>
      <c r="L18" s="183"/>
      <c r="M18" s="58"/>
      <c r="Q18" s="3"/>
      <c r="R18" s="58"/>
      <c r="S18" s="59"/>
    </row>
    <row r="19" spans="2:19" ht="15" customHeight="1" x14ac:dyDescent="0.25">
      <c r="B19" s="40"/>
      <c r="C19" s="165" t="s">
        <v>70</v>
      </c>
      <c r="D19" s="57"/>
      <c r="E19" s="61">
        <f t="shared" si="0"/>
        <v>1.0432969419199016</v>
      </c>
      <c r="F19" s="38">
        <f>'Annuiteedigraafik PT_C korpus'!F14</f>
        <v>708.21</v>
      </c>
      <c r="G19" s="61" t="s">
        <v>78</v>
      </c>
      <c r="H19" s="168" t="s">
        <v>78</v>
      </c>
      <c r="I19" s="61">
        <f t="shared" si="1"/>
        <v>0.82505433444756671</v>
      </c>
      <c r="J19" s="38">
        <f>F19</f>
        <v>708.21</v>
      </c>
      <c r="K19" s="193"/>
      <c r="L19" s="183"/>
      <c r="M19" s="58"/>
      <c r="Q19" s="3"/>
      <c r="R19" s="58"/>
      <c r="S19" s="59"/>
    </row>
    <row r="20" spans="2:19" ht="15" customHeight="1" x14ac:dyDescent="0.25">
      <c r="B20" s="40"/>
      <c r="C20" s="165" t="s">
        <v>71</v>
      </c>
      <c r="D20" s="57"/>
      <c r="E20" s="61">
        <f t="shared" si="0"/>
        <v>0.42685887221404761</v>
      </c>
      <c r="F20" s="38">
        <f>'Annuiteedigraafik TS'!F14</f>
        <v>289.76</v>
      </c>
      <c r="G20" s="61" t="s">
        <v>78</v>
      </c>
      <c r="H20" s="168" t="s">
        <v>78</v>
      </c>
      <c r="I20" s="61">
        <f t="shared" si="1"/>
        <v>0.33756617945175432</v>
      </c>
      <c r="J20" s="38">
        <f>F20</f>
        <v>289.76</v>
      </c>
      <c r="K20" s="193"/>
      <c r="L20" s="183"/>
      <c r="M20" s="58"/>
      <c r="Q20" s="3"/>
      <c r="R20" s="166"/>
      <c r="S20" s="59"/>
    </row>
    <row r="21" spans="2:19" ht="15" customHeight="1" x14ac:dyDescent="0.25">
      <c r="B21" s="9">
        <v>400</v>
      </c>
      <c r="C21" s="171" t="s">
        <v>11</v>
      </c>
      <c r="D21" s="172"/>
      <c r="E21" s="61">
        <f t="shared" si="0"/>
        <v>1.6699999999999997</v>
      </c>
      <c r="F21" s="38">
        <v>1133.6280712407204</v>
      </c>
      <c r="G21" s="61">
        <f>E21</f>
        <v>1.6699999999999997</v>
      </c>
      <c r="H21" s="38">
        <f>G21*G9</f>
        <v>299.86624618736738</v>
      </c>
      <c r="I21" s="61">
        <f t="shared" si="1"/>
        <v>1.6699999999999997</v>
      </c>
      <c r="J21" s="38">
        <f>F21+H21</f>
        <v>1433.4943174280877</v>
      </c>
      <c r="K21" s="193"/>
      <c r="L21" s="183"/>
      <c r="Q21" s="3"/>
      <c r="R21" s="167"/>
      <c r="S21" s="59"/>
    </row>
    <row r="22" spans="2:19" ht="15" customHeight="1" x14ac:dyDescent="0.25">
      <c r="B22" s="9">
        <v>400</v>
      </c>
      <c r="C22" s="171" t="s">
        <v>12</v>
      </c>
      <c r="D22" s="172"/>
      <c r="E22" s="61">
        <f t="shared" si="0"/>
        <v>0.11873432606492786</v>
      </c>
      <c r="F22" s="38">
        <v>80.599140746737106</v>
      </c>
      <c r="G22" s="61" t="s">
        <v>78</v>
      </c>
      <c r="H22" s="168" t="s">
        <v>78</v>
      </c>
      <c r="I22" s="61">
        <f t="shared" si="1"/>
        <v>9.3896824989543964E-2</v>
      </c>
      <c r="J22" s="38">
        <f>F22</f>
        <v>80.599140746737106</v>
      </c>
      <c r="K22" s="193"/>
      <c r="L22" s="183"/>
      <c r="Q22" s="3"/>
      <c r="R22" s="58"/>
      <c r="S22" s="59"/>
    </row>
    <row r="23" spans="2:19" ht="15" customHeight="1" x14ac:dyDescent="0.25">
      <c r="B23" s="9">
        <v>100</v>
      </c>
      <c r="C23" s="42" t="s">
        <v>13</v>
      </c>
      <c r="D23" s="43"/>
      <c r="E23" s="61">
        <f t="shared" si="0"/>
        <v>0.32519557282709416</v>
      </c>
      <c r="F23" s="38">
        <v>220.749</v>
      </c>
      <c r="G23" s="61">
        <f>E23</f>
        <v>0.32519557282709416</v>
      </c>
      <c r="H23" s="38">
        <f>G23*G9</f>
        <v>58.392320778689459</v>
      </c>
      <c r="I23" s="61">
        <f t="shared" si="1"/>
        <v>0.32519557282709416</v>
      </c>
      <c r="J23" s="38">
        <f>F23+H23</f>
        <v>279.14132077868948</v>
      </c>
      <c r="K23" s="173" t="s">
        <v>58</v>
      </c>
      <c r="L23" s="183"/>
      <c r="M23" s="58"/>
      <c r="Q23" s="3"/>
      <c r="R23" s="58"/>
      <c r="S23" s="59"/>
    </row>
    <row r="24" spans="2:19" ht="15" customHeight="1" x14ac:dyDescent="0.25">
      <c r="B24" s="9">
        <v>200</v>
      </c>
      <c r="C24" s="8" t="s">
        <v>14</v>
      </c>
      <c r="D24" s="33"/>
      <c r="E24" s="61">
        <f t="shared" si="0"/>
        <v>0.4913054873371539</v>
      </c>
      <c r="F24" s="38">
        <v>333.50760000000002</v>
      </c>
      <c r="G24" s="61">
        <f>E24</f>
        <v>0.4913054873371539</v>
      </c>
      <c r="H24" s="38">
        <f>G24*G9</f>
        <v>88.219121089250024</v>
      </c>
      <c r="I24" s="61">
        <f t="shared" si="1"/>
        <v>0.49130548733715396</v>
      </c>
      <c r="J24" s="38">
        <f>F24+H24</f>
        <v>421.72672108925008</v>
      </c>
      <c r="K24" s="174"/>
      <c r="L24" s="183"/>
      <c r="M24" s="58"/>
      <c r="Q24" s="3"/>
      <c r="R24" s="58"/>
      <c r="S24" s="59"/>
    </row>
    <row r="25" spans="2:19" ht="15" customHeight="1" x14ac:dyDescent="0.25">
      <c r="B25" s="9">
        <v>500</v>
      </c>
      <c r="C25" s="8" t="s">
        <v>15</v>
      </c>
      <c r="D25" s="33"/>
      <c r="E25" s="61">
        <f t="shared" si="0"/>
        <v>1.2444108749495185E-2</v>
      </c>
      <c r="F25" s="38">
        <v>8.4473000000000003</v>
      </c>
      <c r="G25" s="61">
        <f>E25</f>
        <v>1.2444108749495185E-2</v>
      </c>
      <c r="H25" s="38">
        <f>G25*G9</f>
        <v>2.2344719627895189</v>
      </c>
      <c r="I25" s="61">
        <f t="shared" si="1"/>
        <v>1.2444108749495184E-2</v>
      </c>
      <c r="J25" s="38">
        <f>F25+H25</f>
        <v>10.681771962789519</v>
      </c>
      <c r="K25" s="175"/>
      <c r="L25" s="184"/>
      <c r="M25" s="58"/>
      <c r="Q25" s="3"/>
      <c r="R25" s="58"/>
      <c r="S25" s="59"/>
    </row>
    <row r="26" spans="2:19" x14ac:dyDescent="0.25">
      <c r="B26" s="10"/>
      <c r="C26" s="11" t="s">
        <v>16</v>
      </c>
      <c r="D26" s="11"/>
      <c r="E26" s="12">
        <f t="shared" ref="E26:J26" si="2">SUM(E17:E25)</f>
        <v>7.0207812058748926</v>
      </c>
      <c r="F26" s="39">
        <f t="shared" si="2"/>
        <v>4765.8411119874572</v>
      </c>
      <c r="G26" s="12">
        <f t="shared" si="2"/>
        <v>3.8329235845772911</v>
      </c>
      <c r="H26" s="39">
        <f t="shared" si="2"/>
        <v>688.24216001809646</v>
      </c>
      <c r="I26" s="12">
        <f t="shared" si="2"/>
        <v>6.3539275695149025</v>
      </c>
      <c r="J26" s="39">
        <f t="shared" si="2"/>
        <v>5454.0832720055541</v>
      </c>
      <c r="K26" s="35"/>
      <c r="L26" s="13"/>
      <c r="M26" s="58"/>
      <c r="R26" s="58"/>
      <c r="S26" s="59"/>
    </row>
    <row r="27" spans="2:19" ht="13.9" x14ac:dyDescent="0.25">
      <c r="B27" s="14"/>
      <c r="C27" s="15"/>
      <c r="D27" s="15"/>
      <c r="E27" s="16"/>
      <c r="F27" s="45"/>
      <c r="G27" s="16"/>
      <c r="H27" s="45"/>
      <c r="I27" s="16"/>
      <c r="J27" s="45"/>
      <c r="K27" s="48"/>
      <c r="L27" s="17"/>
      <c r="M27" s="58"/>
      <c r="R27" s="58"/>
      <c r="S27" s="59"/>
    </row>
    <row r="28" spans="2:19" ht="17.25" x14ac:dyDescent="0.25">
      <c r="B28" s="18" t="s">
        <v>17</v>
      </c>
      <c r="C28" s="11"/>
      <c r="D28" s="11"/>
      <c r="E28" s="19" t="s">
        <v>6</v>
      </c>
      <c r="F28" s="44" t="s">
        <v>7</v>
      </c>
      <c r="G28" s="19" t="s">
        <v>6</v>
      </c>
      <c r="H28" s="44" t="s">
        <v>7</v>
      </c>
      <c r="I28" s="19" t="s">
        <v>6</v>
      </c>
      <c r="J28" s="44" t="s">
        <v>7</v>
      </c>
      <c r="K28" s="46" t="s">
        <v>8</v>
      </c>
      <c r="L28" s="20" t="s">
        <v>9</v>
      </c>
      <c r="M28" s="58"/>
      <c r="R28" s="58"/>
      <c r="S28" s="59"/>
    </row>
    <row r="29" spans="2:19" ht="15.75" customHeight="1" x14ac:dyDescent="0.25">
      <c r="B29" s="9">
        <v>300</v>
      </c>
      <c r="C29" s="172" t="s">
        <v>18</v>
      </c>
      <c r="D29" s="176"/>
      <c r="E29" s="68">
        <f>F29/E9</f>
        <v>1.7855916454014586</v>
      </c>
      <c r="F29" s="64">
        <v>1212.0939000000001</v>
      </c>
      <c r="G29" s="68">
        <f>E29</f>
        <v>1.7855916454014586</v>
      </c>
      <c r="H29" s="64">
        <f>G29*G9</f>
        <v>320.62195444913789</v>
      </c>
      <c r="I29" s="68">
        <f>J29/I9</f>
        <v>1.7855916454014586</v>
      </c>
      <c r="J29" s="64">
        <f>F29+H29</f>
        <v>1532.7158544491381</v>
      </c>
      <c r="K29" s="69" t="s">
        <v>19</v>
      </c>
      <c r="L29" s="188" t="s">
        <v>53</v>
      </c>
      <c r="Q29" s="3"/>
      <c r="R29" s="58"/>
      <c r="S29" s="59"/>
    </row>
    <row r="30" spans="2:19" ht="15" customHeight="1" x14ac:dyDescent="0.25">
      <c r="B30" s="9">
        <v>600</v>
      </c>
      <c r="C30" s="8" t="s">
        <v>20</v>
      </c>
      <c r="D30" s="33"/>
      <c r="E30" s="68"/>
      <c r="F30" s="64"/>
      <c r="G30" s="68"/>
      <c r="H30" s="64"/>
      <c r="I30" s="68"/>
      <c r="J30" s="64"/>
      <c r="K30" s="63"/>
      <c r="L30" s="189"/>
      <c r="M30" s="58"/>
      <c r="Q30" s="3"/>
      <c r="R30" s="58"/>
      <c r="S30" s="59"/>
    </row>
    <row r="31" spans="2:19" ht="15" customHeight="1" x14ac:dyDescent="0.25">
      <c r="B31" s="9"/>
      <c r="C31" s="8">
        <v>610</v>
      </c>
      <c r="D31" s="33" t="s">
        <v>21</v>
      </c>
      <c r="E31" s="68">
        <f>F31/E9</f>
        <v>1.381967072982204</v>
      </c>
      <c r="F31" s="64">
        <v>938.10578889999999</v>
      </c>
      <c r="G31" s="68">
        <f>E31</f>
        <v>1.381967072982204</v>
      </c>
      <c r="H31" s="64">
        <f>G31*G9</f>
        <v>248.14687337108813</v>
      </c>
      <c r="I31" s="68">
        <f>J31/I9</f>
        <v>1.381967072982204</v>
      </c>
      <c r="J31" s="64">
        <f>F31+H31</f>
        <v>1186.2526622710882</v>
      </c>
      <c r="K31" s="185" t="s">
        <v>22</v>
      </c>
      <c r="L31" s="189"/>
      <c r="M31" s="58"/>
      <c r="Q31" s="3"/>
      <c r="R31" s="58"/>
      <c r="S31" s="59"/>
    </row>
    <row r="32" spans="2:19" x14ac:dyDescent="0.25">
      <c r="B32" s="9"/>
      <c r="C32" s="8">
        <v>620</v>
      </c>
      <c r="D32" s="33" t="s">
        <v>23</v>
      </c>
      <c r="E32" s="194" t="s">
        <v>73</v>
      </c>
      <c r="F32" s="195"/>
      <c r="G32" s="194" t="s">
        <v>73</v>
      </c>
      <c r="H32" s="195"/>
      <c r="I32" s="194" t="s">
        <v>73</v>
      </c>
      <c r="J32" s="195"/>
      <c r="K32" s="186"/>
      <c r="L32" s="189"/>
      <c r="M32" s="58"/>
      <c r="Q32" s="3"/>
      <c r="R32" s="58"/>
      <c r="S32" s="59"/>
    </row>
    <row r="33" spans="2:19" x14ac:dyDescent="0.25">
      <c r="B33" s="9"/>
      <c r="C33" s="8">
        <v>630</v>
      </c>
      <c r="D33" s="33" t="s">
        <v>24</v>
      </c>
      <c r="E33" s="68">
        <f>F33/E9</f>
        <v>1.3487379911354815E-2</v>
      </c>
      <c r="F33" s="64">
        <v>9.1554924999999994</v>
      </c>
      <c r="G33" s="68">
        <f>E33</f>
        <v>1.3487379911354815E-2</v>
      </c>
      <c r="H33" s="64">
        <f>G33*G9</f>
        <v>2.4218023861801661</v>
      </c>
      <c r="I33" s="68">
        <f>J33/I9</f>
        <v>1.3487379911354815E-2</v>
      </c>
      <c r="J33" s="64">
        <f>F33+H33</f>
        <v>11.577294886180166</v>
      </c>
      <c r="K33" s="186"/>
      <c r="L33" s="189"/>
      <c r="M33" s="58"/>
      <c r="Q33" s="3"/>
      <c r="R33" s="58"/>
      <c r="S33" s="59"/>
    </row>
    <row r="34" spans="2:19" x14ac:dyDescent="0.25">
      <c r="B34" s="9"/>
      <c r="C34" s="8">
        <v>640</v>
      </c>
      <c r="D34" s="74" t="s">
        <v>72</v>
      </c>
      <c r="E34" s="68">
        <f>F34/E9</f>
        <v>1.0012680779487986E-2</v>
      </c>
      <c r="F34" s="64">
        <v>6.7968000000000002</v>
      </c>
      <c r="G34" s="68">
        <f>E34</f>
        <v>1.0012680779487986E-2</v>
      </c>
      <c r="H34" s="64">
        <f>G34*G9</f>
        <v>1.7978832333038721</v>
      </c>
      <c r="I34" s="68">
        <f>J34/I9</f>
        <v>1.0012680779487986E-2</v>
      </c>
      <c r="J34" s="64">
        <f>F34+H34</f>
        <v>8.5946832333038721</v>
      </c>
      <c r="K34" s="75"/>
      <c r="L34" s="189"/>
      <c r="M34" s="58"/>
      <c r="Q34" s="3"/>
      <c r="R34" s="58"/>
      <c r="S34" s="59"/>
    </row>
    <row r="35" spans="2:19" x14ac:dyDescent="0.25">
      <c r="B35" s="9">
        <v>700</v>
      </c>
      <c r="C35" s="172" t="s">
        <v>25</v>
      </c>
      <c r="D35" s="176"/>
      <c r="E35" s="68">
        <f>F35/E9</f>
        <v>5.7614751837007875E-3</v>
      </c>
      <c r="F35" s="64">
        <v>3.911</v>
      </c>
      <c r="G35" s="68">
        <f>E35</f>
        <v>5.7614751837007875E-3</v>
      </c>
      <c r="H35" s="64">
        <f>G35*G9</f>
        <v>1.0345340933161846</v>
      </c>
      <c r="I35" s="68">
        <f>J35/I9</f>
        <v>5.7614751837007875E-3</v>
      </c>
      <c r="J35" s="64">
        <f>F35+H35</f>
        <v>4.9455340933161844</v>
      </c>
      <c r="K35" s="69" t="s">
        <v>19</v>
      </c>
      <c r="L35" s="189"/>
      <c r="M35" s="58"/>
      <c r="Q35" s="3"/>
      <c r="R35" s="58"/>
      <c r="S35" s="59"/>
    </row>
    <row r="36" spans="2:19" ht="15.75" thickBot="1" x14ac:dyDescent="0.3">
      <c r="B36" s="21"/>
      <c r="C36" s="22" t="s">
        <v>26</v>
      </c>
      <c r="D36" s="22"/>
      <c r="E36" s="65">
        <f t="shared" ref="E36:J36" si="3">SUM(E29:E35)</f>
        <v>3.1968202542582063</v>
      </c>
      <c r="F36" s="66">
        <f t="shared" si="3"/>
        <v>2170.0629814000004</v>
      </c>
      <c r="G36" s="65">
        <f t="shared" si="3"/>
        <v>3.1968202542582063</v>
      </c>
      <c r="H36" s="66">
        <f t="shared" si="3"/>
        <v>574.02304753302633</v>
      </c>
      <c r="I36" s="65">
        <f t="shared" si="3"/>
        <v>3.1968202542582063</v>
      </c>
      <c r="J36" s="66">
        <f t="shared" si="3"/>
        <v>2744.0860289330262</v>
      </c>
      <c r="K36" s="36"/>
      <c r="L36" s="23"/>
      <c r="M36" s="58"/>
      <c r="R36" s="58"/>
      <c r="S36" s="59"/>
    </row>
    <row r="37" spans="2:19" ht="17.25" customHeight="1" x14ac:dyDescent="0.25">
      <c r="B37" s="24"/>
      <c r="C37" s="4"/>
      <c r="D37" s="4"/>
      <c r="E37" s="25"/>
      <c r="F37" s="26"/>
      <c r="G37" s="25"/>
      <c r="H37" s="26"/>
      <c r="I37" s="25"/>
      <c r="J37" s="26"/>
      <c r="K37" s="27"/>
      <c r="M37" s="58"/>
    </row>
    <row r="38" spans="2:19" x14ac:dyDescent="0.25">
      <c r="B38" s="190" t="s">
        <v>27</v>
      </c>
      <c r="C38" s="190"/>
      <c r="D38" s="190"/>
      <c r="E38" s="25">
        <f t="shared" ref="E38:J38" si="4">E36+E26</f>
        <v>10.2176014601331</v>
      </c>
      <c r="F38" s="26">
        <f t="shared" si="4"/>
        <v>6935.9040933874576</v>
      </c>
      <c r="G38" s="25">
        <f t="shared" si="4"/>
        <v>7.0297438388354969</v>
      </c>
      <c r="H38" s="26">
        <f t="shared" si="4"/>
        <v>1262.2652075511228</v>
      </c>
      <c r="I38" s="25">
        <f t="shared" si="4"/>
        <v>9.5507478237731078</v>
      </c>
      <c r="J38" s="26">
        <f t="shared" si="4"/>
        <v>8198.1693009385799</v>
      </c>
      <c r="K38" s="27"/>
    </row>
    <row r="39" spans="2:19" x14ac:dyDescent="0.25">
      <c r="B39" s="24" t="s">
        <v>28</v>
      </c>
      <c r="C39" s="70"/>
      <c r="D39" s="76">
        <v>0.22</v>
      </c>
      <c r="E39" s="60">
        <f t="shared" ref="E39:J39" si="5">E38*$D$39</f>
        <v>2.2478723212292819</v>
      </c>
      <c r="F39" s="26">
        <f t="shared" si="5"/>
        <v>1525.8989005452406</v>
      </c>
      <c r="G39" s="60">
        <f t="shared" si="5"/>
        <v>1.5465436445438094</v>
      </c>
      <c r="H39" s="26">
        <f t="shared" si="5"/>
        <v>277.698345661247</v>
      </c>
      <c r="I39" s="60">
        <f t="shared" si="5"/>
        <v>2.1011645212300838</v>
      </c>
      <c r="J39" s="26">
        <f t="shared" si="5"/>
        <v>1803.5972462064876</v>
      </c>
    </row>
    <row r="40" spans="2:19" x14ac:dyDescent="0.25">
      <c r="B40" s="4" t="s">
        <v>29</v>
      </c>
      <c r="C40" s="4"/>
      <c r="D40" s="4"/>
      <c r="E40" s="25">
        <f t="shared" ref="E40:J40" si="6">E39+E38</f>
        <v>12.465473781362382</v>
      </c>
      <c r="F40" s="26">
        <f t="shared" si="6"/>
        <v>8461.8029939326989</v>
      </c>
      <c r="G40" s="25">
        <f t="shared" si="6"/>
        <v>8.576287483379307</v>
      </c>
      <c r="H40" s="26">
        <f t="shared" si="6"/>
        <v>1539.9635532123698</v>
      </c>
      <c r="I40" s="25">
        <f t="shared" si="6"/>
        <v>11.651912345003192</v>
      </c>
      <c r="J40" s="26">
        <f t="shared" si="6"/>
        <v>10001.766547145067</v>
      </c>
      <c r="K40" s="27"/>
    </row>
    <row r="41" spans="2:19" x14ac:dyDescent="0.25">
      <c r="B41" s="4" t="s">
        <v>30</v>
      </c>
      <c r="C41" s="4"/>
      <c r="D41" s="4"/>
      <c r="E41" s="72">
        <v>12</v>
      </c>
      <c r="F41" s="26">
        <f>F38*E41</f>
        <v>83230.849120649495</v>
      </c>
      <c r="G41" s="72">
        <v>12</v>
      </c>
      <c r="H41" s="26">
        <f>H38*G41</f>
        <v>15147.182490613473</v>
      </c>
      <c r="I41" s="72">
        <v>12</v>
      </c>
      <c r="J41" s="26">
        <f>J38*I41</f>
        <v>98378.031611262966</v>
      </c>
      <c r="K41" s="28"/>
      <c r="L41" s="29"/>
    </row>
    <row r="42" spans="2:19" ht="15.75" thickBot="1" x14ac:dyDescent="0.3">
      <c r="B42" s="4" t="s">
        <v>31</v>
      </c>
      <c r="C42" s="4"/>
      <c r="D42" s="4"/>
      <c r="E42" s="73">
        <v>12</v>
      </c>
      <c r="F42" s="30">
        <f>F40*E42</f>
        <v>101541.63592719239</v>
      </c>
      <c r="G42" s="73">
        <v>12</v>
      </c>
      <c r="H42" s="30">
        <f>H40*G42</f>
        <v>18479.562638548436</v>
      </c>
      <c r="I42" s="73">
        <v>12</v>
      </c>
      <c r="J42" s="30">
        <f>J40*I42</f>
        <v>120021.19856574081</v>
      </c>
      <c r="K42" s="31"/>
      <c r="L42" s="32"/>
    </row>
    <row r="43" spans="2:19" ht="15.75" x14ac:dyDescent="0.25">
      <c r="B43" s="191"/>
      <c r="C43" s="191"/>
      <c r="D43" s="191"/>
      <c r="E43" s="191"/>
      <c r="F43" s="191"/>
      <c r="G43" s="71"/>
      <c r="H43" s="71"/>
      <c r="I43" s="71"/>
      <c r="J43" s="71"/>
      <c r="K43" s="71"/>
      <c r="L43" s="2"/>
    </row>
    <row r="44" spans="2:19" ht="54" customHeight="1" x14ac:dyDescent="0.25">
      <c r="B44" s="187" t="s">
        <v>32</v>
      </c>
      <c r="C44" s="187"/>
      <c r="D44" s="187"/>
      <c r="E44" s="187"/>
      <c r="F44" s="187"/>
      <c r="G44" s="187"/>
      <c r="H44" s="187"/>
      <c r="I44" s="187"/>
      <c r="J44" s="187"/>
      <c r="K44" s="187"/>
      <c r="L44" s="187"/>
    </row>
    <row r="45" spans="2:19" ht="15.75" x14ac:dyDescent="0.25">
      <c r="B45" s="62"/>
      <c r="C45" s="2"/>
      <c r="D45" s="2"/>
      <c r="E45" s="2"/>
      <c r="F45" s="2"/>
      <c r="G45" s="2"/>
      <c r="H45" s="2"/>
      <c r="I45" s="2"/>
      <c r="J45" s="2"/>
      <c r="K45" s="2"/>
      <c r="L45" s="2"/>
    </row>
    <row r="46" spans="2:19" ht="15.75" x14ac:dyDescent="0.25">
      <c r="B46" s="2"/>
      <c r="C46" s="2"/>
      <c r="D46" s="2"/>
      <c r="E46" s="2"/>
      <c r="F46" s="2"/>
      <c r="G46" s="2"/>
      <c r="H46" s="2"/>
      <c r="I46" s="2"/>
      <c r="J46" s="2"/>
      <c r="K46" s="2"/>
      <c r="L46" s="2"/>
    </row>
    <row r="47" spans="2:19" x14ac:dyDescent="0.25">
      <c r="B47" s="4" t="s">
        <v>33</v>
      </c>
      <c r="C47" s="4"/>
      <c r="D47" s="4"/>
      <c r="E47" s="4" t="s">
        <v>34</v>
      </c>
      <c r="G47" s="4"/>
      <c r="I47" s="4"/>
    </row>
    <row r="49" spans="2:12" x14ac:dyDescent="0.25">
      <c r="B49" s="47" t="s">
        <v>35</v>
      </c>
      <c r="C49" s="47"/>
      <c r="D49" s="47"/>
      <c r="E49" s="47" t="s">
        <v>35</v>
      </c>
      <c r="F49" s="47"/>
      <c r="G49" s="47"/>
      <c r="H49" s="47"/>
      <c r="I49" s="47"/>
      <c r="J49" s="47"/>
      <c r="K49" s="47"/>
    </row>
    <row r="50" spans="2:12" ht="15.75" x14ac:dyDescent="0.25">
      <c r="B50" s="2"/>
      <c r="C50" s="2"/>
      <c r="D50" s="2"/>
      <c r="E50" s="2"/>
      <c r="F50" s="2"/>
      <c r="G50" s="2"/>
      <c r="H50" s="2"/>
      <c r="I50" s="2"/>
      <c r="J50" s="2"/>
      <c r="K50" s="2"/>
      <c r="L50" s="2"/>
    </row>
  </sheetData>
  <mergeCells count="22">
    <mergeCell ref="C35:D35"/>
    <mergeCell ref="L17:L25"/>
    <mergeCell ref="K31:K33"/>
    <mergeCell ref="B44:L44"/>
    <mergeCell ref="L29:L35"/>
    <mergeCell ref="B38:D38"/>
    <mergeCell ref="B43:F43"/>
    <mergeCell ref="K17:K22"/>
    <mergeCell ref="E32:F32"/>
    <mergeCell ref="G32:H32"/>
    <mergeCell ref="I32:J32"/>
    <mergeCell ref="A4:L4"/>
    <mergeCell ref="C21:D21"/>
    <mergeCell ref="K23:K25"/>
    <mergeCell ref="C29:D29"/>
    <mergeCell ref="C22:D22"/>
    <mergeCell ref="I14:J14"/>
    <mergeCell ref="G14:H14"/>
    <mergeCell ref="E14:F14"/>
    <mergeCell ref="E15:F15"/>
    <mergeCell ref="G15:H15"/>
    <mergeCell ref="I15:J15"/>
  </mergeCells>
  <pageMargins left="0.7" right="0.7" top="0.75" bottom="0.75" header="0.3" footer="0.3"/>
  <pageSetup paperSize="9" scale="68" orientation="landscape" r:id="rId1"/>
  <ignoredErrors>
    <ignoredError sqref="G18:H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F7A1B-1CE2-4269-B41C-9F8DBEAD8F63}">
  <dimension ref="A1:P136"/>
  <sheetViews>
    <sheetView workbookViewId="0">
      <selection activeCell="K4" sqref="K4"/>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0" width="9.140625" style="84"/>
    <col min="11" max="11" width="11" style="84" customWidth="1"/>
    <col min="12" max="257" width="9.140625" style="84"/>
    <col min="258" max="258" width="7.85546875" style="84" customWidth="1"/>
    <col min="259" max="259" width="14.7109375" style="84" customWidth="1"/>
    <col min="260" max="260" width="14.28515625" style="84" customWidth="1"/>
    <col min="261" max="263" width="14.7109375" style="84" customWidth="1"/>
    <col min="264" max="266" width="9.140625" style="84"/>
    <col min="267" max="267" width="11" style="84" customWidth="1"/>
    <col min="268" max="513" width="9.140625" style="84"/>
    <col min="514" max="514" width="7.85546875" style="84" customWidth="1"/>
    <col min="515" max="515" width="14.7109375" style="84" customWidth="1"/>
    <col min="516" max="516" width="14.28515625" style="84" customWidth="1"/>
    <col min="517" max="519" width="14.7109375" style="84" customWidth="1"/>
    <col min="520" max="522" width="9.140625" style="84"/>
    <col min="523" max="523" width="11" style="84" customWidth="1"/>
    <col min="524" max="769" width="9.140625" style="84"/>
    <col min="770" max="770" width="7.85546875" style="84" customWidth="1"/>
    <col min="771" max="771" width="14.7109375" style="84" customWidth="1"/>
    <col min="772" max="772" width="14.28515625" style="84" customWidth="1"/>
    <col min="773" max="775" width="14.7109375" style="84" customWidth="1"/>
    <col min="776" max="778" width="9.140625" style="84"/>
    <col min="779" max="779" width="11" style="84" customWidth="1"/>
    <col min="780" max="1025" width="9.140625" style="84"/>
    <col min="1026" max="1026" width="7.85546875" style="84" customWidth="1"/>
    <col min="1027" max="1027" width="14.7109375" style="84" customWidth="1"/>
    <col min="1028" max="1028" width="14.28515625" style="84" customWidth="1"/>
    <col min="1029" max="1031" width="14.7109375" style="84" customWidth="1"/>
    <col min="1032" max="1034" width="9.140625" style="84"/>
    <col min="1035" max="1035" width="11" style="84" customWidth="1"/>
    <col min="1036" max="1281" width="9.140625" style="84"/>
    <col min="1282" max="1282" width="7.85546875" style="84" customWidth="1"/>
    <col min="1283" max="1283" width="14.7109375" style="84" customWidth="1"/>
    <col min="1284" max="1284" width="14.28515625" style="84" customWidth="1"/>
    <col min="1285" max="1287" width="14.7109375" style="84" customWidth="1"/>
    <col min="1288" max="1290" width="9.140625" style="84"/>
    <col min="1291" max="1291" width="11" style="84" customWidth="1"/>
    <col min="1292" max="1537" width="9.140625" style="84"/>
    <col min="1538" max="1538" width="7.85546875" style="84" customWidth="1"/>
    <col min="1539" max="1539" width="14.7109375" style="84" customWidth="1"/>
    <col min="1540" max="1540" width="14.28515625" style="84" customWidth="1"/>
    <col min="1541" max="1543" width="14.7109375" style="84" customWidth="1"/>
    <col min="1544" max="1546" width="9.140625" style="84"/>
    <col min="1547" max="1547" width="11" style="84" customWidth="1"/>
    <col min="1548" max="1793" width="9.140625" style="84"/>
    <col min="1794" max="1794" width="7.85546875" style="84" customWidth="1"/>
    <col min="1795" max="1795" width="14.7109375" style="84" customWidth="1"/>
    <col min="1796" max="1796" width="14.28515625" style="84" customWidth="1"/>
    <col min="1797" max="1799" width="14.7109375" style="84" customWidth="1"/>
    <col min="1800" max="1802" width="9.140625" style="84"/>
    <col min="1803" max="1803" width="11" style="84" customWidth="1"/>
    <col min="1804" max="2049" width="9.140625" style="84"/>
    <col min="2050" max="2050" width="7.85546875" style="84" customWidth="1"/>
    <col min="2051" max="2051" width="14.7109375" style="84" customWidth="1"/>
    <col min="2052" max="2052" width="14.28515625" style="84" customWidth="1"/>
    <col min="2053" max="2055" width="14.7109375" style="84" customWidth="1"/>
    <col min="2056" max="2058" width="9.140625" style="84"/>
    <col min="2059" max="2059" width="11" style="84" customWidth="1"/>
    <col min="2060" max="2305" width="9.140625" style="84"/>
    <col min="2306" max="2306" width="7.85546875" style="84" customWidth="1"/>
    <col min="2307" max="2307" width="14.7109375" style="84" customWidth="1"/>
    <col min="2308" max="2308" width="14.28515625" style="84" customWidth="1"/>
    <col min="2309" max="2311" width="14.7109375" style="84" customWidth="1"/>
    <col min="2312" max="2314" width="9.140625" style="84"/>
    <col min="2315" max="2315" width="11" style="84" customWidth="1"/>
    <col min="2316" max="2561" width="9.140625" style="84"/>
    <col min="2562" max="2562" width="7.85546875" style="84" customWidth="1"/>
    <col min="2563" max="2563" width="14.7109375" style="84" customWidth="1"/>
    <col min="2564" max="2564" width="14.28515625" style="84" customWidth="1"/>
    <col min="2565" max="2567" width="14.7109375" style="84" customWidth="1"/>
    <col min="2568" max="2570" width="9.140625" style="84"/>
    <col min="2571" max="2571" width="11" style="84" customWidth="1"/>
    <col min="2572" max="2817" width="9.140625" style="84"/>
    <col min="2818" max="2818" width="7.85546875" style="84" customWidth="1"/>
    <col min="2819" max="2819" width="14.7109375" style="84" customWidth="1"/>
    <col min="2820" max="2820" width="14.28515625" style="84" customWidth="1"/>
    <col min="2821" max="2823" width="14.7109375" style="84" customWidth="1"/>
    <col min="2824" max="2826" width="9.140625" style="84"/>
    <col min="2827" max="2827" width="11" style="84" customWidth="1"/>
    <col min="2828" max="3073" width="9.140625" style="84"/>
    <col min="3074" max="3074" width="7.85546875" style="84" customWidth="1"/>
    <col min="3075" max="3075" width="14.7109375" style="84" customWidth="1"/>
    <col min="3076" max="3076" width="14.28515625" style="84" customWidth="1"/>
    <col min="3077" max="3079" width="14.7109375" style="84" customWidth="1"/>
    <col min="3080" max="3082" width="9.140625" style="84"/>
    <col min="3083" max="3083" width="11" style="84" customWidth="1"/>
    <col min="3084" max="3329" width="9.140625" style="84"/>
    <col min="3330" max="3330" width="7.85546875" style="84" customWidth="1"/>
    <col min="3331" max="3331" width="14.7109375" style="84" customWidth="1"/>
    <col min="3332" max="3332" width="14.28515625" style="84" customWidth="1"/>
    <col min="3333" max="3335" width="14.7109375" style="84" customWidth="1"/>
    <col min="3336" max="3338" width="9.140625" style="84"/>
    <col min="3339" max="3339" width="11" style="84" customWidth="1"/>
    <col min="3340" max="3585" width="9.140625" style="84"/>
    <col min="3586" max="3586" width="7.85546875" style="84" customWidth="1"/>
    <col min="3587" max="3587" width="14.7109375" style="84" customWidth="1"/>
    <col min="3588" max="3588" width="14.28515625" style="84" customWidth="1"/>
    <col min="3589" max="3591" width="14.7109375" style="84" customWidth="1"/>
    <col min="3592" max="3594" width="9.140625" style="84"/>
    <col min="3595" max="3595" width="11" style="84" customWidth="1"/>
    <col min="3596" max="3841" width="9.140625" style="84"/>
    <col min="3842" max="3842" width="7.85546875" style="84" customWidth="1"/>
    <col min="3843" max="3843" width="14.7109375" style="84" customWidth="1"/>
    <col min="3844" max="3844" width="14.28515625" style="84" customWidth="1"/>
    <col min="3845" max="3847" width="14.7109375" style="84" customWidth="1"/>
    <col min="3848" max="3850" width="9.140625" style="84"/>
    <col min="3851" max="3851" width="11" style="84" customWidth="1"/>
    <col min="3852" max="4097" width="9.140625" style="84"/>
    <col min="4098" max="4098" width="7.85546875" style="84" customWidth="1"/>
    <col min="4099" max="4099" width="14.7109375" style="84" customWidth="1"/>
    <col min="4100" max="4100" width="14.28515625" style="84" customWidth="1"/>
    <col min="4101" max="4103" width="14.7109375" style="84" customWidth="1"/>
    <col min="4104" max="4106" width="9.140625" style="84"/>
    <col min="4107" max="4107" width="11" style="84" customWidth="1"/>
    <col min="4108" max="4353" width="9.140625" style="84"/>
    <col min="4354" max="4354" width="7.85546875" style="84" customWidth="1"/>
    <col min="4355" max="4355" width="14.7109375" style="84" customWidth="1"/>
    <col min="4356" max="4356" width="14.28515625" style="84" customWidth="1"/>
    <col min="4357" max="4359" width="14.7109375" style="84" customWidth="1"/>
    <col min="4360" max="4362" width="9.140625" style="84"/>
    <col min="4363" max="4363" width="11" style="84" customWidth="1"/>
    <col min="4364" max="4609" width="9.140625" style="84"/>
    <col min="4610" max="4610" width="7.85546875" style="84" customWidth="1"/>
    <col min="4611" max="4611" width="14.7109375" style="84" customWidth="1"/>
    <col min="4612" max="4612" width="14.28515625" style="84" customWidth="1"/>
    <col min="4613" max="4615" width="14.7109375" style="84" customWidth="1"/>
    <col min="4616" max="4618" width="9.140625" style="84"/>
    <col min="4619" max="4619" width="11" style="84" customWidth="1"/>
    <col min="4620" max="4865" width="9.140625" style="84"/>
    <col min="4866" max="4866" width="7.85546875" style="84" customWidth="1"/>
    <col min="4867" max="4867" width="14.7109375" style="84" customWidth="1"/>
    <col min="4868" max="4868" width="14.28515625" style="84" customWidth="1"/>
    <col min="4869" max="4871" width="14.7109375" style="84" customWidth="1"/>
    <col min="4872" max="4874" width="9.140625" style="84"/>
    <col min="4875" max="4875" width="11" style="84" customWidth="1"/>
    <col min="4876" max="5121" width="9.140625" style="84"/>
    <col min="5122" max="5122" width="7.85546875" style="84" customWidth="1"/>
    <col min="5123" max="5123" width="14.7109375" style="84" customWidth="1"/>
    <col min="5124" max="5124" width="14.28515625" style="84" customWidth="1"/>
    <col min="5125" max="5127" width="14.7109375" style="84" customWidth="1"/>
    <col min="5128" max="5130" width="9.140625" style="84"/>
    <col min="5131" max="5131" width="11" style="84" customWidth="1"/>
    <col min="5132" max="5377" width="9.140625" style="84"/>
    <col min="5378" max="5378" width="7.85546875" style="84" customWidth="1"/>
    <col min="5379" max="5379" width="14.7109375" style="84" customWidth="1"/>
    <col min="5380" max="5380" width="14.28515625" style="84" customWidth="1"/>
    <col min="5381" max="5383" width="14.7109375" style="84" customWidth="1"/>
    <col min="5384" max="5386" width="9.140625" style="84"/>
    <col min="5387" max="5387" width="11" style="84" customWidth="1"/>
    <col min="5388" max="5633" width="9.140625" style="84"/>
    <col min="5634" max="5634" width="7.85546875" style="84" customWidth="1"/>
    <col min="5635" max="5635" width="14.7109375" style="84" customWidth="1"/>
    <col min="5636" max="5636" width="14.28515625" style="84" customWidth="1"/>
    <col min="5637" max="5639" width="14.7109375" style="84" customWidth="1"/>
    <col min="5640" max="5642" width="9.140625" style="84"/>
    <col min="5643" max="5643" width="11" style="84" customWidth="1"/>
    <col min="5644" max="5889" width="9.140625" style="84"/>
    <col min="5890" max="5890" width="7.85546875" style="84" customWidth="1"/>
    <col min="5891" max="5891" width="14.7109375" style="84" customWidth="1"/>
    <col min="5892" max="5892" width="14.28515625" style="84" customWidth="1"/>
    <col min="5893" max="5895" width="14.7109375" style="84" customWidth="1"/>
    <col min="5896" max="5898" width="9.140625" style="84"/>
    <col min="5899" max="5899" width="11" style="84" customWidth="1"/>
    <col min="5900" max="6145" width="9.140625" style="84"/>
    <col min="6146" max="6146" width="7.85546875" style="84" customWidth="1"/>
    <col min="6147" max="6147" width="14.7109375" style="84" customWidth="1"/>
    <col min="6148" max="6148" width="14.28515625" style="84" customWidth="1"/>
    <col min="6149" max="6151" width="14.7109375" style="84" customWidth="1"/>
    <col min="6152" max="6154" width="9.140625" style="84"/>
    <col min="6155" max="6155" width="11" style="84" customWidth="1"/>
    <col min="6156" max="6401" width="9.140625" style="84"/>
    <col min="6402" max="6402" width="7.85546875" style="84" customWidth="1"/>
    <col min="6403" max="6403" width="14.7109375" style="84" customWidth="1"/>
    <col min="6404" max="6404" width="14.28515625" style="84" customWidth="1"/>
    <col min="6405" max="6407" width="14.7109375" style="84" customWidth="1"/>
    <col min="6408" max="6410" width="9.140625" style="84"/>
    <col min="6411" max="6411" width="11" style="84" customWidth="1"/>
    <col min="6412" max="6657" width="9.140625" style="84"/>
    <col min="6658" max="6658" width="7.85546875" style="84" customWidth="1"/>
    <col min="6659" max="6659" width="14.7109375" style="84" customWidth="1"/>
    <col min="6660" max="6660" width="14.28515625" style="84" customWidth="1"/>
    <col min="6661" max="6663" width="14.7109375" style="84" customWidth="1"/>
    <col min="6664" max="6666" width="9.140625" style="84"/>
    <col min="6667" max="6667" width="11" style="84" customWidth="1"/>
    <col min="6668" max="6913" width="9.140625" style="84"/>
    <col min="6914" max="6914" width="7.85546875" style="84" customWidth="1"/>
    <col min="6915" max="6915" width="14.7109375" style="84" customWidth="1"/>
    <col min="6916" max="6916" width="14.28515625" style="84" customWidth="1"/>
    <col min="6917" max="6919" width="14.7109375" style="84" customWidth="1"/>
    <col min="6920" max="6922" width="9.140625" style="84"/>
    <col min="6923" max="6923" width="11" style="84" customWidth="1"/>
    <col min="6924" max="7169" width="9.140625" style="84"/>
    <col min="7170" max="7170" width="7.85546875" style="84" customWidth="1"/>
    <col min="7171" max="7171" width="14.7109375" style="84" customWidth="1"/>
    <col min="7172" max="7172" width="14.28515625" style="84" customWidth="1"/>
    <col min="7173" max="7175" width="14.7109375" style="84" customWidth="1"/>
    <col min="7176" max="7178" width="9.140625" style="84"/>
    <col min="7179" max="7179" width="11" style="84" customWidth="1"/>
    <col min="7180" max="7425" width="9.140625" style="84"/>
    <col min="7426" max="7426" width="7.85546875" style="84" customWidth="1"/>
    <col min="7427" max="7427" width="14.7109375" style="84" customWidth="1"/>
    <col min="7428" max="7428" width="14.28515625" style="84" customWidth="1"/>
    <col min="7429" max="7431" width="14.7109375" style="84" customWidth="1"/>
    <col min="7432" max="7434" width="9.140625" style="84"/>
    <col min="7435" max="7435" width="11" style="84" customWidth="1"/>
    <col min="7436" max="7681" width="9.140625" style="84"/>
    <col min="7682" max="7682" width="7.85546875" style="84" customWidth="1"/>
    <col min="7683" max="7683" width="14.7109375" style="84" customWidth="1"/>
    <col min="7684" max="7684" width="14.28515625" style="84" customWidth="1"/>
    <col min="7685" max="7687" width="14.7109375" style="84" customWidth="1"/>
    <col min="7688" max="7690" width="9.140625" style="84"/>
    <col min="7691" max="7691" width="11" style="84" customWidth="1"/>
    <col min="7692" max="7937" width="9.140625" style="84"/>
    <col min="7938" max="7938" width="7.85546875" style="84" customWidth="1"/>
    <col min="7939" max="7939" width="14.7109375" style="84" customWidth="1"/>
    <col min="7940" max="7940" width="14.28515625" style="84" customWidth="1"/>
    <col min="7941" max="7943" width="14.7109375" style="84" customWidth="1"/>
    <col min="7944" max="7946" width="9.140625" style="84"/>
    <col min="7947" max="7947" width="11" style="84" customWidth="1"/>
    <col min="7948" max="8193" width="9.140625" style="84"/>
    <col min="8194" max="8194" width="7.85546875" style="84" customWidth="1"/>
    <col min="8195" max="8195" width="14.7109375" style="84" customWidth="1"/>
    <col min="8196" max="8196" width="14.28515625" style="84" customWidth="1"/>
    <col min="8197" max="8199" width="14.7109375" style="84" customWidth="1"/>
    <col min="8200" max="8202" width="9.140625" style="84"/>
    <col min="8203" max="8203" width="11" style="84" customWidth="1"/>
    <col min="8204" max="8449" width="9.140625" style="84"/>
    <col min="8450" max="8450" width="7.85546875" style="84" customWidth="1"/>
    <col min="8451" max="8451" width="14.7109375" style="84" customWidth="1"/>
    <col min="8452" max="8452" width="14.28515625" style="84" customWidth="1"/>
    <col min="8453" max="8455" width="14.7109375" style="84" customWidth="1"/>
    <col min="8456" max="8458" width="9.140625" style="84"/>
    <col min="8459" max="8459" width="11" style="84" customWidth="1"/>
    <col min="8460" max="8705" width="9.140625" style="84"/>
    <col min="8706" max="8706" width="7.85546875" style="84" customWidth="1"/>
    <col min="8707" max="8707" width="14.7109375" style="84" customWidth="1"/>
    <col min="8708" max="8708" width="14.28515625" style="84" customWidth="1"/>
    <col min="8709" max="8711" width="14.7109375" style="84" customWidth="1"/>
    <col min="8712" max="8714" width="9.140625" style="84"/>
    <col min="8715" max="8715" width="11" style="84" customWidth="1"/>
    <col min="8716" max="8961" width="9.140625" style="84"/>
    <col min="8962" max="8962" width="7.85546875" style="84" customWidth="1"/>
    <col min="8963" max="8963" width="14.7109375" style="84" customWidth="1"/>
    <col min="8964" max="8964" width="14.28515625" style="84" customWidth="1"/>
    <col min="8965" max="8967" width="14.7109375" style="84" customWidth="1"/>
    <col min="8968" max="8970" width="9.140625" style="84"/>
    <col min="8971" max="8971" width="11" style="84" customWidth="1"/>
    <col min="8972" max="9217" width="9.140625" style="84"/>
    <col min="9218" max="9218" width="7.85546875" style="84" customWidth="1"/>
    <col min="9219" max="9219" width="14.7109375" style="84" customWidth="1"/>
    <col min="9220" max="9220" width="14.28515625" style="84" customWidth="1"/>
    <col min="9221" max="9223" width="14.7109375" style="84" customWidth="1"/>
    <col min="9224" max="9226" width="9.140625" style="84"/>
    <col min="9227" max="9227" width="11" style="84" customWidth="1"/>
    <col min="9228" max="9473" width="9.140625" style="84"/>
    <col min="9474" max="9474" width="7.85546875" style="84" customWidth="1"/>
    <col min="9475" max="9475" width="14.7109375" style="84" customWidth="1"/>
    <col min="9476" max="9476" width="14.28515625" style="84" customWidth="1"/>
    <col min="9477" max="9479" width="14.7109375" style="84" customWidth="1"/>
    <col min="9480" max="9482" width="9.140625" style="84"/>
    <col min="9483" max="9483" width="11" style="84" customWidth="1"/>
    <col min="9484" max="9729" width="9.140625" style="84"/>
    <col min="9730" max="9730" width="7.85546875" style="84" customWidth="1"/>
    <col min="9731" max="9731" width="14.7109375" style="84" customWidth="1"/>
    <col min="9732" max="9732" width="14.28515625" style="84" customWidth="1"/>
    <col min="9733" max="9735" width="14.7109375" style="84" customWidth="1"/>
    <col min="9736" max="9738" width="9.140625" style="84"/>
    <col min="9739" max="9739" width="11" style="84" customWidth="1"/>
    <col min="9740" max="9985" width="9.140625" style="84"/>
    <col min="9986" max="9986" width="7.85546875" style="84" customWidth="1"/>
    <col min="9987" max="9987" width="14.7109375" style="84" customWidth="1"/>
    <col min="9988" max="9988" width="14.28515625" style="84" customWidth="1"/>
    <col min="9989" max="9991" width="14.7109375" style="84" customWidth="1"/>
    <col min="9992" max="9994" width="9.140625" style="84"/>
    <col min="9995" max="9995" width="11" style="84" customWidth="1"/>
    <col min="9996"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250" width="9.140625" style="84"/>
    <col min="10251" max="10251" width="11" style="84" customWidth="1"/>
    <col min="10252"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506" width="9.140625" style="84"/>
    <col min="10507" max="10507" width="11" style="84" customWidth="1"/>
    <col min="10508"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0762" width="9.140625" style="84"/>
    <col min="10763" max="10763" width="11" style="84" customWidth="1"/>
    <col min="10764"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018" width="9.140625" style="84"/>
    <col min="11019" max="11019" width="11" style="84" customWidth="1"/>
    <col min="11020"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274" width="9.140625" style="84"/>
    <col min="11275" max="11275" width="11" style="84" customWidth="1"/>
    <col min="11276"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530" width="9.140625" style="84"/>
    <col min="11531" max="11531" width="11" style="84" customWidth="1"/>
    <col min="11532"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1786" width="9.140625" style="84"/>
    <col min="11787" max="11787" width="11" style="84" customWidth="1"/>
    <col min="11788"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042" width="9.140625" style="84"/>
    <col min="12043" max="12043" width="11" style="84" customWidth="1"/>
    <col min="12044"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298" width="9.140625" style="84"/>
    <col min="12299" max="12299" width="11" style="84" customWidth="1"/>
    <col min="12300"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554" width="9.140625" style="84"/>
    <col min="12555" max="12555" width="11" style="84" customWidth="1"/>
    <col min="12556"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2810" width="9.140625" style="84"/>
    <col min="12811" max="12811" width="11" style="84" customWidth="1"/>
    <col min="12812"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066" width="9.140625" style="84"/>
    <col min="13067" max="13067" width="11" style="84" customWidth="1"/>
    <col min="13068"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322" width="9.140625" style="84"/>
    <col min="13323" max="13323" width="11" style="84" customWidth="1"/>
    <col min="13324"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578" width="9.140625" style="84"/>
    <col min="13579" max="13579" width="11" style="84" customWidth="1"/>
    <col min="13580"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3834" width="9.140625" style="84"/>
    <col min="13835" max="13835" width="11" style="84" customWidth="1"/>
    <col min="13836"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090" width="9.140625" style="84"/>
    <col min="14091" max="14091" width="11" style="84" customWidth="1"/>
    <col min="14092"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346" width="9.140625" style="84"/>
    <col min="14347" max="14347" width="11" style="84" customWidth="1"/>
    <col min="14348"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602" width="9.140625" style="84"/>
    <col min="14603" max="14603" width="11" style="84" customWidth="1"/>
    <col min="14604"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4858" width="9.140625" style="84"/>
    <col min="14859" max="14859" width="11" style="84" customWidth="1"/>
    <col min="14860"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114" width="9.140625" style="84"/>
    <col min="15115" max="15115" width="11" style="84" customWidth="1"/>
    <col min="15116"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370" width="9.140625" style="84"/>
    <col min="15371" max="15371" width="11" style="84" customWidth="1"/>
    <col min="15372"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626" width="9.140625" style="84"/>
    <col min="15627" max="15627" width="11" style="84" customWidth="1"/>
    <col min="15628"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5882" width="9.140625" style="84"/>
    <col min="15883" max="15883" width="11" style="84" customWidth="1"/>
    <col min="15884"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138" width="9.140625" style="84"/>
    <col min="16139" max="16139" width="11" style="84" customWidth="1"/>
    <col min="16140" max="16384" width="9.140625" style="84"/>
  </cols>
  <sheetData>
    <row r="1" spans="1:16" x14ac:dyDescent="0.25">
      <c r="A1" s="96"/>
      <c r="B1" s="96"/>
      <c r="C1" s="96"/>
      <c r="D1" s="96"/>
      <c r="E1" s="96"/>
      <c r="F1" s="96"/>
      <c r="G1" s="130"/>
    </row>
    <row r="2" spans="1:16" x14ac:dyDescent="0.25">
      <c r="A2" s="96"/>
      <c r="B2" s="96"/>
      <c r="C2" s="96"/>
      <c r="D2" s="96"/>
      <c r="E2" s="96"/>
      <c r="F2" s="129"/>
      <c r="G2" s="128"/>
    </row>
    <row r="3" spans="1:16" x14ac:dyDescent="0.25">
      <c r="A3" s="96"/>
      <c r="B3" s="96"/>
      <c r="C3" s="96"/>
      <c r="D3" s="96"/>
      <c r="E3" s="96"/>
      <c r="F3" s="129"/>
      <c r="G3" s="128"/>
      <c r="K3" s="127" t="s">
        <v>1</v>
      </c>
      <c r="L3" s="127" t="s">
        <v>36</v>
      </c>
      <c r="M3" s="126"/>
    </row>
    <row r="4" spans="1:16" ht="21" x14ac:dyDescent="0.35">
      <c r="A4" s="96"/>
      <c r="B4" s="125" t="s">
        <v>66</v>
      </c>
      <c r="C4" s="96"/>
      <c r="D4" s="96"/>
      <c r="E4" s="124"/>
      <c r="F4" s="86"/>
      <c r="G4" s="96"/>
      <c r="K4" s="113" t="s">
        <v>65</v>
      </c>
      <c r="L4" s="112">
        <v>678.81920433576079</v>
      </c>
      <c r="M4" s="111">
        <v>0.27855849822961998</v>
      </c>
      <c r="N4" s="123"/>
      <c r="O4" s="121"/>
    </row>
    <row r="5" spans="1:16" x14ac:dyDescent="0.25">
      <c r="A5" s="96"/>
      <c r="B5" s="96"/>
      <c r="C5" s="96"/>
      <c r="D5" s="96"/>
      <c r="E5" s="96"/>
      <c r="F5" s="86"/>
      <c r="G5" s="96"/>
      <c r="K5" s="113"/>
      <c r="L5" s="112"/>
      <c r="M5" s="111"/>
      <c r="N5" s="122"/>
      <c r="O5" s="121"/>
    </row>
    <row r="6" spans="1:16" x14ac:dyDescent="0.25">
      <c r="A6" s="96"/>
      <c r="B6" s="120" t="s">
        <v>37</v>
      </c>
      <c r="C6" s="119"/>
      <c r="D6" s="118"/>
      <c r="E6" s="117">
        <v>43862</v>
      </c>
      <c r="F6" s="116"/>
      <c r="G6" s="115"/>
      <c r="K6" s="113"/>
      <c r="L6" s="112"/>
      <c r="M6" s="111"/>
      <c r="N6" s="114"/>
      <c r="O6" s="114"/>
    </row>
    <row r="7" spans="1:16" x14ac:dyDescent="0.25">
      <c r="A7" s="96"/>
      <c r="B7" s="105" t="s">
        <v>38</v>
      </c>
      <c r="C7" s="87"/>
      <c r="E7" s="94">
        <v>120</v>
      </c>
      <c r="F7" s="103" t="s">
        <v>39</v>
      </c>
      <c r="G7" s="96"/>
      <c r="K7" s="113"/>
      <c r="L7" s="112"/>
      <c r="M7" s="111"/>
      <c r="N7" s="90"/>
      <c r="O7" s="90"/>
    </row>
    <row r="8" spans="1:16" x14ac:dyDescent="0.25">
      <c r="A8" s="96"/>
      <c r="B8" s="105" t="s">
        <v>40</v>
      </c>
      <c r="C8" s="87"/>
      <c r="D8" s="110">
        <v>43861</v>
      </c>
      <c r="E8" s="104">
        <v>437859.18999999989</v>
      </c>
      <c r="F8" s="103" t="s">
        <v>41</v>
      </c>
      <c r="G8" s="96"/>
      <c r="K8" s="113"/>
      <c r="L8" s="112"/>
      <c r="M8" s="111"/>
      <c r="N8" s="90"/>
      <c r="O8" s="90"/>
    </row>
    <row r="9" spans="1:16" x14ac:dyDescent="0.25">
      <c r="A9" s="96"/>
      <c r="B9" s="105" t="s">
        <v>40</v>
      </c>
      <c r="C9" s="87"/>
      <c r="D9" s="110">
        <v>47514</v>
      </c>
      <c r="E9" s="109">
        <v>206647.98999999987</v>
      </c>
      <c r="F9" s="103" t="s">
        <v>41</v>
      </c>
      <c r="K9" s="107" t="s">
        <v>42</v>
      </c>
      <c r="L9" s="108">
        <v>2436.8999999999996</v>
      </c>
      <c r="M9" s="107"/>
      <c r="N9" s="90"/>
      <c r="O9" s="90"/>
    </row>
    <row r="10" spans="1:16" x14ac:dyDescent="0.25">
      <c r="A10" s="96"/>
      <c r="B10" s="105" t="s">
        <v>43</v>
      </c>
      <c r="C10" s="87"/>
      <c r="E10" s="106">
        <v>0.27855849822961998</v>
      </c>
      <c r="F10" s="103"/>
      <c r="M10" s="89"/>
      <c r="N10" s="89"/>
      <c r="O10" s="89"/>
    </row>
    <row r="11" spans="1:16" x14ac:dyDescent="0.25">
      <c r="A11" s="96"/>
      <c r="B11" s="105" t="s">
        <v>44</v>
      </c>
      <c r="C11" s="87"/>
      <c r="E11" s="104">
        <v>121969.4</v>
      </c>
      <c r="F11" s="103" t="s">
        <v>41</v>
      </c>
      <c r="M11" s="89"/>
      <c r="N11" s="89"/>
      <c r="O11" s="89"/>
    </row>
    <row r="12" spans="1:16" x14ac:dyDescent="0.25">
      <c r="A12" s="96"/>
      <c r="B12" s="105" t="s">
        <v>45</v>
      </c>
      <c r="C12" s="87"/>
      <c r="E12" s="104">
        <v>57563.55</v>
      </c>
      <c r="F12" s="103" t="s">
        <v>41</v>
      </c>
      <c r="G12" s="102"/>
      <c r="K12" s="91"/>
      <c r="L12" s="91"/>
      <c r="M12" s="90"/>
      <c r="N12" s="90"/>
      <c r="O12" s="90"/>
      <c r="P12" s="89"/>
    </row>
    <row r="13" spans="1:16" x14ac:dyDescent="0.25">
      <c r="A13" s="96"/>
      <c r="B13" s="101" t="s">
        <v>64</v>
      </c>
      <c r="C13" s="100"/>
      <c r="D13" s="99"/>
      <c r="E13" s="98">
        <v>3.5000000000000003E-2</v>
      </c>
      <c r="F13" s="97"/>
      <c r="G13" s="93"/>
      <c r="K13" s="91"/>
      <c r="L13" s="91"/>
      <c r="M13" s="90"/>
      <c r="N13" s="90"/>
      <c r="O13" s="90"/>
      <c r="P13" s="89"/>
    </row>
    <row r="14" spans="1:16" x14ac:dyDescent="0.25">
      <c r="A14" s="96"/>
      <c r="B14" s="94"/>
      <c r="C14" s="87"/>
      <c r="E14" s="95"/>
      <c r="F14" s="94"/>
      <c r="G14" s="93"/>
      <c r="K14" s="91"/>
      <c r="L14" s="91"/>
      <c r="M14" s="90"/>
      <c r="N14" s="90"/>
      <c r="O14" s="90"/>
      <c r="P14" s="89"/>
    </row>
    <row r="15" spans="1:16" x14ac:dyDescent="0.25">
      <c r="K15" s="91"/>
      <c r="L15" s="91"/>
      <c r="M15" s="90"/>
      <c r="N15" s="90"/>
      <c r="O15" s="90"/>
      <c r="P15" s="89"/>
    </row>
    <row r="16" spans="1:16" ht="15.75" thickBot="1" x14ac:dyDescent="0.3">
      <c r="A16" s="92" t="s">
        <v>46</v>
      </c>
      <c r="B16" s="92" t="s">
        <v>47</v>
      </c>
      <c r="C16" s="92" t="s">
        <v>48</v>
      </c>
      <c r="D16" s="92" t="s">
        <v>49</v>
      </c>
      <c r="E16" s="92" t="s">
        <v>50</v>
      </c>
      <c r="F16" s="92" t="s">
        <v>51</v>
      </c>
      <c r="G16" s="92" t="s">
        <v>52</v>
      </c>
      <c r="K16" s="91"/>
      <c r="L16" s="91"/>
      <c r="M16" s="90"/>
      <c r="N16" s="90"/>
      <c r="O16" s="90"/>
      <c r="P16" s="89"/>
    </row>
    <row r="17" spans="1:16" x14ac:dyDescent="0.25">
      <c r="A17" s="88">
        <v>43862</v>
      </c>
      <c r="B17" s="87">
        <v>1</v>
      </c>
      <c r="C17" s="86">
        <v>121969.4</v>
      </c>
      <c r="D17" s="85">
        <v>355.74</v>
      </c>
      <c r="E17" s="85">
        <v>449.03243885378924</v>
      </c>
      <c r="F17" s="85">
        <v>804.78</v>
      </c>
      <c r="G17" s="85">
        <v>121520.36756114621</v>
      </c>
      <c r="K17" s="91"/>
      <c r="L17" s="91"/>
      <c r="M17" s="90"/>
      <c r="N17" s="90"/>
      <c r="O17" s="90"/>
      <c r="P17" s="89"/>
    </row>
    <row r="18" spans="1:16" x14ac:dyDescent="0.25">
      <c r="A18" s="88">
        <v>43891</v>
      </c>
      <c r="B18" s="87">
        <v>2</v>
      </c>
      <c r="C18" s="86">
        <v>121520.36756114621</v>
      </c>
      <c r="D18" s="85">
        <v>354.43</v>
      </c>
      <c r="E18" s="85">
        <v>450.34211680044615</v>
      </c>
      <c r="F18" s="85">
        <v>804.78</v>
      </c>
      <c r="G18" s="85">
        <v>121070.02544434577</v>
      </c>
      <c r="K18" s="91"/>
      <c r="L18" s="91"/>
      <c r="M18" s="90"/>
      <c r="N18" s="90"/>
      <c r="O18" s="90"/>
      <c r="P18" s="89"/>
    </row>
    <row r="19" spans="1:16" x14ac:dyDescent="0.25">
      <c r="A19" s="88">
        <v>43922</v>
      </c>
      <c r="B19" s="87">
        <v>3</v>
      </c>
      <c r="C19" s="86">
        <v>121070.02544434577</v>
      </c>
      <c r="D19" s="85">
        <v>353.12</v>
      </c>
      <c r="E19" s="85">
        <v>451.65561464111408</v>
      </c>
      <c r="F19" s="85">
        <v>804.78</v>
      </c>
      <c r="G19" s="85">
        <v>120618.36982970465</v>
      </c>
      <c r="K19" s="91"/>
      <c r="L19" s="91"/>
      <c r="M19" s="90"/>
      <c r="N19" s="90"/>
      <c r="O19" s="90"/>
      <c r="P19" s="89"/>
    </row>
    <row r="20" spans="1:16" x14ac:dyDescent="0.25">
      <c r="A20" s="88">
        <v>43952</v>
      </c>
      <c r="B20" s="87">
        <v>4</v>
      </c>
      <c r="C20" s="86">
        <v>120618.36982970465</v>
      </c>
      <c r="D20" s="85">
        <v>351.8</v>
      </c>
      <c r="E20" s="85">
        <v>452.97294351715067</v>
      </c>
      <c r="F20" s="85">
        <v>804.78</v>
      </c>
      <c r="G20" s="85">
        <v>120165.3968861875</v>
      </c>
      <c r="K20" s="91"/>
      <c r="L20" s="91"/>
      <c r="M20" s="90"/>
      <c r="N20" s="90"/>
      <c r="O20" s="90"/>
      <c r="P20" s="89"/>
    </row>
    <row r="21" spans="1:16" x14ac:dyDescent="0.25">
      <c r="A21" s="88">
        <v>43983</v>
      </c>
      <c r="B21" s="87">
        <v>5</v>
      </c>
      <c r="C21" s="86">
        <v>120165.3968861875</v>
      </c>
      <c r="D21" s="85">
        <v>350.48</v>
      </c>
      <c r="E21" s="85">
        <v>454.29411460240902</v>
      </c>
      <c r="F21" s="85">
        <v>804.78</v>
      </c>
      <c r="G21" s="85">
        <v>119711.10277158509</v>
      </c>
      <c r="K21" s="91"/>
      <c r="L21" s="91"/>
      <c r="M21" s="90"/>
      <c r="N21" s="90"/>
      <c r="O21" s="90"/>
      <c r="P21" s="89"/>
    </row>
    <row r="22" spans="1:16" x14ac:dyDescent="0.25">
      <c r="A22" s="88">
        <v>44013</v>
      </c>
      <c r="B22" s="87">
        <v>6</v>
      </c>
      <c r="C22" s="86">
        <v>119711.10277158509</v>
      </c>
      <c r="D22" s="85">
        <v>349.16</v>
      </c>
      <c r="E22" s="85">
        <v>455.61913910333271</v>
      </c>
      <c r="F22" s="85">
        <v>804.78</v>
      </c>
      <c r="G22" s="85">
        <v>119255.48363248176</v>
      </c>
      <c r="K22" s="91"/>
      <c r="L22" s="91"/>
      <c r="M22" s="90"/>
      <c r="N22" s="90"/>
      <c r="O22" s="90"/>
      <c r="P22" s="89"/>
    </row>
    <row r="23" spans="1:16" x14ac:dyDescent="0.25">
      <c r="A23" s="88">
        <v>44044</v>
      </c>
      <c r="B23" s="87">
        <v>7</v>
      </c>
      <c r="C23" s="86">
        <v>119255.48363248176</v>
      </c>
      <c r="D23" s="85">
        <v>347.83</v>
      </c>
      <c r="E23" s="85">
        <v>456.94802825905077</v>
      </c>
      <c r="F23" s="85">
        <v>804.78</v>
      </c>
      <c r="G23" s="85">
        <v>118798.53560422271</v>
      </c>
      <c r="K23" s="91"/>
      <c r="L23" s="91"/>
      <c r="M23" s="90"/>
      <c r="N23" s="90"/>
      <c r="O23" s="90"/>
      <c r="P23" s="89"/>
    </row>
    <row r="24" spans="1:16" x14ac:dyDescent="0.25">
      <c r="A24" s="88">
        <v>44075</v>
      </c>
      <c r="B24" s="87">
        <v>8</v>
      </c>
      <c r="C24" s="86">
        <v>118798.53560422271</v>
      </c>
      <c r="D24" s="85">
        <v>346.5</v>
      </c>
      <c r="E24" s="85">
        <v>458.28079334147299</v>
      </c>
      <c r="F24" s="85">
        <v>804.78</v>
      </c>
      <c r="G24" s="85">
        <v>118340.25481088123</v>
      </c>
      <c r="K24" s="91"/>
      <c r="L24" s="91"/>
      <c r="M24" s="90"/>
      <c r="N24" s="90"/>
      <c r="O24" s="90"/>
      <c r="P24" s="89"/>
    </row>
    <row r="25" spans="1:16" x14ac:dyDescent="0.25">
      <c r="A25" s="88">
        <v>44105</v>
      </c>
      <c r="B25" s="87">
        <v>9</v>
      </c>
      <c r="C25" s="86">
        <v>118340.25481088123</v>
      </c>
      <c r="D25" s="85">
        <v>345.16</v>
      </c>
      <c r="E25" s="85">
        <v>459.61744565538567</v>
      </c>
      <c r="F25" s="85">
        <v>804.78</v>
      </c>
      <c r="G25" s="85">
        <v>117880.63736522585</v>
      </c>
      <c r="K25" s="91"/>
      <c r="L25" s="91"/>
      <c r="M25" s="90"/>
      <c r="N25" s="90"/>
      <c r="O25" s="90"/>
      <c r="P25" s="89"/>
    </row>
    <row r="26" spans="1:16" x14ac:dyDescent="0.25">
      <c r="A26" s="88">
        <v>44136</v>
      </c>
      <c r="B26" s="87">
        <v>10</v>
      </c>
      <c r="C26" s="86">
        <v>117880.63736522585</v>
      </c>
      <c r="D26" s="85">
        <v>343.82</v>
      </c>
      <c r="E26" s="85">
        <v>460.95799653854721</v>
      </c>
      <c r="F26" s="85">
        <v>804.78</v>
      </c>
      <c r="G26" s="85">
        <v>117419.6793686873</v>
      </c>
      <c r="K26" s="91"/>
      <c r="L26" s="91"/>
      <c r="M26" s="90"/>
      <c r="N26" s="90"/>
      <c r="O26" s="90"/>
      <c r="P26" s="89"/>
    </row>
    <row r="27" spans="1:16" x14ac:dyDescent="0.25">
      <c r="A27" s="88">
        <v>44166</v>
      </c>
      <c r="B27" s="87">
        <v>11</v>
      </c>
      <c r="C27" s="86">
        <v>117419.6793686873</v>
      </c>
      <c r="D27" s="85">
        <v>342.47</v>
      </c>
      <c r="E27" s="85">
        <v>462.3024573617846</v>
      </c>
      <c r="F27" s="85">
        <v>804.78</v>
      </c>
      <c r="G27" s="85">
        <v>116957.37691132551</v>
      </c>
    </row>
    <row r="28" spans="1:16" x14ac:dyDescent="0.25">
      <c r="A28" s="88">
        <v>44197</v>
      </c>
      <c r="B28" s="87">
        <v>12</v>
      </c>
      <c r="C28" s="86">
        <v>116957.37691132551</v>
      </c>
      <c r="D28" s="85">
        <v>341.13</v>
      </c>
      <c r="E28" s="85">
        <v>463.65083952908981</v>
      </c>
      <c r="F28" s="85">
        <v>804.78</v>
      </c>
      <c r="G28" s="85">
        <v>116493.72607179642</v>
      </c>
    </row>
    <row r="29" spans="1:16" x14ac:dyDescent="0.25">
      <c r="A29" s="88">
        <v>44228</v>
      </c>
      <c r="B29" s="87">
        <v>13</v>
      </c>
      <c r="C29" s="86">
        <v>116493.72607179642</v>
      </c>
      <c r="D29" s="85">
        <v>339.77</v>
      </c>
      <c r="E29" s="85">
        <v>465.00315447771635</v>
      </c>
      <c r="F29" s="85">
        <v>804.78</v>
      </c>
      <c r="G29" s="85">
        <v>116028.72291731871</v>
      </c>
    </row>
    <row r="30" spans="1:16" x14ac:dyDescent="0.25">
      <c r="A30" s="88">
        <v>44256</v>
      </c>
      <c r="B30" s="87">
        <v>14</v>
      </c>
      <c r="C30" s="86">
        <v>116028.72291731871</v>
      </c>
      <c r="D30" s="85">
        <v>338.42</v>
      </c>
      <c r="E30" s="85">
        <v>466.35941367827633</v>
      </c>
      <c r="F30" s="85">
        <v>804.78</v>
      </c>
      <c r="G30" s="85">
        <v>115562.36350364043</v>
      </c>
    </row>
    <row r="31" spans="1:16" x14ac:dyDescent="0.25">
      <c r="A31" s="88">
        <v>44287</v>
      </c>
      <c r="B31" s="87">
        <v>15</v>
      </c>
      <c r="C31" s="86">
        <v>115562.36350364043</v>
      </c>
      <c r="D31" s="85">
        <v>337.06</v>
      </c>
      <c r="E31" s="85">
        <v>467.71962863483793</v>
      </c>
      <c r="F31" s="85">
        <v>804.78</v>
      </c>
      <c r="G31" s="85">
        <v>115094.6438750056</v>
      </c>
    </row>
    <row r="32" spans="1:16" x14ac:dyDescent="0.25">
      <c r="A32" s="88">
        <v>44317</v>
      </c>
      <c r="B32" s="87">
        <v>16</v>
      </c>
      <c r="C32" s="86">
        <v>115094.6438750056</v>
      </c>
      <c r="D32" s="85">
        <v>335.69</v>
      </c>
      <c r="E32" s="85">
        <v>469.08381088502296</v>
      </c>
      <c r="F32" s="85">
        <v>804.78</v>
      </c>
      <c r="G32" s="85">
        <v>114625.56006412057</v>
      </c>
    </row>
    <row r="33" spans="1:7" x14ac:dyDescent="0.25">
      <c r="A33" s="88">
        <v>44348</v>
      </c>
      <c r="B33" s="87">
        <v>17</v>
      </c>
      <c r="C33" s="86">
        <v>114625.56006412057</v>
      </c>
      <c r="D33" s="85">
        <v>334.32</v>
      </c>
      <c r="E33" s="85">
        <v>470.45197200010432</v>
      </c>
      <c r="F33" s="85">
        <v>804.78</v>
      </c>
      <c r="G33" s="85">
        <v>114155.10809212047</v>
      </c>
    </row>
    <row r="34" spans="1:7" x14ac:dyDescent="0.25">
      <c r="A34" s="88">
        <v>44378</v>
      </c>
      <c r="B34" s="87">
        <v>18</v>
      </c>
      <c r="C34" s="86">
        <v>114155.10809212047</v>
      </c>
      <c r="D34" s="85">
        <v>332.95</v>
      </c>
      <c r="E34" s="85">
        <v>471.82412358510459</v>
      </c>
      <c r="F34" s="85">
        <v>804.78</v>
      </c>
      <c r="G34" s="85">
        <v>113683.28396853537</v>
      </c>
    </row>
    <row r="35" spans="1:7" x14ac:dyDescent="0.25">
      <c r="A35" s="88">
        <v>44409</v>
      </c>
      <c r="B35" s="87">
        <v>19</v>
      </c>
      <c r="C35" s="86">
        <v>113683.28396853537</v>
      </c>
      <c r="D35" s="85">
        <v>331.58</v>
      </c>
      <c r="E35" s="85">
        <v>473.20027727889436</v>
      </c>
      <c r="F35" s="85">
        <v>804.78</v>
      </c>
      <c r="G35" s="85">
        <v>113210.08369125647</v>
      </c>
    </row>
    <row r="36" spans="1:7" x14ac:dyDescent="0.25">
      <c r="A36" s="88">
        <v>44440</v>
      </c>
      <c r="B36" s="87">
        <v>20</v>
      </c>
      <c r="C36" s="86">
        <v>113210.08369125647</v>
      </c>
      <c r="D36" s="85">
        <v>330.2</v>
      </c>
      <c r="E36" s="85">
        <v>474.58044475429125</v>
      </c>
      <c r="F36" s="85">
        <v>804.78</v>
      </c>
      <c r="G36" s="85">
        <v>112735.50324650218</v>
      </c>
    </row>
    <row r="37" spans="1:7" x14ac:dyDescent="0.25">
      <c r="A37" s="88">
        <v>44470</v>
      </c>
      <c r="B37" s="87">
        <v>21</v>
      </c>
      <c r="C37" s="86">
        <v>112735.50324650218</v>
      </c>
      <c r="D37" s="85">
        <v>328.81</v>
      </c>
      <c r="E37" s="85">
        <v>475.96463771815786</v>
      </c>
      <c r="F37" s="85">
        <v>804.78</v>
      </c>
      <c r="G37" s="85">
        <v>112259.53860878402</v>
      </c>
    </row>
    <row r="38" spans="1:7" x14ac:dyDescent="0.25">
      <c r="A38" s="88">
        <v>44501</v>
      </c>
      <c r="B38" s="87">
        <v>22</v>
      </c>
      <c r="C38" s="86">
        <v>112259.53860878402</v>
      </c>
      <c r="D38" s="85">
        <v>327.42</v>
      </c>
      <c r="E38" s="85">
        <v>477.35286791150253</v>
      </c>
      <c r="F38" s="85">
        <v>804.78</v>
      </c>
      <c r="G38" s="85">
        <v>111782.18574087252</v>
      </c>
    </row>
    <row r="39" spans="1:7" x14ac:dyDescent="0.25">
      <c r="A39" s="88">
        <v>44531</v>
      </c>
      <c r="B39" s="87">
        <v>23</v>
      </c>
      <c r="C39" s="86">
        <v>111782.18574087252</v>
      </c>
      <c r="D39" s="85">
        <v>326.02999999999997</v>
      </c>
      <c r="E39" s="85">
        <v>478.74514710957777</v>
      </c>
      <c r="F39" s="85">
        <v>804.78</v>
      </c>
      <c r="G39" s="85">
        <v>111303.44059376293</v>
      </c>
    </row>
    <row r="40" spans="1:7" x14ac:dyDescent="0.25">
      <c r="A40" s="88">
        <v>44562</v>
      </c>
      <c r="B40" s="87">
        <v>24</v>
      </c>
      <c r="C40" s="86">
        <v>111303.44059376293</v>
      </c>
      <c r="D40" s="85">
        <v>324.64</v>
      </c>
      <c r="E40" s="85">
        <v>480.14148712198073</v>
      </c>
      <c r="F40" s="85">
        <v>804.78</v>
      </c>
      <c r="G40" s="85">
        <v>110823.29910664096</v>
      </c>
    </row>
    <row r="41" spans="1:7" x14ac:dyDescent="0.25">
      <c r="A41" s="88">
        <v>44593</v>
      </c>
      <c r="B41" s="87">
        <v>25</v>
      </c>
      <c r="C41" s="86">
        <v>110823.29910664096</v>
      </c>
      <c r="D41" s="85">
        <v>323.23</v>
      </c>
      <c r="E41" s="85">
        <v>481.5418997927531</v>
      </c>
      <c r="F41" s="85">
        <v>804.78</v>
      </c>
      <c r="G41" s="85">
        <v>110341.75720684821</v>
      </c>
    </row>
    <row r="42" spans="1:7" x14ac:dyDescent="0.25">
      <c r="A42" s="88">
        <v>44621</v>
      </c>
      <c r="B42" s="87">
        <v>26</v>
      </c>
      <c r="C42" s="86">
        <v>110341.75720684821</v>
      </c>
      <c r="D42" s="85">
        <v>321.83</v>
      </c>
      <c r="E42" s="85">
        <v>482.94639700048202</v>
      </c>
      <c r="F42" s="85">
        <v>804.78</v>
      </c>
      <c r="G42" s="85">
        <v>109858.81080984772</v>
      </c>
    </row>
    <row r="43" spans="1:7" x14ac:dyDescent="0.25">
      <c r="A43" s="88">
        <v>44652</v>
      </c>
      <c r="B43" s="87">
        <v>27</v>
      </c>
      <c r="C43" s="86">
        <v>109858.81080984772</v>
      </c>
      <c r="D43" s="85">
        <v>320.42</v>
      </c>
      <c r="E43" s="85">
        <v>484.35499065840003</v>
      </c>
      <c r="F43" s="85">
        <v>804.78</v>
      </c>
      <c r="G43" s="85">
        <v>109374.45581918933</v>
      </c>
    </row>
    <row r="44" spans="1:7" x14ac:dyDescent="0.25">
      <c r="A44" s="88">
        <v>44682</v>
      </c>
      <c r="B44" s="87">
        <v>28</v>
      </c>
      <c r="C44" s="86">
        <v>109374.45581918933</v>
      </c>
      <c r="D44" s="85">
        <v>319.01</v>
      </c>
      <c r="E44" s="85">
        <v>485.76769271448705</v>
      </c>
      <c r="F44" s="85">
        <v>804.78</v>
      </c>
      <c r="G44" s="85">
        <v>108888.68812647484</v>
      </c>
    </row>
    <row r="45" spans="1:7" x14ac:dyDescent="0.25">
      <c r="A45" s="88">
        <v>44713</v>
      </c>
      <c r="B45" s="87">
        <v>29</v>
      </c>
      <c r="C45" s="86">
        <v>108888.68812647484</v>
      </c>
      <c r="D45" s="85">
        <v>317.58999999999997</v>
      </c>
      <c r="E45" s="85">
        <v>487.18451515157096</v>
      </c>
      <c r="F45" s="85">
        <v>804.78</v>
      </c>
      <c r="G45" s="85">
        <v>108401.50361132326</v>
      </c>
    </row>
    <row r="46" spans="1:7" x14ac:dyDescent="0.25">
      <c r="A46" s="88">
        <v>44743</v>
      </c>
      <c r="B46" s="87">
        <v>30</v>
      </c>
      <c r="C46" s="86">
        <v>108401.50361132326</v>
      </c>
      <c r="D46" s="85">
        <v>316.17</v>
      </c>
      <c r="E46" s="85">
        <v>488.60546998742973</v>
      </c>
      <c r="F46" s="85">
        <v>804.78</v>
      </c>
      <c r="G46" s="85">
        <v>107912.89814133583</v>
      </c>
    </row>
    <row r="47" spans="1:7" x14ac:dyDescent="0.25">
      <c r="A47" s="88">
        <v>44774</v>
      </c>
      <c r="B47" s="87">
        <v>31</v>
      </c>
      <c r="C47" s="86">
        <v>107912.89814133583</v>
      </c>
      <c r="D47" s="85">
        <v>314.75</v>
      </c>
      <c r="E47" s="85">
        <v>490.03056927489308</v>
      </c>
      <c r="F47" s="85">
        <v>804.78</v>
      </c>
      <c r="G47" s="85">
        <v>107422.86757206093</v>
      </c>
    </row>
    <row r="48" spans="1:7" x14ac:dyDescent="0.25">
      <c r="A48" s="88">
        <v>44805</v>
      </c>
      <c r="B48" s="87">
        <v>32</v>
      </c>
      <c r="C48" s="86">
        <v>107422.86757206093</v>
      </c>
      <c r="D48" s="85">
        <v>313.32</v>
      </c>
      <c r="E48" s="85">
        <v>491.45982510194483</v>
      </c>
      <c r="F48" s="85">
        <v>804.78</v>
      </c>
      <c r="G48" s="85">
        <v>106931.40774695898</v>
      </c>
    </row>
    <row r="49" spans="1:7" x14ac:dyDescent="0.25">
      <c r="A49" s="88">
        <v>44835</v>
      </c>
      <c r="B49" s="87">
        <v>33</v>
      </c>
      <c r="C49" s="86">
        <v>106931.40774695898</v>
      </c>
      <c r="D49" s="85">
        <v>311.88</v>
      </c>
      <c r="E49" s="85">
        <v>492.89324959182551</v>
      </c>
      <c r="F49" s="85">
        <v>804.78</v>
      </c>
      <c r="G49" s="85">
        <v>106438.51449736716</v>
      </c>
    </row>
    <row r="50" spans="1:7" x14ac:dyDescent="0.25">
      <c r="A50" s="88">
        <v>44866</v>
      </c>
      <c r="B50" s="87">
        <v>34</v>
      </c>
      <c r="C50" s="86">
        <v>106438.51449736716</v>
      </c>
      <c r="D50" s="85">
        <v>310.45</v>
      </c>
      <c r="E50" s="85">
        <v>494.33085490313505</v>
      </c>
      <c r="F50" s="85">
        <v>804.78</v>
      </c>
      <c r="G50" s="85">
        <v>105944.18364246402</v>
      </c>
    </row>
    <row r="51" spans="1:7" x14ac:dyDescent="0.25">
      <c r="A51" s="88">
        <v>44896</v>
      </c>
      <c r="B51" s="87">
        <v>35</v>
      </c>
      <c r="C51" s="86">
        <v>105944.18364246402</v>
      </c>
      <c r="D51" s="85">
        <v>309</v>
      </c>
      <c r="E51" s="85">
        <v>495.77265322993583</v>
      </c>
      <c r="F51" s="85">
        <v>804.78</v>
      </c>
      <c r="G51" s="85">
        <v>105448.41098923408</v>
      </c>
    </row>
    <row r="52" spans="1:7" x14ac:dyDescent="0.25">
      <c r="A52" s="88">
        <v>44927</v>
      </c>
      <c r="B52" s="87">
        <v>36</v>
      </c>
      <c r="C52" s="86">
        <v>105448.41098923408</v>
      </c>
      <c r="D52" s="85">
        <v>307.56</v>
      </c>
      <c r="E52" s="85">
        <v>497.21865680185647</v>
      </c>
      <c r="F52" s="85">
        <v>804.78</v>
      </c>
      <c r="G52" s="85">
        <v>104951.19233243223</v>
      </c>
    </row>
    <row r="53" spans="1:7" x14ac:dyDescent="0.25">
      <c r="A53" s="88">
        <v>44958</v>
      </c>
      <c r="B53" s="87">
        <v>37</v>
      </c>
      <c r="C53" s="86">
        <v>104951.19233243223</v>
      </c>
      <c r="D53" s="85">
        <v>306.11</v>
      </c>
      <c r="E53" s="85">
        <v>498.66887788419518</v>
      </c>
      <c r="F53" s="85">
        <v>804.78</v>
      </c>
      <c r="G53" s="85">
        <v>104452.52345454803</v>
      </c>
    </row>
    <row r="54" spans="1:7" x14ac:dyDescent="0.25">
      <c r="A54" s="88">
        <v>44986</v>
      </c>
      <c r="B54" s="87">
        <v>38</v>
      </c>
      <c r="C54" s="86">
        <v>104452.52345454803</v>
      </c>
      <c r="D54" s="85">
        <v>304.64999999999998</v>
      </c>
      <c r="E54" s="85">
        <v>500.12332877802407</v>
      </c>
      <c r="F54" s="85">
        <v>804.78</v>
      </c>
      <c r="G54" s="85">
        <v>103952.40012577001</v>
      </c>
    </row>
    <row r="55" spans="1:7" x14ac:dyDescent="0.25">
      <c r="A55" s="88">
        <v>45017</v>
      </c>
      <c r="B55" s="87">
        <v>39</v>
      </c>
      <c r="C55" s="86">
        <v>103952.40012577001</v>
      </c>
      <c r="D55" s="85">
        <v>303.19</v>
      </c>
      <c r="E55" s="85">
        <v>501.58202182029333</v>
      </c>
      <c r="F55" s="85">
        <v>804.78</v>
      </c>
      <c r="G55" s="85">
        <v>103450.81810394973</v>
      </c>
    </row>
    <row r="56" spans="1:7" x14ac:dyDescent="0.25">
      <c r="A56" s="88">
        <v>45047</v>
      </c>
      <c r="B56" s="87">
        <v>40</v>
      </c>
      <c r="C56" s="86">
        <v>103450.81810394973</v>
      </c>
      <c r="D56" s="85">
        <v>301.73</v>
      </c>
      <c r="E56" s="85">
        <v>503.04496938393589</v>
      </c>
      <c r="F56" s="85">
        <v>804.78</v>
      </c>
      <c r="G56" s="85">
        <v>102947.7731345658</v>
      </c>
    </row>
    <row r="57" spans="1:7" x14ac:dyDescent="0.25">
      <c r="A57" s="88">
        <v>45078</v>
      </c>
      <c r="B57" s="87">
        <v>41</v>
      </c>
      <c r="C57" s="86">
        <v>102947.7731345658</v>
      </c>
      <c r="D57" s="85">
        <v>300.26</v>
      </c>
      <c r="E57" s="85">
        <v>504.5121838779724</v>
      </c>
      <c r="F57" s="85">
        <v>804.78</v>
      </c>
      <c r="G57" s="85">
        <v>102443.26095068782</v>
      </c>
    </row>
    <row r="58" spans="1:7" x14ac:dyDescent="0.25">
      <c r="A58" s="88">
        <v>45108</v>
      </c>
      <c r="B58" s="87">
        <v>42</v>
      </c>
      <c r="C58" s="86">
        <v>102443.26095068782</v>
      </c>
      <c r="D58" s="85">
        <v>298.79000000000002</v>
      </c>
      <c r="E58" s="85">
        <v>505.98367774761641</v>
      </c>
      <c r="F58" s="85">
        <v>804.78</v>
      </c>
      <c r="G58" s="85">
        <v>101937.27727294021</v>
      </c>
    </row>
    <row r="59" spans="1:7" x14ac:dyDescent="0.25">
      <c r="A59" s="88">
        <v>45139</v>
      </c>
      <c r="B59" s="87">
        <v>43</v>
      </c>
      <c r="C59" s="86">
        <v>101937.27727294021</v>
      </c>
      <c r="D59" s="85">
        <v>297.32</v>
      </c>
      <c r="E59" s="85">
        <v>507.45946347438024</v>
      </c>
      <c r="F59" s="85">
        <v>804.78</v>
      </c>
      <c r="G59" s="85">
        <v>101429.81780946582</v>
      </c>
    </row>
    <row r="60" spans="1:7" x14ac:dyDescent="0.25">
      <c r="A60" s="88">
        <v>45170</v>
      </c>
      <c r="B60" s="87">
        <v>44</v>
      </c>
      <c r="C60" s="86">
        <v>101429.81780946582</v>
      </c>
      <c r="D60" s="85">
        <v>295.83999999999997</v>
      </c>
      <c r="E60" s="85">
        <v>508.93955357618057</v>
      </c>
      <c r="F60" s="85">
        <v>804.78</v>
      </c>
      <c r="G60" s="85">
        <v>100920.87825588963</v>
      </c>
    </row>
    <row r="61" spans="1:7" x14ac:dyDescent="0.25">
      <c r="A61" s="88">
        <v>45200</v>
      </c>
      <c r="B61" s="87">
        <v>45</v>
      </c>
      <c r="C61" s="86">
        <v>100920.87825588963</v>
      </c>
      <c r="D61" s="85">
        <v>294.35000000000002</v>
      </c>
      <c r="E61" s="85">
        <v>510.42396060744443</v>
      </c>
      <c r="F61" s="85">
        <v>804.78</v>
      </c>
      <c r="G61" s="85">
        <v>100410.45429528219</v>
      </c>
    </row>
    <row r="62" spans="1:7" x14ac:dyDescent="0.25">
      <c r="A62" s="88">
        <v>45231</v>
      </c>
      <c r="B62" s="87">
        <v>46</v>
      </c>
      <c r="C62" s="86">
        <v>100410.45429528219</v>
      </c>
      <c r="D62" s="85">
        <v>292.86</v>
      </c>
      <c r="E62" s="85">
        <v>511.91269715921612</v>
      </c>
      <c r="F62" s="85">
        <v>804.78</v>
      </c>
      <c r="G62" s="85">
        <v>99898.541598122974</v>
      </c>
    </row>
    <row r="63" spans="1:7" x14ac:dyDescent="0.25">
      <c r="A63" s="88">
        <v>45261</v>
      </c>
      <c r="B63" s="87">
        <v>47</v>
      </c>
      <c r="C63" s="86">
        <v>99898.541598122974</v>
      </c>
      <c r="D63" s="85">
        <v>291.37</v>
      </c>
      <c r="E63" s="85">
        <v>513.40577585926383</v>
      </c>
      <c r="F63" s="85">
        <v>804.78</v>
      </c>
      <c r="G63" s="85">
        <v>99385.135822263706</v>
      </c>
    </row>
    <row r="64" spans="1:7" x14ac:dyDescent="0.25">
      <c r="A64" s="88">
        <v>45292</v>
      </c>
      <c r="B64" s="87">
        <v>48</v>
      </c>
      <c r="C64" s="86">
        <v>99385.135822263706</v>
      </c>
      <c r="D64" s="85">
        <v>289.87</v>
      </c>
      <c r="E64" s="85">
        <v>514.90320937218667</v>
      </c>
      <c r="F64" s="85">
        <v>804.78</v>
      </c>
      <c r="G64" s="85">
        <v>98870.232612891516</v>
      </c>
    </row>
    <row r="65" spans="1:7" x14ac:dyDescent="0.25">
      <c r="A65" s="88">
        <v>45323</v>
      </c>
      <c r="B65" s="87">
        <v>49</v>
      </c>
      <c r="C65" s="86">
        <v>98870.232612891516</v>
      </c>
      <c r="D65" s="85">
        <v>288.37</v>
      </c>
      <c r="E65" s="85">
        <v>516.40501039952233</v>
      </c>
      <c r="F65" s="85">
        <v>804.78</v>
      </c>
      <c r="G65" s="85">
        <v>98353.827602491991</v>
      </c>
    </row>
    <row r="66" spans="1:7" x14ac:dyDescent="0.25">
      <c r="A66" s="88">
        <v>45352</v>
      </c>
      <c r="B66" s="87">
        <v>50</v>
      </c>
      <c r="C66" s="86">
        <v>98353.827602491991</v>
      </c>
      <c r="D66" s="85">
        <v>286.87</v>
      </c>
      <c r="E66" s="85">
        <v>517.91119167985414</v>
      </c>
      <c r="F66" s="85">
        <v>804.78</v>
      </c>
      <c r="G66" s="85">
        <v>97835.916410812133</v>
      </c>
    </row>
    <row r="67" spans="1:7" x14ac:dyDescent="0.25">
      <c r="A67" s="88">
        <v>45383</v>
      </c>
      <c r="B67" s="87">
        <v>51</v>
      </c>
      <c r="C67" s="86">
        <v>97835.916410812133</v>
      </c>
      <c r="D67" s="85">
        <v>285.35000000000002</v>
      </c>
      <c r="E67" s="85">
        <v>519.42176598892047</v>
      </c>
      <c r="F67" s="85">
        <v>804.78</v>
      </c>
      <c r="G67" s="85">
        <v>97316.494644823208</v>
      </c>
    </row>
    <row r="68" spans="1:7" x14ac:dyDescent="0.25">
      <c r="A68" s="88">
        <v>45413</v>
      </c>
      <c r="B68" s="87">
        <v>52</v>
      </c>
      <c r="C68" s="86">
        <v>97316.494644823208</v>
      </c>
      <c r="D68" s="85">
        <v>283.83999999999997</v>
      </c>
      <c r="E68" s="85">
        <v>520.93674613972144</v>
      </c>
      <c r="F68" s="85">
        <v>804.78</v>
      </c>
      <c r="G68" s="85">
        <v>96795.557898683488</v>
      </c>
    </row>
    <row r="69" spans="1:7" x14ac:dyDescent="0.25">
      <c r="A69" s="88">
        <v>45444</v>
      </c>
      <c r="B69" s="87">
        <v>53</v>
      </c>
      <c r="C69" s="86">
        <v>96795.557898683488</v>
      </c>
      <c r="D69" s="85">
        <v>282.32</v>
      </c>
      <c r="E69" s="85">
        <v>522.45614498262898</v>
      </c>
      <c r="F69" s="85">
        <v>804.78</v>
      </c>
      <c r="G69" s="85">
        <v>96273.101753700859</v>
      </c>
    </row>
    <row r="70" spans="1:7" x14ac:dyDescent="0.25">
      <c r="A70" s="88">
        <v>45474</v>
      </c>
      <c r="B70" s="87">
        <v>54</v>
      </c>
      <c r="C70" s="86">
        <v>96273.101753700859</v>
      </c>
      <c r="D70" s="85">
        <v>280.8</v>
      </c>
      <c r="E70" s="85">
        <v>523.979975405495</v>
      </c>
      <c r="F70" s="85">
        <v>804.78</v>
      </c>
      <c r="G70" s="85">
        <v>95749.121778295361</v>
      </c>
    </row>
    <row r="71" spans="1:7" x14ac:dyDescent="0.25">
      <c r="A71" s="88">
        <v>45505</v>
      </c>
      <c r="B71" s="87">
        <v>55</v>
      </c>
      <c r="C71" s="86">
        <v>95749.121778295361</v>
      </c>
      <c r="D71" s="85">
        <v>279.27</v>
      </c>
      <c r="E71" s="85">
        <v>525.508250333761</v>
      </c>
      <c r="F71" s="85">
        <v>804.78</v>
      </c>
      <c r="G71" s="85">
        <v>95223.613527961599</v>
      </c>
    </row>
    <row r="72" spans="1:7" x14ac:dyDescent="0.25">
      <c r="A72" s="88">
        <v>45536</v>
      </c>
      <c r="B72" s="87">
        <v>56</v>
      </c>
      <c r="C72" s="86">
        <v>95223.613527961599</v>
      </c>
      <c r="D72" s="85">
        <v>277.74</v>
      </c>
      <c r="E72" s="85">
        <v>527.04098273056775</v>
      </c>
      <c r="F72" s="85">
        <v>804.78</v>
      </c>
      <c r="G72" s="85">
        <v>94696.572545231029</v>
      </c>
    </row>
    <row r="73" spans="1:7" x14ac:dyDescent="0.25">
      <c r="A73" s="88">
        <v>45566</v>
      </c>
      <c r="B73" s="87">
        <v>57</v>
      </c>
      <c r="C73" s="86">
        <v>94696.572545231029</v>
      </c>
      <c r="D73" s="85">
        <v>276.2</v>
      </c>
      <c r="E73" s="85">
        <v>528.57818559686541</v>
      </c>
      <c r="F73" s="85">
        <v>804.78</v>
      </c>
      <c r="G73" s="85">
        <v>94167.994359634162</v>
      </c>
    </row>
    <row r="74" spans="1:7" x14ac:dyDescent="0.25">
      <c r="A74" s="88">
        <v>45597</v>
      </c>
      <c r="B74" s="87">
        <v>58</v>
      </c>
      <c r="C74" s="86">
        <v>94167.994359634162</v>
      </c>
      <c r="D74" s="85">
        <v>274.66000000000003</v>
      </c>
      <c r="E74" s="85">
        <v>530.11987197152291</v>
      </c>
      <c r="F74" s="85">
        <v>804.78</v>
      </c>
      <c r="G74" s="85">
        <v>93637.874487662644</v>
      </c>
    </row>
    <row r="75" spans="1:7" x14ac:dyDescent="0.25">
      <c r="A75" s="88">
        <v>45627</v>
      </c>
      <c r="B75" s="87">
        <v>59</v>
      </c>
      <c r="C75" s="86">
        <v>93637.874487662644</v>
      </c>
      <c r="D75" s="85">
        <v>273.11</v>
      </c>
      <c r="E75" s="85">
        <v>531.66605493143982</v>
      </c>
      <c r="F75" s="85">
        <v>804.78</v>
      </c>
      <c r="G75" s="85">
        <v>93106.208432731204</v>
      </c>
    </row>
    <row r="76" spans="1:7" x14ac:dyDescent="0.25">
      <c r="A76" s="88">
        <v>45658</v>
      </c>
      <c r="B76" s="87">
        <v>60</v>
      </c>
      <c r="C76" s="86">
        <v>93106.208432731204</v>
      </c>
      <c r="D76" s="85">
        <v>271.56</v>
      </c>
      <c r="E76" s="85">
        <v>533.21674759165649</v>
      </c>
      <c r="F76" s="85">
        <v>804.78</v>
      </c>
      <c r="G76" s="85">
        <v>92572.991685139554</v>
      </c>
    </row>
    <row r="77" spans="1:7" x14ac:dyDescent="0.25">
      <c r="A77" s="88">
        <v>45689</v>
      </c>
      <c r="B77" s="87">
        <v>61</v>
      </c>
      <c r="C77" s="86">
        <v>92572.991685139554</v>
      </c>
      <c r="D77" s="85">
        <v>270</v>
      </c>
      <c r="E77" s="85">
        <v>534.77196310546549</v>
      </c>
      <c r="F77" s="85">
        <v>804.78</v>
      </c>
      <c r="G77" s="85">
        <v>92038.21972203409</v>
      </c>
    </row>
    <row r="78" spans="1:7" x14ac:dyDescent="0.25">
      <c r="A78" s="88">
        <v>45717</v>
      </c>
      <c r="B78" s="87">
        <v>62</v>
      </c>
      <c r="C78" s="86">
        <v>92038.21972203409</v>
      </c>
      <c r="D78" s="85">
        <v>268.44</v>
      </c>
      <c r="E78" s="85">
        <v>536.33171466452313</v>
      </c>
      <c r="F78" s="85">
        <v>804.78</v>
      </c>
      <c r="G78" s="85">
        <v>91501.888007369562</v>
      </c>
    </row>
    <row r="79" spans="1:7" x14ac:dyDescent="0.25">
      <c r="A79" s="88">
        <v>45748</v>
      </c>
      <c r="B79" s="87">
        <v>63</v>
      </c>
      <c r="C79" s="86">
        <v>91501.888007369562</v>
      </c>
      <c r="D79" s="85">
        <v>266.88</v>
      </c>
      <c r="E79" s="85">
        <v>537.89601549896133</v>
      </c>
      <c r="F79" s="85">
        <v>804.78</v>
      </c>
      <c r="G79" s="85">
        <v>90963.9919918706</v>
      </c>
    </row>
    <row r="80" spans="1:7" x14ac:dyDescent="0.25">
      <c r="A80" s="88">
        <v>45778</v>
      </c>
      <c r="B80" s="87">
        <v>64</v>
      </c>
      <c r="C80" s="86">
        <v>90963.9919918706</v>
      </c>
      <c r="D80" s="85">
        <v>265.31</v>
      </c>
      <c r="E80" s="85">
        <v>539.46487887749993</v>
      </c>
      <c r="F80" s="85">
        <v>804.78</v>
      </c>
      <c r="G80" s="85">
        <v>90424.527112993106</v>
      </c>
    </row>
    <row r="81" spans="1:7" x14ac:dyDescent="0.25">
      <c r="A81" s="88">
        <v>45809</v>
      </c>
      <c r="B81" s="87">
        <v>65</v>
      </c>
      <c r="C81" s="86">
        <v>90424.527112993106</v>
      </c>
      <c r="D81" s="85">
        <v>263.74</v>
      </c>
      <c r="E81" s="85">
        <v>541.03831810755935</v>
      </c>
      <c r="F81" s="85">
        <v>804.78</v>
      </c>
      <c r="G81" s="85">
        <v>89883.488794885547</v>
      </c>
    </row>
    <row r="82" spans="1:7" x14ac:dyDescent="0.25">
      <c r="A82" s="88">
        <v>45839</v>
      </c>
      <c r="B82" s="87">
        <v>66</v>
      </c>
      <c r="C82" s="86">
        <v>89883.488794885547</v>
      </c>
      <c r="D82" s="85">
        <v>262.16000000000003</v>
      </c>
      <c r="E82" s="85">
        <v>542.61634653537305</v>
      </c>
      <c r="F82" s="85">
        <v>804.78</v>
      </c>
      <c r="G82" s="85">
        <v>89340.872448350172</v>
      </c>
    </row>
    <row r="83" spans="1:7" x14ac:dyDescent="0.25">
      <c r="A83" s="88">
        <v>45870</v>
      </c>
      <c r="B83" s="87">
        <v>67</v>
      </c>
      <c r="C83" s="86">
        <v>89340.872448350172</v>
      </c>
      <c r="D83" s="85">
        <v>260.58</v>
      </c>
      <c r="E83" s="85">
        <v>544.1989775461011</v>
      </c>
      <c r="F83" s="85">
        <v>804.78</v>
      </c>
      <c r="G83" s="85">
        <v>88796.673470804075</v>
      </c>
    </row>
    <row r="84" spans="1:7" x14ac:dyDescent="0.25">
      <c r="A84" s="88">
        <v>45901</v>
      </c>
      <c r="B84" s="87">
        <v>68</v>
      </c>
      <c r="C84" s="86">
        <v>88796.673470804075</v>
      </c>
      <c r="D84" s="85">
        <v>258.99</v>
      </c>
      <c r="E84" s="85">
        <v>545.78622456394396</v>
      </c>
      <c r="F84" s="85">
        <v>804.78</v>
      </c>
      <c r="G84" s="85">
        <v>88250.887246240134</v>
      </c>
    </row>
    <row r="85" spans="1:7" x14ac:dyDescent="0.25">
      <c r="A85" s="88">
        <v>45931</v>
      </c>
      <c r="B85" s="87">
        <v>69</v>
      </c>
      <c r="C85" s="86">
        <v>88250.887246240134</v>
      </c>
      <c r="D85" s="85">
        <v>257.39999999999998</v>
      </c>
      <c r="E85" s="85">
        <v>547.37810105225549</v>
      </c>
      <c r="F85" s="85">
        <v>804.78</v>
      </c>
      <c r="G85" s="85">
        <v>87703.509145187883</v>
      </c>
    </row>
    <row r="86" spans="1:7" x14ac:dyDescent="0.25">
      <c r="A86" s="88">
        <v>45962</v>
      </c>
      <c r="B86" s="87">
        <v>70</v>
      </c>
      <c r="C86" s="86">
        <v>87703.509145187883</v>
      </c>
      <c r="D86" s="85">
        <v>255.8</v>
      </c>
      <c r="E86" s="85">
        <v>548.9746205136579</v>
      </c>
      <c r="F86" s="85">
        <v>804.78</v>
      </c>
      <c r="G86" s="85">
        <v>87154.534524674222</v>
      </c>
    </row>
    <row r="87" spans="1:7" x14ac:dyDescent="0.25">
      <c r="A87" s="88">
        <v>45992</v>
      </c>
      <c r="B87" s="87">
        <v>71</v>
      </c>
      <c r="C87" s="86">
        <v>87154.534524674222</v>
      </c>
      <c r="D87" s="85">
        <v>254.2</v>
      </c>
      <c r="E87" s="85">
        <v>550.57579649015599</v>
      </c>
      <c r="F87" s="85">
        <v>804.78</v>
      </c>
      <c r="G87" s="85">
        <v>86603.958728184065</v>
      </c>
    </row>
    <row r="88" spans="1:7" x14ac:dyDescent="0.25">
      <c r="A88" s="88">
        <v>46023</v>
      </c>
      <c r="B88" s="87">
        <v>72</v>
      </c>
      <c r="C88" s="86">
        <v>86603.958728184065</v>
      </c>
      <c r="D88" s="85">
        <v>252.59</v>
      </c>
      <c r="E88" s="85">
        <v>552.18164256325235</v>
      </c>
      <c r="F88" s="85">
        <v>804.78</v>
      </c>
      <c r="G88" s="85">
        <v>86051.777085620808</v>
      </c>
    </row>
    <row r="89" spans="1:7" x14ac:dyDescent="0.25">
      <c r="A89" s="88">
        <v>46054</v>
      </c>
      <c r="B89" s="87">
        <v>73</v>
      </c>
      <c r="C89" s="86">
        <v>86051.777085620808</v>
      </c>
      <c r="D89" s="85">
        <v>250.98</v>
      </c>
      <c r="E89" s="85">
        <v>553.79217235406179</v>
      </c>
      <c r="F89" s="85">
        <v>804.78</v>
      </c>
      <c r="G89" s="85">
        <v>85497.984913266744</v>
      </c>
    </row>
    <row r="90" spans="1:7" x14ac:dyDescent="0.25">
      <c r="A90" s="88">
        <v>46082</v>
      </c>
      <c r="B90" s="87">
        <v>74</v>
      </c>
      <c r="C90" s="86">
        <v>85497.984913266744</v>
      </c>
      <c r="D90" s="85">
        <v>249.37</v>
      </c>
      <c r="E90" s="85">
        <v>555.40739952342778</v>
      </c>
      <c r="F90" s="85">
        <v>804.78</v>
      </c>
      <c r="G90" s="85">
        <v>84942.577513743323</v>
      </c>
    </row>
    <row r="91" spans="1:7" x14ac:dyDescent="0.25">
      <c r="A91" s="88">
        <v>46113</v>
      </c>
      <c r="B91" s="87">
        <v>75</v>
      </c>
      <c r="C91" s="86">
        <v>84942.577513743323</v>
      </c>
      <c r="D91" s="85">
        <v>247.75</v>
      </c>
      <c r="E91" s="85">
        <v>557.02733777203775</v>
      </c>
      <c r="F91" s="85">
        <v>804.78</v>
      </c>
      <c r="G91" s="85">
        <v>84385.550175971279</v>
      </c>
    </row>
    <row r="92" spans="1:7" x14ac:dyDescent="0.25">
      <c r="A92" s="88">
        <v>46143</v>
      </c>
      <c r="B92" s="87">
        <v>76</v>
      </c>
      <c r="C92" s="86">
        <v>84385.550175971279</v>
      </c>
      <c r="D92" s="85">
        <v>246.12</v>
      </c>
      <c r="E92" s="85">
        <v>558.65200084053959</v>
      </c>
      <c r="F92" s="85">
        <v>804.78</v>
      </c>
      <c r="G92" s="85">
        <v>83826.898175130744</v>
      </c>
    </row>
    <row r="93" spans="1:7" x14ac:dyDescent="0.25">
      <c r="A93" s="88">
        <v>46174</v>
      </c>
      <c r="B93" s="87">
        <v>77</v>
      </c>
      <c r="C93" s="86">
        <v>83826.898175130744</v>
      </c>
      <c r="D93" s="85">
        <v>244.5</v>
      </c>
      <c r="E93" s="85">
        <v>560.28140250965782</v>
      </c>
      <c r="F93" s="85">
        <v>804.78</v>
      </c>
      <c r="G93" s="85">
        <v>83266.616772621084</v>
      </c>
    </row>
    <row r="94" spans="1:7" x14ac:dyDescent="0.25">
      <c r="A94" s="88">
        <v>46204</v>
      </c>
      <c r="B94" s="87">
        <v>78</v>
      </c>
      <c r="C94" s="86">
        <v>83266.616772621084</v>
      </c>
      <c r="D94" s="85">
        <v>242.86</v>
      </c>
      <c r="E94" s="85">
        <v>561.91555660031099</v>
      </c>
      <c r="F94" s="85">
        <v>804.78</v>
      </c>
      <c r="G94" s="85">
        <v>82704.701216020767</v>
      </c>
    </row>
    <row r="95" spans="1:7" x14ac:dyDescent="0.25">
      <c r="A95" s="88">
        <v>46235</v>
      </c>
      <c r="B95" s="87">
        <v>79</v>
      </c>
      <c r="C95" s="86">
        <v>82704.701216020767</v>
      </c>
      <c r="D95" s="85">
        <v>241.22</v>
      </c>
      <c r="E95" s="85">
        <v>563.55447697372858</v>
      </c>
      <c r="F95" s="85">
        <v>804.78</v>
      </c>
      <c r="G95" s="85">
        <v>82141.146739047035</v>
      </c>
    </row>
    <row r="96" spans="1:7" x14ac:dyDescent="0.25">
      <c r="A96" s="88">
        <v>46266</v>
      </c>
      <c r="B96" s="87">
        <v>80</v>
      </c>
      <c r="C96" s="86">
        <v>82141.146739047035</v>
      </c>
      <c r="D96" s="85">
        <v>239.58</v>
      </c>
      <c r="E96" s="85">
        <v>565.1981775315686</v>
      </c>
      <c r="F96" s="85">
        <v>804.78</v>
      </c>
      <c r="G96" s="85">
        <v>81575.94856151547</v>
      </c>
    </row>
    <row r="97" spans="1:7" x14ac:dyDescent="0.25">
      <c r="A97" s="88">
        <v>46296</v>
      </c>
      <c r="B97" s="87">
        <v>81</v>
      </c>
      <c r="C97" s="86">
        <v>81575.94856151547</v>
      </c>
      <c r="D97" s="85">
        <v>237.93</v>
      </c>
      <c r="E97" s="85">
        <v>566.84667221603581</v>
      </c>
      <c r="F97" s="85">
        <v>804.78</v>
      </c>
      <c r="G97" s="85">
        <v>81009.101889299433</v>
      </c>
    </row>
    <row r="98" spans="1:7" x14ac:dyDescent="0.25">
      <c r="A98" s="88">
        <v>46327</v>
      </c>
      <c r="B98" s="87">
        <v>82</v>
      </c>
      <c r="C98" s="86">
        <v>81009.101889299433</v>
      </c>
      <c r="D98" s="85">
        <v>236.28</v>
      </c>
      <c r="E98" s="85">
        <v>568.49997500999916</v>
      </c>
      <c r="F98" s="85">
        <v>804.78</v>
      </c>
      <c r="G98" s="85">
        <v>80440.601914289437</v>
      </c>
    </row>
    <row r="99" spans="1:7" x14ac:dyDescent="0.25">
      <c r="A99" s="88">
        <v>46357</v>
      </c>
      <c r="B99" s="87">
        <v>83</v>
      </c>
      <c r="C99" s="86">
        <v>80440.601914289437</v>
      </c>
      <c r="D99" s="85">
        <v>234.62</v>
      </c>
      <c r="E99" s="85">
        <v>570.15809993711173</v>
      </c>
      <c r="F99" s="85">
        <v>804.78</v>
      </c>
      <c r="G99" s="85">
        <v>79870.443814352329</v>
      </c>
    </row>
    <row r="100" spans="1:7" x14ac:dyDescent="0.25">
      <c r="A100" s="88">
        <v>46388</v>
      </c>
      <c r="B100" s="87">
        <v>84</v>
      </c>
      <c r="C100" s="86">
        <v>79870.443814352329</v>
      </c>
      <c r="D100" s="85">
        <v>232.96</v>
      </c>
      <c r="E100" s="85">
        <v>571.82106106192828</v>
      </c>
      <c r="F100" s="85">
        <v>804.78</v>
      </c>
      <c r="G100" s="85">
        <v>79298.622753290401</v>
      </c>
    </row>
    <row r="101" spans="1:7" x14ac:dyDescent="0.25">
      <c r="A101" s="88">
        <v>46419</v>
      </c>
      <c r="B101" s="87">
        <v>85</v>
      </c>
      <c r="C101" s="86">
        <v>79298.622753290401</v>
      </c>
      <c r="D101" s="85">
        <v>231.29</v>
      </c>
      <c r="E101" s="85">
        <v>573.48887249002553</v>
      </c>
      <c r="F101" s="85">
        <v>804.78</v>
      </c>
      <c r="G101" s="85">
        <v>78725.133880800378</v>
      </c>
    </row>
    <row r="102" spans="1:7" x14ac:dyDescent="0.25">
      <c r="A102" s="88">
        <v>46447</v>
      </c>
      <c r="B102" s="87">
        <v>86</v>
      </c>
      <c r="C102" s="86">
        <v>78725.133880800378</v>
      </c>
      <c r="D102" s="85">
        <v>229.61</v>
      </c>
      <c r="E102" s="85">
        <v>575.16154836812143</v>
      </c>
      <c r="F102" s="85">
        <v>804.78</v>
      </c>
      <c r="G102" s="85">
        <v>78149.972332432255</v>
      </c>
    </row>
    <row r="103" spans="1:7" x14ac:dyDescent="0.25">
      <c r="A103" s="88">
        <v>46478</v>
      </c>
      <c r="B103" s="87">
        <v>87</v>
      </c>
      <c r="C103" s="86">
        <v>78149.972332432255</v>
      </c>
      <c r="D103" s="85">
        <v>227.94</v>
      </c>
      <c r="E103" s="85">
        <v>576.83910288419509</v>
      </c>
      <c r="F103" s="85">
        <v>804.78</v>
      </c>
      <c r="G103" s="85">
        <v>77573.133229548053</v>
      </c>
    </row>
    <row r="104" spans="1:7" x14ac:dyDescent="0.25">
      <c r="A104" s="88">
        <v>46508</v>
      </c>
      <c r="B104" s="87">
        <v>88</v>
      </c>
      <c r="C104" s="86">
        <v>77573.133229548053</v>
      </c>
      <c r="D104" s="85">
        <v>226.25</v>
      </c>
      <c r="E104" s="85">
        <v>578.52155026760738</v>
      </c>
      <c r="F104" s="85">
        <v>804.78</v>
      </c>
      <c r="G104" s="85">
        <v>76994.611679280439</v>
      </c>
    </row>
    <row r="105" spans="1:7" x14ac:dyDescent="0.25">
      <c r="A105" s="88">
        <v>46539</v>
      </c>
      <c r="B105" s="87">
        <v>89</v>
      </c>
      <c r="C105" s="86">
        <v>76994.611679280439</v>
      </c>
      <c r="D105" s="85">
        <v>224.57</v>
      </c>
      <c r="E105" s="85">
        <v>580.20890478922126</v>
      </c>
      <c r="F105" s="85">
        <v>804.78</v>
      </c>
      <c r="G105" s="85">
        <v>76414.402774491216</v>
      </c>
    </row>
    <row r="106" spans="1:7" x14ac:dyDescent="0.25">
      <c r="A106" s="88">
        <v>46569</v>
      </c>
      <c r="B106" s="87">
        <v>90</v>
      </c>
      <c r="C106" s="86">
        <v>76414.402774491216</v>
      </c>
      <c r="D106" s="85">
        <v>222.88</v>
      </c>
      <c r="E106" s="85">
        <v>581.90118076152316</v>
      </c>
      <c r="F106" s="85">
        <v>804.78</v>
      </c>
      <c r="G106" s="85">
        <v>75832.501593729699</v>
      </c>
    </row>
    <row r="107" spans="1:7" x14ac:dyDescent="0.25">
      <c r="A107" s="88">
        <v>46600</v>
      </c>
      <c r="B107" s="87">
        <v>91</v>
      </c>
      <c r="C107" s="86">
        <v>75832.501593729699</v>
      </c>
      <c r="D107" s="85">
        <v>221.18</v>
      </c>
      <c r="E107" s="85">
        <v>583.59839253874418</v>
      </c>
      <c r="F107" s="85">
        <v>804.78</v>
      </c>
      <c r="G107" s="85">
        <v>75248.903201190958</v>
      </c>
    </row>
    <row r="108" spans="1:7" x14ac:dyDescent="0.25">
      <c r="A108" s="88">
        <v>46631</v>
      </c>
      <c r="B108" s="87">
        <v>92</v>
      </c>
      <c r="C108" s="86">
        <v>75248.903201190958</v>
      </c>
      <c r="D108" s="85">
        <v>219.48</v>
      </c>
      <c r="E108" s="85">
        <v>585.30055451698229</v>
      </c>
      <c r="F108" s="85">
        <v>804.78</v>
      </c>
      <c r="G108" s="85">
        <v>74663.602646673971</v>
      </c>
    </row>
    <row r="109" spans="1:7" x14ac:dyDescent="0.25">
      <c r="A109" s="88">
        <v>46661</v>
      </c>
      <c r="B109" s="87">
        <v>93</v>
      </c>
      <c r="C109" s="86">
        <v>74663.602646673971</v>
      </c>
      <c r="D109" s="85">
        <v>217.77</v>
      </c>
      <c r="E109" s="85">
        <v>587.00768113432332</v>
      </c>
      <c r="F109" s="85">
        <v>804.78</v>
      </c>
      <c r="G109" s="85">
        <v>74076.594965539654</v>
      </c>
    </row>
    <row r="110" spans="1:7" x14ac:dyDescent="0.25">
      <c r="A110" s="88">
        <v>46692</v>
      </c>
      <c r="B110" s="87">
        <v>94</v>
      </c>
      <c r="C110" s="86">
        <v>74076.594965539654</v>
      </c>
      <c r="D110" s="85">
        <v>216.06</v>
      </c>
      <c r="E110" s="85">
        <v>588.71978687096521</v>
      </c>
      <c r="F110" s="85">
        <v>804.78</v>
      </c>
      <c r="G110" s="85">
        <v>73487.875178668692</v>
      </c>
    </row>
    <row r="111" spans="1:7" x14ac:dyDescent="0.25">
      <c r="A111" s="88">
        <v>46722</v>
      </c>
      <c r="B111" s="87">
        <v>95</v>
      </c>
      <c r="C111" s="86">
        <v>73487.875178668692</v>
      </c>
      <c r="D111" s="85">
        <v>214.34</v>
      </c>
      <c r="E111" s="85">
        <v>590.43688624933895</v>
      </c>
      <c r="F111" s="85">
        <v>804.78</v>
      </c>
      <c r="G111" s="85">
        <v>72897.438292419349</v>
      </c>
    </row>
    <row r="112" spans="1:7" x14ac:dyDescent="0.25">
      <c r="A112" s="88">
        <v>46753</v>
      </c>
      <c r="B112" s="87">
        <v>96</v>
      </c>
      <c r="C112" s="86">
        <v>72897.438292419349</v>
      </c>
      <c r="D112" s="85">
        <v>212.62</v>
      </c>
      <c r="E112" s="85">
        <v>592.15899383423277</v>
      </c>
      <c r="F112" s="85">
        <v>804.78</v>
      </c>
      <c r="G112" s="85">
        <v>72305.279298585112</v>
      </c>
    </row>
    <row r="113" spans="1:7" x14ac:dyDescent="0.25">
      <c r="A113" s="88">
        <v>46784</v>
      </c>
      <c r="B113" s="87">
        <v>97</v>
      </c>
      <c r="C113" s="86">
        <v>72305.279298585112</v>
      </c>
      <c r="D113" s="85">
        <v>210.89</v>
      </c>
      <c r="E113" s="85">
        <v>593.8861242329159</v>
      </c>
      <c r="F113" s="85">
        <v>804.78</v>
      </c>
      <c r="G113" s="85">
        <v>71711.393174352197</v>
      </c>
    </row>
    <row r="114" spans="1:7" x14ac:dyDescent="0.25">
      <c r="A114" s="88">
        <v>46813</v>
      </c>
      <c r="B114" s="87">
        <v>98</v>
      </c>
      <c r="C114" s="86">
        <v>71711.393174352197</v>
      </c>
      <c r="D114" s="85">
        <v>209.16</v>
      </c>
      <c r="E114" s="85">
        <v>595.61829209526195</v>
      </c>
      <c r="F114" s="85">
        <v>804.78</v>
      </c>
      <c r="G114" s="85">
        <v>71115.774882256941</v>
      </c>
    </row>
    <row r="115" spans="1:7" x14ac:dyDescent="0.25">
      <c r="A115" s="88">
        <v>46844</v>
      </c>
      <c r="B115" s="87">
        <v>99</v>
      </c>
      <c r="C115" s="86">
        <v>71115.774882256941</v>
      </c>
      <c r="D115" s="85">
        <v>207.42</v>
      </c>
      <c r="E115" s="85">
        <v>597.35551211387315</v>
      </c>
      <c r="F115" s="85">
        <v>804.78</v>
      </c>
      <c r="G115" s="85">
        <v>70518.419370143063</v>
      </c>
    </row>
    <row r="116" spans="1:7" x14ac:dyDescent="0.25">
      <c r="A116" s="88">
        <v>46874</v>
      </c>
      <c r="B116" s="87">
        <v>100</v>
      </c>
      <c r="C116" s="86">
        <v>70518.419370143063</v>
      </c>
      <c r="D116" s="85">
        <v>205.68</v>
      </c>
      <c r="E116" s="85">
        <v>599.09779902420519</v>
      </c>
      <c r="F116" s="85">
        <v>804.78</v>
      </c>
      <c r="G116" s="85">
        <v>69919.321571118853</v>
      </c>
    </row>
    <row r="117" spans="1:7" x14ac:dyDescent="0.25">
      <c r="A117" s="88">
        <v>46905</v>
      </c>
      <c r="B117" s="87">
        <v>101</v>
      </c>
      <c r="C117" s="86">
        <v>69919.321571118853</v>
      </c>
      <c r="D117" s="85">
        <v>203.93</v>
      </c>
      <c r="E117" s="85">
        <v>600.84516760469251</v>
      </c>
      <c r="F117" s="85">
        <v>804.78</v>
      </c>
      <c r="G117" s="85">
        <v>69318.476403514156</v>
      </c>
    </row>
    <row r="118" spans="1:7" x14ac:dyDescent="0.25">
      <c r="A118" s="88">
        <v>46935</v>
      </c>
      <c r="B118" s="87">
        <v>102</v>
      </c>
      <c r="C118" s="86">
        <v>69318.476403514156</v>
      </c>
      <c r="D118" s="85">
        <v>202.18</v>
      </c>
      <c r="E118" s="85">
        <v>602.59763267687288</v>
      </c>
      <c r="F118" s="85">
        <v>804.78</v>
      </c>
      <c r="G118" s="85">
        <v>68715.878770837284</v>
      </c>
    </row>
    <row r="119" spans="1:7" x14ac:dyDescent="0.25">
      <c r="A119" s="88">
        <v>46966</v>
      </c>
      <c r="B119" s="87">
        <v>103</v>
      </c>
      <c r="C119" s="86">
        <v>68715.878770837284</v>
      </c>
      <c r="D119" s="85">
        <v>200.42</v>
      </c>
      <c r="E119" s="85">
        <v>604.35520910551372</v>
      </c>
      <c r="F119" s="85">
        <v>804.78</v>
      </c>
      <c r="G119" s="85">
        <v>68111.523561731767</v>
      </c>
    </row>
    <row r="120" spans="1:7" x14ac:dyDescent="0.25">
      <c r="A120" s="88">
        <v>46997</v>
      </c>
      <c r="B120" s="87">
        <v>104</v>
      </c>
      <c r="C120" s="86">
        <v>68111.523561731767</v>
      </c>
      <c r="D120" s="85">
        <v>198.66</v>
      </c>
      <c r="E120" s="85">
        <v>606.11791179873819</v>
      </c>
      <c r="F120" s="85">
        <v>804.78</v>
      </c>
      <c r="G120" s="85">
        <v>67505.405649933033</v>
      </c>
    </row>
    <row r="121" spans="1:7" x14ac:dyDescent="0.25">
      <c r="A121" s="88">
        <v>47027</v>
      </c>
      <c r="B121" s="87">
        <v>105</v>
      </c>
      <c r="C121" s="86">
        <v>67505.405649933033</v>
      </c>
      <c r="D121" s="85">
        <v>196.89</v>
      </c>
      <c r="E121" s="85">
        <v>607.88575570815112</v>
      </c>
      <c r="F121" s="85">
        <v>804.78</v>
      </c>
      <c r="G121" s="85">
        <v>66897.519894224883</v>
      </c>
    </row>
    <row r="122" spans="1:7" x14ac:dyDescent="0.25">
      <c r="A122" s="88">
        <v>47058</v>
      </c>
      <c r="B122" s="87">
        <v>106</v>
      </c>
      <c r="C122" s="86">
        <v>66897.519894224883</v>
      </c>
      <c r="D122" s="85">
        <v>195.12</v>
      </c>
      <c r="E122" s="85">
        <v>609.6587558289666</v>
      </c>
      <c r="F122" s="85">
        <v>804.78</v>
      </c>
      <c r="G122" s="85">
        <v>66287.861138395921</v>
      </c>
    </row>
    <row r="123" spans="1:7" x14ac:dyDescent="0.25">
      <c r="A123" s="88">
        <v>47088</v>
      </c>
      <c r="B123" s="87">
        <v>107</v>
      </c>
      <c r="C123" s="86">
        <v>66287.861138395921</v>
      </c>
      <c r="D123" s="85">
        <v>193.34</v>
      </c>
      <c r="E123" s="85">
        <v>611.43692720013439</v>
      </c>
      <c r="F123" s="85">
        <v>804.78</v>
      </c>
      <c r="G123" s="85">
        <v>65676.424211195786</v>
      </c>
    </row>
    <row r="124" spans="1:7" x14ac:dyDescent="0.25">
      <c r="A124" s="88">
        <v>47119</v>
      </c>
      <c r="B124" s="87">
        <v>108</v>
      </c>
      <c r="C124" s="86">
        <v>65676.424211195786</v>
      </c>
      <c r="D124" s="85">
        <v>191.56</v>
      </c>
      <c r="E124" s="85">
        <v>613.22028490446803</v>
      </c>
      <c r="F124" s="85">
        <v>804.78</v>
      </c>
      <c r="G124" s="85">
        <v>65063.203926291317</v>
      </c>
    </row>
    <row r="125" spans="1:7" x14ac:dyDescent="0.25">
      <c r="A125" s="88">
        <v>47150</v>
      </c>
      <c r="B125" s="87">
        <v>109</v>
      </c>
      <c r="C125" s="86">
        <v>65063.203926291317</v>
      </c>
      <c r="D125" s="85">
        <v>189.77</v>
      </c>
      <c r="E125" s="85">
        <v>615.00884406877287</v>
      </c>
      <c r="F125" s="85">
        <v>804.78</v>
      </c>
      <c r="G125" s="85">
        <v>64448.195082222541</v>
      </c>
    </row>
    <row r="126" spans="1:7" x14ac:dyDescent="0.25">
      <c r="A126" s="88">
        <v>47178</v>
      </c>
      <c r="B126" s="87">
        <v>110</v>
      </c>
      <c r="C126" s="86">
        <v>64448.195082222541</v>
      </c>
      <c r="D126" s="85">
        <v>187.97</v>
      </c>
      <c r="E126" s="85">
        <v>616.8026198639734</v>
      </c>
      <c r="F126" s="85">
        <v>804.78</v>
      </c>
      <c r="G126" s="85">
        <v>63831.39246235857</v>
      </c>
    </row>
    <row r="127" spans="1:7" x14ac:dyDescent="0.25">
      <c r="A127" s="88">
        <v>47209</v>
      </c>
      <c r="B127" s="87">
        <v>111</v>
      </c>
      <c r="C127" s="86">
        <v>63831.39246235857</v>
      </c>
      <c r="D127" s="85">
        <v>186.17</v>
      </c>
      <c r="E127" s="85">
        <v>618.60162750524341</v>
      </c>
      <c r="F127" s="85">
        <v>804.78</v>
      </c>
      <c r="G127" s="85">
        <v>63212.790834853324</v>
      </c>
    </row>
    <row r="128" spans="1:7" x14ac:dyDescent="0.25">
      <c r="A128" s="88">
        <v>47239</v>
      </c>
      <c r="B128" s="87">
        <v>112</v>
      </c>
      <c r="C128" s="86">
        <v>63212.790834853324</v>
      </c>
      <c r="D128" s="85">
        <v>184.37</v>
      </c>
      <c r="E128" s="85">
        <v>620.40588225213367</v>
      </c>
      <c r="F128" s="85">
        <v>804.78</v>
      </c>
      <c r="G128" s="85">
        <v>62592.384952601191</v>
      </c>
    </row>
    <row r="129" spans="1:7" x14ac:dyDescent="0.25">
      <c r="A129" s="88">
        <v>47270</v>
      </c>
      <c r="B129" s="87">
        <v>113</v>
      </c>
      <c r="C129" s="86">
        <v>62592.384952601191</v>
      </c>
      <c r="D129" s="85">
        <v>182.56</v>
      </c>
      <c r="E129" s="85">
        <v>622.2153994087023</v>
      </c>
      <c r="F129" s="85">
        <v>804.78</v>
      </c>
      <c r="G129" s="85">
        <v>61970.169553192485</v>
      </c>
    </row>
    <row r="130" spans="1:7" x14ac:dyDescent="0.25">
      <c r="A130" s="88">
        <v>47300</v>
      </c>
      <c r="B130" s="87">
        <v>114</v>
      </c>
      <c r="C130" s="86">
        <v>61970.169553192485</v>
      </c>
      <c r="D130" s="85">
        <v>180.75</v>
      </c>
      <c r="E130" s="85">
        <v>624.03019432364442</v>
      </c>
      <c r="F130" s="85">
        <v>804.78</v>
      </c>
      <c r="G130" s="85">
        <v>61346.139358868844</v>
      </c>
    </row>
    <row r="131" spans="1:7" x14ac:dyDescent="0.25">
      <c r="A131" s="88">
        <v>47331</v>
      </c>
      <c r="B131" s="87">
        <v>115</v>
      </c>
      <c r="C131" s="86">
        <v>61346.139358868844</v>
      </c>
      <c r="D131" s="85">
        <v>178.93</v>
      </c>
      <c r="E131" s="85">
        <v>625.85028239042174</v>
      </c>
      <c r="F131" s="85">
        <v>804.78</v>
      </c>
      <c r="G131" s="85">
        <v>60720.289076478424</v>
      </c>
    </row>
    <row r="132" spans="1:7" x14ac:dyDescent="0.25">
      <c r="A132" s="88">
        <v>47362</v>
      </c>
      <c r="B132" s="87">
        <v>116</v>
      </c>
      <c r="C132" s="86">
        <v>60720.289076478424</v>
      </c>
      <c r="D132" s="85">
        <v>177.1</v>
      </c>
      <c r="E132" s="85">
        <v>627.67567904739371</v>
      </c>
      <c r="F132" s="85">
        <v>804.78</v>
      </c>
      <c r="G132" s="85">
        <v>60092.613397431029</v>
      </c>
    </row>
    <row r="133" spans="1:7" x14ac:dyDescent="0.25">
      <c r="A133" s="88">
        <v>47392</v>
      </c>
      <c r="B133" s="87">
        <v>117</v>
      </c>
      <c r="C133" s="86">
        <v>60092.613397431029</v>
      </c>
      <c r="D133" s="85">
        <v>175.27</v>
      </c>
      <c r="E133" s="85">
        <v>629.50639977794867</v>
      </c>
      <c r="F133" s="85">
        <v>804.78</v>
      </c>
      <c r="G133" s="85">
        <v>59463.106997653078</v>
      </c>
    </row>
    <row r="134" spans="1:7" x14ac:dyDescent="0.25">
      <c r="A134" s="88">
        <v>47423</v>
      </c>
      <c r="B134" s="87">
        <v>118</v>
      </c>
      <c r="C134" s="86">
        <v>59463.106997653078</v>
      </c>
      <c r="D134" s="85">
        <v>173.43</v>
      </c>
      <c r="E134" s="85">
        <v>631.34246011063442</v>
      </c>
      <c r="F134" s="85">
        <v>804.78</v>
      </c>
      <c r="G134" s="85">
        <v>58831.764537542447</v>
      </c>
    </row>
    <row r="135" spans="1:7" x14ac:dyDescent="0.25">
      <c r="A135" s="88">
        <v>47453</v>
      </c>
      <c r="B135" s="87">
        <v>119</v>
      </c>
      <c r="C135" s="86">
        <v>58831.764537542447</v>
      </c>
      <c r="D135" s="85">
        <v>171.59</v>
      </c>
      <c r="E135" s="85">
        <v>633.18387561929035</v>
      </c>
      <c r="F135" s="85">
        <v>804.78</v>
      </c>
      <c r="G135" s="85">
        <v>58198.580661923159</v>
      </c>
    </row>
    <row r="136" spans="1:7" x14ac:dyDescent="0.25">
      <c r="A136" s="88">
        <v>47484</v>
      </c>
      <c r="B136" s="87">
        <v>120</v>
      </c>
      <c r="C136" s="86">
        <v>58198.580661923159</v>
      </c>
      <c r="D136" s="85">
        <v>169.75</v>
      </c>
      <c r="E136" s="85">
        <v>635.03066192317988</v>
      </c>
      <c r="F136" s="85">
        <v>804.78</v>
      </c>
      <c r="G136" s="85">
        <v>57563.549999999981</v>
      </c>
    </row>
  </sheetData>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A160-8D54-41BB-9837-9287BE28EAAD}">
  <sheetPr codeName="Sheet69"/>
  <dimension ref="A1:P136"/>
  <sheetViews>
    <sheetView topLeftCell="A3" workbookViewId="0">
      <selection activeCell="L4" sqref="L4"/>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0" width="9.140625" style="84"/>
    <col min="11" max="11" width="11" style="84" customWidth="1"/>
    <col min="12" max="257" width="9.140625" style="84"/>
    <col min="258" max="258" width="7.85546875" style="84" customWidth="1"/>
    <col min="259" max="259" width="14.7109375" style="84" customWidth="1"/>
    <col min="260" max="260" width="14.28515625" style="84" customWidth="1"/>
    <col min="261" max="263" width="14.7109375" style="84" customWidth="1"/>
    <col min="264" max="266" width="9.140625" style="84"/>
    <col min="267" max="267" width="11" style="84" customWidth="1"/>
    <col min="268" max="513" width="9.140625" style="84"/>
    <col min="514" max="514" width="7.85546875" style="84" customWidth="1"/>
    <col min="515" max="515" width="14.7109375" style="84" customWidth="1"/>
    <col min="516" max="516" width="14.28515625" style="84" customWidth="1"/>
    <col min="517" max="519" width="14.7109375" style="84" customWidth="1"/>
    <col min="520" max="522" width="9.140625" style="84"/>
    <col min="523" max="523" width="11" style="84" customWidth="1"/>
    <col min="524" max="769" width="9.140625" style="84"/>
    <col min="770" max="770" width="7.85546875" style="84" customWidth="1"/>
    <col min="771" max="771" width="14.7109375" style="84" customWidth="1"/>
    <col min="772" max="772" width="14.28515625" style="84" customWidth="1"/>
    <col min="773" max="775" width="14.7109375" style="84" customWidth="1"/>
    <col min="776" max="778" width="9.140625" style="84"/>
    <col min="779" max="779" width="11" style="84" customWidth="1"/>
    <col min="780" max="1025" width="9.140625" style="84"/>
    <col min="1026" max="1026" width="7.85546875" style="84" customWidth="1"/>
    <col min="1027" max="1027" width="14.7109375" style="84" customWidth="1"/>
    <col min="1028" max="1028" width="14.28515625" style="84" customWidth="1"/>
    <col min="1029" max="1031" width="14.7109375" style="84" customWidth="1"/>
    <col min="1032" max="1034" width="9.140625" style="84"/>
    <col min="1035" max="1035" width="11" style="84" customWidth="1"/>
    <col min="1036" max="1281" width="9.140625" style="84"/>
    <col min="1282" max="1282" width="7.85546875" style="84" customWidth="1"/>
    <col min="1283" max="1283" width="14.7109375" style="84" customWidth="1"/>
    <col min="1284" max="1284" width="14.28515625" style="84" customWidth="1"/>
    <col min="1285" max="1287" width="14.7109375" style="84" customWidth="1"/>
    <col min="1288" max="1290" width="9.140625" style="84"/>
    <col min="1291" max="1291" width="11" style="84" customWidth="1"/>
    <col min="1292" max="1537" width="9.140625" style="84"/>
    <col min="1538" max="1538" width="7.85546875" style="84" customWidth="1"/>
    <col min="1539" max="1539" width="14.7109375" style="84" customWidth="1"/>
    <col min="1540" max="1540" width="14.28515625" style="84" customWidth="1"/>
    <col min="1541" max="1543" width="14.7109375" style="84" customWidth="1"/>
    <col min="1544" max="1546" width="9.140625" style="84"/>
    <col min="1547" max="1547" width="11" style="84" customWidth="1"/>
    <col min="1548" max="1793" width="9.140625" style="84"/>
    <col min="1794" max="1794" width="7.85546875" style="84" customWidth="1"/>
    <col min="1795" max="1795" width="14.7109375" style="84" customWidth="1"/>
    <col min="1796" max="1796" width="14.28515625" style="84" customWidth="1"/>
    <col min="1797" max="1799" width="14.7109375" style="84" customWidth="1"/>
    <col min="1800" max="1802" width="9.140625" style="84"/>
    <col min="1803" max="1803" width="11" style="84" customWidth="1"/>
    <col min="1804" max="2049" width="9.140625" style="84"/>
    <col min="2050" max="2050" width="7.85546875" style="84" customWidth="1"/>
    <col min="2051" max="2051" width="14.7109375" style="84" customWidth="1"/>
    <col min="2052" max="2052" width="14.28515625" style="84" customWidth="1"/>
    <col min="2053" max="2055" width="14.7109375" style="84" customWidth="1"/>
    <col min="2056" max="2058" width="9.140625" style="84"/>
    <col min="2059" max="2059" width="11" style="84" customWidth="1"/>
    <col min="2060" max="2305" width="9.140625" style="84"/>
    <col min="2306" max="2306" width="7.85546875" style="84" customWidth="1"/>
    <col min="2307" max="2307" width="14.7109375" style="84" customWidth="1"/>
    <col min="2308" max="2308" width="14.28515625" style="84" customWidth="1"/>
    <col min="2309" max="2311" width="14.7109375" style="84" customWidth="1"/>
    <col min="2312" max="2314" width="9.140625" style="84"/>
    <col min="2315" max="2315" width="11" style="84" customWidth="1"/>
    <col min="2316" max="2561" width="9.140625" style="84"/>
    <col min="2562" max="2562" width="7.85546875" style="84" customWidth="1"/>
    <col min="2563" max="2563" width="14.7109375" style="84" customWidth="1"/>
    <col min="2564" max="2564" width="14.28515625" style="84" customWidth="1"/>
    <col min="2565" max="2567" width="14.7109375" style="84" customWidth="1"/>
    <col min="2568" max="2570" width="9.140625" style="84"/>
    <col min="2571" max="2571" width="11" style="84" customWidth="1"/>
    <col min="2572" max="2817" width="9.140625" style="84"/>
    <col min="2818" max="2818" width="7.85546875" style="84" customWidth="1"/>
    <col min="2819" max="2819" width="14.7109375" style="84" customWidth="1"/>
    <col min="2820" max="2820" width="14.28515625" style="84" customWidth="1"/>
    <col min="2821" max="2823" width="14.7109375" style="84" customWidth="1"/>
    <col min="2824" max="2826" width="9.140625" style="84"/>
    <col min="2827" max="2827" width="11" style="84" customWidth="1"/>
    <col min="2828" max="3073" width="9.140625" style="84"/>
    <col min="3074" max="3074" width="7.85546875" style="84" customWidth="1"/>
    <col min="3075" max="3075" width="14.7109375" style="84" customWidth="1"/>
    <col min="3076" max="3076" width="14.28515625" style="84" customWidth="1"/>
    <col min="3077" max="3079" width="14.7109375" style="84" customWidth="1"/>
    <col min="3080" max="3082" width="9.140625" style="84"/>
    <col min="3083" max="3083" width="11" style="84" customWidth="1"/>
    <col min="3084" max="3329" width="9.140625" style="84"/>
    <col min="3330" max="3330" width="7.85546875" style="84" customWidth="1"/>
    <col min="3331" max="3331" width="14.7109375" style="84" customWidth="1"/>
    <col min="3332" max="3332" width="14.28515625" style="84" customWidth="1"/>
    <col min="3333" max="3335" width="14.7109375" style="84" customWidth="1"/>
    <col min="3336" max="3338" width="9.140625" style="84"/>
    <col min="3339" max="3339" width="11" style="84" customWidth="1"/>
    <col min="3340" max="3585" width="9.140625" style="84"/>
    <col min="3586" max="3586" width="7.85546875" style="84" customWidth="1"/>
    <col min="3587" max="3587" width="14.7109375" style="84" customWidth="1"/>
    <col min="3588" max="3588" width="14.28515625" style="84" customWidth="1"/>
    <col min="3589" max="3591" width="14.7109375" style="84" customWidth="1"/>
    <col min="3592" max="3594" width="9.140625" style="84"/>
    <col min="3595" max="3595" width="11" style="84" customWidth="1"/>
    <col min="3596" max="3841" width="9.140625" style="84"/>
    <col min="3842" max="3842" width="7.85546875" style="84" customWidth="1"/>
    <col min="3843" max="3843" width="14.7109375" style="84" customWidth="1"/>
    <col min="3844" max="3844" width="14.28515625" style="84" customWidth="1"/>
    <col min="3845" max="3847" width="14.7109375" style="84" customWidth="1"/>
    <col min="3848" max="3850" width="9.140625" style="84"/>
    <col min="3851" max="3851" width="11" style="84" customWidth="1"/>
    <col min="3852" max="4097" width="9.140625" style="84"/>
    <col min="4098" max="4098" width="7.85546875" style="84" customWidth="1"/>
    <col min="4099" max="4099" width="14.7109375" style="84" customWidth="1"/>
    <col min="4100" max="4100" width="14.28515625" style="84" customWidth="1"/>
    <col min="4101" max="4103" width="14.7109375" style="84" customWidth="1"/>
    <col min="4104" max="4106" width="9.140625" style="84"/>
    <col min="4107" max="4107" width="11" style="84" customWidth="1"/>
    <col min="4108" max="4353" width="9.140625" style="84"/>
    <col min="4354" max="4354" width="7.85546875" style="84" customWidth="1"/>
    <col min="4355" max="4355" width="14.7109375" style="84" customWidth="1"/>
    <col min="4356" max="4356" width="14.28515625" style="84" customWidth="1"/>
    <col min="4357" max="4359" width="14.7109375" style="84" customWidth="1"/>
    <col min="4360" max="4362" width="9.140625" style="84"/>
    <col min="4363" max="4363" width="11" style="84" customWidth="1"/>
    <col min="4364" max="4609" width="9.140625" style="84"/>
    <col min="4610" max="4610" width="7.85546875" style="84" customWidth="1"/>
    <col min="4611" max="4611" width="14.7109375" style="84" customWidth="1"/>
    <col min="4612" max="4612" width="14.28515625" style="84" customWidth="1"/>
    <col min="4613" max="4615" width="14.7109375" style="84" customWidth="1"/>
    <col min="4616" max="4618" width="9.140625" style="84"/>
    <col min="4619" max="4619" width="11" style="84" customWidth="1"/>
    <col min="4620" max="4865" width="9.140625" style="84"/>
    <col min="4866" max="4866" width="7.85546875" style="84" customWidth="1"/>
    <col min="4867" max="4867" width="14.7109375" style="84" customWidth="1"/>
    <col min="4868" max="4868" width="14.28515625" style="84" customWidth="1"/>
    <col min="4869" max="4871" width="14.7109375" style="84" customWidth="1"/>
    <col min="4872" max="4874" width="9.140625" style="84"/>
    <col min="4875" max="4875" width="11" style="84" customWidth="1"/>
    <col min="4876" max="5121" width="9.140625" style="84"/>
    <col min="5122" max="5122" width="7.85546875" style="84" customWidth="1"/>
    <col min="5123" max="5123" width="14.7109375" style="84" customWidth="1"/>
    <col min="5124" max="5124" width="14.28515625" style="84" customWidth="1"/>
    <col min="5125" max="5127" width="14.7109375" style="84" customWidth="1"/>
    <col min="5128" max="5130" width="9.140625" style="84"/>
    <col min="5131" max="5131" width="11" style="84" customWidth="1"/>
    <col min="5132" max="5377" width="9.140625" style="84"/>
    <col min="5378" max="5378" width="7.85546875" style="84" customWidth="1"/>
    <col min="5379" max="5379" width="14.7109375" style="84" customWidth="1"/>
    <col min="5380" max="5380" width="14.28515625" style="84" customWidth="1"/>
    <col min="5381" max="5383" width="14.7109375" style="84" customWidth="1"/>
    <col min="5384" max="5386" width="9.140625" style="84"/>
    <col min="5387" max="5387" width="11" style="84" customWidth="1"/>
    <col min="5388" max="5633" width="9.140625" style="84"/>
    <col min="5634" max="5634" width="7.85546875" style="84" customWidth="1"/>
    <col min="5635" max="5635" width="14.7109375" style="84" customWidth="1"/>
    <col min="5636" max="5636" width="14.28515625" style="84" customWidth="1"/>
    <col min="5637" max="5639" width="14.7109375" style="84" customWidth="1"/>
    <col min="5640" max="5642" width="9.140625" style="84"/>
    <col min="5643" max="5643" width="11" style="84" customWidth="1"/>
    <col min="5644" max="5889" width="9.140625" style="84"/>
    <col min="5890" max="5890" width="7.85546875" style="84" customWidth="1"/>
    <col min="5891" max="5891" width="14.7109375" style="84" customWidth="1"/>
    <col min="5892" max="5892" width="14.28515625" style="84" customWidth="1"/>
    <col min="5893" max="5895" width="14.7109375" style="84" customWidth="1"/>
    <col min="5896" max="5898" width="9.140625" style="84"/>
    <col min="5899" max="5899" width="11" style="84" customWidth="1"/>
    <col min="5900" max="6145" width="9.140625" style="84"/>
    <col min="6146" max="6146" width="7.85546875" style="84" customWidth="1"/>
    <col min="6147" max="6147" width="14.7109375" style="84" customWidth="1"/>
    <col min="6148" max="6148" width="14.28515625" style="84" customWidth="1"/>
    <col min="6149" max="6151" width="14.7109375" style="84" customWidth="1"/>
    <col min="6152" max="6154" width="9.140625" style="84"/>
    <col min="6155" max="6155" width="11" style="84" customWidth="1"/>
    <col min="6156" max="6401" width="9.140625" style="84"/>
    <col min="6402" max="6402" width="7.85546875" style="84" customWidth="1"/>
    <col min="6403" max="6403" width="14.7109375" style="84" customWidth="1"/>
    <col min="6404" max="6404" width="14.28515625" style="84" customWidth="1"/>
    <col min="6405" max="6407" width="14.7109375" style="84" customWidth="1"/>
    <col min="6408" max="6410" width="9.140625" style="84"/>
    <col min="6411" max="6411" width="11" style="84" customWidth="1"/>
    <col min="6412" max="6657" width="9.140625" style="84"/>
    <col min="6658" max="6658" width="7.85546875" style="84" customWidth="1"/>
    <col min="6659" max="6659" width="14.7109375" style="84" customWidth="1"/>
    <col min="6660" max="6660" width="14.28515625" style="84" customWidth="1"/>
    <col min="6661" max="6663" width="14.7109375" style="84" customWidth="1"/>
    <col min="6664" max="6666" width="9.140625" style="84"/>
    <col min="6667" max="6667" width="11" style="84" customWidth="1"/>
    <col min="6668" max="6913" width="9.140625" style="84"/>
    <col min="6914" max="6914" width="7.85546875" style="84" customWidth="1"/>
    <col min="6915" max="6915" width="14.7109375" style="84" customWidth="1"/>
    <col min="6916" max="6916" width="14.28515625" style="84" customWidth="1"/>
    <col min="6917" max="6919" width="14.7109375" style="84" customWidth="1"/>
    <col min="6920" max="6922" width="9.140625" style="84"/>
    <col min="6923" max="6923" width="11" style="84" customWidth="1"/>
    <col min="6924" max="7169" width="9.140625" style="84"/>
    <col min="7170" max="7170" width="7.85546875" style="84" customWidth="1"/>
    <col min="7171" max="7171" width="14.7109375" style="84" customWidth="1"/>
    <col min="7172" max="7172" width="14.28515625" style="84" customWidth="1"/>
    <col min="7173" max="7175" width="14.7109375" style="84" customWidth="1"/>
    <col min="7176" max="7178" width="9.140625" style="84"/>
    <col min="7179" max="7179" width="11" style="84" customWidth="1"/>
    <col min="7180" max="7425" width="9.140625" style="84"/>
    <col min="7426" max="7426" width="7.85546875" style="84" customWidth="1"/>
    <col min="7427" max="7427" width="14.7109375" style="84" customWidth="1"/>
    <col min="7428" max="7428" width="14.28515625" style="84" customWidth="1"/>
    <col min="7429" max="7431" width="14.7109375" style="84" customWidth="1"/>
    <col min="7432" max="7434" width="9.140625" style="84"/>
    <col min="7435" max="7435" width="11" style="84" customWidth="1"/>
    <col min="7436" max="7681" width="9.140625" style="84"/>
    <col min="7682" max="7682" width="7.85546875" style="84" customWidth="1"/>
    <col min="7683" max="7683" width="14.7109375" style="84" customWidth="1"/>
    <col min="7684" max="7684" width="14.28515625" style="84" customWidth="1"/>
    <col min="7685" max="7687" width="14.7109375" style="84" customWidth="1"/>
    <col min="7688" max="7690" width="9.140625" style="84"/>
    <col min="7691" max="7691" width="11" style="84" customWidth="1"/>
    <col min="7692" max="7937" width="9.140625" style="84"/>
    <col min="7938" max="7938" width="7.85546875" style="84" customWidth="1"/>
    <col min="7939" max="7939" width="14.7109375" style="84" customWidth="1"/>
    <col min="7940" max="7940" width="14.28515625" style="84" customWidth="1"/>
    <col min="7941" max="7943" width="14.7109375" style="84" customWidth="1"/>
    <col min="7944" max="7946" width="9.140625" style="84"/>
    <col min="7947" max="7947" width="11" style="84" customWidth="1"/>
    <col min="7948" max="8193" width="9.140625" style="84"/>
    <col min="8194" max="8194" width="7.85546875" style="84" customWidth="1"/>
    <col min="8195" max="8195" width="14.7109375" style="84" customWidth="1"/>
    <col min="8196" max="8196" width="14.28515625" style="84" customWidth="1"/>
    <col min="8197" max="8199" width="14.7109375" style="84" customWidth="1"/>
    <col min="8200" max="8202" width="9.140625" style="84"/>
    <col min="8203" max="8203" width="11" style="84" customWidth="1"/>
    <col min="8204" max="8449" width="9.140625" style="84"/>
    <col min="8450" max="8450" width="7.85546875" style="84" customWidth="1"/>
    <col min="8451" max="8451" width="14.7109375" style="84" customWidth="1"/>
    <col min="8452" max="8452" width="14.28515625" style="84" customWidth="1"/>
    <col min="8453" max="8455" width="14.7109375" style="84" customWidth="1"/>
    <col min="8456" max="8458" width="9.140625" style="84"/>
    <col min="8459" max="8459" width="11" style="84" customWidth="1"/>
    <col min="8460" max="8705" width="9.140625" style="84"/>
    <col min="8706" max="8706" width="7.85546875" style="84" customWidth="1"/>
    <col min="8707" max="8707" width="14.7109375" style="84" customWidth="1"/>
    <col min="8708" max="8708" width="14.28515625" style="84" customWidth="1"/>
    <col min="8709" max="8711" width="14.7109375" style="84" customWidth="1"/>
    <col min="8712" max="8714" width="9.140625" style="84"/>
    <col min="8715" max="8715" width="11" style="84" customWidth="1"/>
    <col min="8716" max="8961" width="9.140625" style="84"/>
    <col min="8962" max="8962" width="7.85546875" style="84" customWidth="1"/>
    <col min="8963" max="8963" width="14.7109375" style="84" customWidth="1"/>
    <col min="8964" max="8964" width="14.28515625" style="84" customWidth="1"/>
    <col min="8965" max="8967" width="14.7109375" style="84" customWidth="1"/>
    <col min="8968" max="8970" width="9.140625" style="84"/>
    <col min="8971" max="8971" width="11" style="84" customWidth="1"/>
    <col min="8972" max="9217" width="9.140625" style="84"/>
    <col min="9218" max="9218" width="7.85546875" style="84" customWidth="1"/>
    <col min="9219" max="9219" width="14.7109375" style="84" customWidth="1"/>
    <col min="9220" max="9220" width="14.28515625" style="84" customWidth="1"/>
    <col min="9221" max="9223" width="14.7109375" style="84" customWidth="1"/>
    <col min="9224" max="9226" width="9.140625" style="84"/>
    <col min="9227" max="9227" width="11" style="84" customWidth="1"/>
    <col min="9228" max="9473" width="9.140625" style="84"/>
    <col min="9474" max="9474" width="7.85546875" style="84" customWidth="1"/>
    <col min="9475" max="9475" width="14.7109375" style="84" customWidth="1"/>
    <col min="9476" max="9476" width="14.28515625" style="84" customWidth="1"/>
    <col min="9477" max="9479" width="14.7109375" style="84" customWidth="1"/>
    <col min="9480" max="9482" width="9.140625" style="84"/>
    <col min="9483" max="9483" width="11" style="84" customWidth="1"/>
    <col min="9484" max="9729" width="9.140625" style="84"/>
    <col min="9730" max="9730" width="7.85546875" style="84" customWidth="1"/>
    <col min="9731" max="9731" width="14.7109375" style="84" customWidth="1"/>
    <col min="9732" max="9732" width="14.28515625" style="84" customWidth="1"/>
    <col min="9733" max="9735" width="14.7109375" style="84" customWidth="1"/>
    <col min="9736" max="9738" width="9.140625" style="84"/>
    <col min="9739" max="9739" width="11" style="84" customWidth="1"/>
    <col min="9740" max="9985" width="9.140625" style="84"/>
    <col min="9986" max="9986" width="7.85546875" style="84" customWidth="1"/>
    <col min="9987" max="9987" width="14.7109375" style="84" customWidth="1"/>
    <col min="9988" max="9988" width="14.28515625" style="84" customWidth="1"/>
    <col min="9989" max="9991" width="14.7109375" style="84" customWidth="1"/>
    <col min="9992" max="9994" width="9.140625" style="84"/>
    <col min="9995" max="9995" width="11" style="84" customWidth="1"/>
    <col min="9996"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250" width="9.140625" style="84"/>
    <col min="10251" max="10251" width="11" style="84" customWidth="1"/>
    <col min="10252"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506" width="9.140625" style="84"/>
    <col min="10507" max="10507" width="11" style="84" customWidth="1"/>
    <col min="10508"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0762" width="9.140625" style="84"/>
    <col min="10763" max="10763" width="11" style="84" customWidth="1"/>
    <col min="10764"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018" width="9.140625" style="84"/>
    <col min="11019" max="11019" width="11" style="84" customWidth="1"/>
    <col min="11020"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274" width="9.140625" style="84"/>
    <col min="11275" max="11275" width="11" style="84" customWidth="1"/>
    <col min="11276"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530" width="9.140625" style="84"/>
    <col min="11531" max="11531" width="11" style="84" customWidth="1"/>
    <col min="11532"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1786" width="9.140625" style="84"/>
    <col min="11787" max="11787" width="11" style="84" customWidth="1"/>
    <col min="11788"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042" width="9.140625" style="84"/>
    <col min="12043" max="12043" width="11" style="84" customWidth="1"/>
    <col min="12044"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298" width="9.140625" style="84"/>
    <col min="12299" max="12299" width="11" style="84" customWidth="1"/>
    <col min="12300"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554" width="9.140625" style="84"/>
    <col min="12555" max="12555" width="11" style="84" customWidth="1"/>
    <col min="12556"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2810" width="9.140625" style="84"/>
    <col min="12811" max="12811" width="11" style="84" customWidth="1"/>
    <col min="12812"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066" width="9.140625" style="84"/>
    <col min="13067" max="13067" width="11" style="84" customWidth="1"/>
    <col min="13068"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322" width="9.140625" style="84"/>
    <col min="13323" max="13323" width="11" style="84" customWidth="1"/>
    <col min="13324"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578" width="9.140625" style="84"/>
    <col min="13579" max="13579" width="11" style="84" customWidth="1"/>
    <col min="13580"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3834" width="9.140625" style="84"/>
    <col min="13835" max="13835" width="11" style="84" customWidth="1"/>
    <col min="13836"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090" width="9.140625" style="84"/>
    <col min="14091" max="14091" width="11" style="84" customWidth="1"/>
    <col min="14092"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346" width="9.140625" style="84"/>
    <col min="14347" max="14347" width="11" style="84" customWidth="1"/>
    <col min="14348"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602" width="9.140625" style="84"/>
    <col min="14603" max="14603" width="11" style="84" customWidth="1"/>
    <col min="14604"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4858" width="9.140625" style="84"/>
    <col min="14859" max="14859" width="11" style="84" customWidth="1"/>
    <col min="14860"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114" width="9.140625" style="84"/>
    <col min="15115" max="15115" width="11" style="84" customWidth="1"/>
    <col min="15116"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370" width="9.140625" style="84"/>
    <col min="15371" max="15371" width="11" style="84" customWidth="1"/>
    <col min="15372"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626" width="9.140625" style="84"/>
    <col min="15627" max="15627" width="11" style="84" customWidth="1"/>
    <col min="15628"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5882" width="9.140625" style="84"/>
    <col min="15883" max="15883" width="11" style="84" customWidth="1"/>
    <col min="15884"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138" width="9.140625" style="84"/>
    <col min="16139" max="16139" width="11" style="84" customWidth="1"/>
    <col min="16140" max="16384" width="9.140625" style="84"/>
  </cols>
  <sheetData>
    <row r="1" spans="1:16" x14ac:dyDescent="0.25">
      <c r="A1" s="96"/>
      <c r="B1" s="96"/>
      <c r="C1" s="96"/>
      <c r="D1" s="96"/>
      <c r="E1" s="96"/>
      <c r="F1" s="96"/>
      <c r="G1" s="130"/>
    </row>
    <row r="2" spans="1:16" x14ac:dyDescent="0.25">
      <c r="A2" s="96"/>
      <c r="B2" s="96"/>
      <c r="C2" s="96"/>
      <c r="D2" s="96"/>
      <c r="E2" s="96"/>
      <c r="F2" s="129"/>
      <c r="G2" s="128"/>
    </row>
    <row r="3" spans="1:16" x14ac:dyDescent="0.25">
      <c r="A3" s="96"/>
      <c r="B3" s="96"/>
      <c r="C3" s="96"/>
      <c r="D3" s="96"/>
      <c r="E3" s="96"/>
      <c r="F3" s="129"/>
      <c r="G3" s="128"/>
      <c r="K3" s="127" t="s">
        <v>1</v>
      </c>
      <c r="L3" s="127" t="s">
        <v>36</v>
      </c>
      <c r="M3" s="126"/>
    </row>
    <row r="4" spans="1:16" ht="21" x14ac:dyDescent="0.35">
      <c r="A4" s="96"/>
      <c r="B4" s="125" t="s">
        <v>66</v>
      </c>
      <c r="C4" s="96"/>
      <c r="D4" s="96"/>
      <c r="E4" s="124"/>
      <c r="F4" s="86"/>
      <c r="G4" s="96"/>
      <c r="K4" s="113" t="s">
        <v>79</v>
      </c>
      <c r="L4" s="112">
        <v>179.56062645950146</v>
      </c>
      <c r="M4" s="111">
        <f>L4/$L$9</f>
        <v>7.3684035643441045E-2</v>
      </c>
      <c r="N4" s="123"/>
      <c r="O4" s="121"/>
    </row>
    <row r="5" spans="1:16" x14ac:dyDescent="0.25">
      <c r="A5" s="96"/>
      <c r="B5" s="96"/>
      <c r="C5" s="96"/>
      <c r="D5" s="96"/>
      <c r="E5" s="96"/>
      <c r="F5" s="86"/>
      <c r="G5" s="96"/>
      <c r="K5" s="113"/>
      <c r="L5" s="112"/>
      <c r="M5" s="111"/>
      <c r="N5" s="122"/>
      <c r="O5" s="121"/>
    </row>
    <row r="6" spans="1:16" x14ac:dyDescent="0.25">
      <c r="A6" s="96"/>
      <c r="B6" s="120" t="s">
        <v>37</v>
      </c>
      <c r="C6" s="119"/>
      <c r="D6" s="118"/>
      <c r="E6" s="117">
        <v>45658</v>
      </c>
      <c r="F6" s="116"/>
      <c r="G6" s="115"/>
      <c r="K6" s="113"/>
      <c r="L6" s="112"/>
      <c r="M6" s="111"/>
      <c r="N6" s="114"/>
      <c r="O6" s="114"/>
    </row>
    <row r="7" spans="1:16" x14ac:dyDescent="0.25">
      <c r="A7" s="96"/>
      <c r="B7" s="105" t="s">
        <v>38</v>
      </c>
      <c r="C7" s="87"/>
      <c r="E7" s="94">
        <v>61</v>
      </c>
      <c r="F7" s="103" t="s">
        <v>39</v>
      </c>
      <c r="G7" s="96"/>
      <c r="K7" s="113"/>
      <c r="L7" s="112"/>
      <c r="M7" s="111"/>
      <c r="N7" s="90"/>
      <c r="O7" s="90"/>
    </row>
    <row r="8" spans="1:16" x14ac:dyDescent="0.25">
      <c r="A8" s="96"/>
      <c r="B8" s="105" t="s">
        <v>40</v>
      </c>
      <c r="C8" s="87"/>
      <c r="D8" s="110">
        <f>E6-1</f>
        <v>45657</v>
      </c>
      <c r="E8" s="104">
        <v>324180.34999999986</v>
      </c>
      <c r="F8" s="103" t="s">
        <v>41</v>
      </c>
      <c r="G8" s="96"/>
      <c r="K8" s="113"/>
      <c r="L8" s="112"/>
      <c r="M8" s="111"/>
      <c r="N8" s="90"/>
      <c r="O8" s="90"/>
    </row>
    <row r="9" spans="1:16" x14ac:dyDescent="0.25">
      <c r="A9" s="96"/>
      <c r="B9" s="105" t="s">
        <v>40</v>
      </c>
      <c r="C9" s="87"/>
      <c r="D9" s="110">
        <f>EDATE(D8,E7)</f>
        <v>47514</v>
      </c>
      <c r="E9" s="109">
        <v>206647.98999999987</v>
      </c>
      <c r="F9" s="103" t="s">
        <v>41</v>
      </c>
      <c r="K9" s="107" t="s">
        <v>42</v>
      </c>
      <c r="L9" s="108">
        <v>2436.8999999999996</v>
      </c>
      <c r="M9" s="107"/>
      <c r="N9" s="90"/>
      <c r="O9" s="90"/>
    </row>
    <row r="10" spans="1:16" x14ac:dyDescent="0.25">
      <c r="A10" s="96"/>
      <c r="B10" s="105" t="s">
        <v>43</v>
      </c>
      <c r="C10" s="87"/>
      <c r="E10" s="106">
        <f>M4</f>
        <v>7.3684035643441045E-2</v>
      </c>
      <c r="F10" s="103"/>
      <c r="M10" s="89"/>
      <c r="N10" s="89"/>
      <c r="O10" s="89"/>
    </row>
    <row r="11" spans="1:16" x14ac:dyDescent="0.25">
      <c r="A11" s="96"/>
      <c r="B11" s="105" t="s">
        <v>44</v>
      </c>
      <c r="C11" s="87"/>
      <c r="E11" s="104">
        <f>ROUND(E8*E10,2)</f>
        <v>23886.92</v>
      </c>
      <c r="F11" s="103" t="s">
        <v>41</v>
      </c>
      <c r="M11" s="89"/>
      <c r="N11" s="89"/>
      <c r="O11" s="89"/>
    </row>
    <row r="12" spans="1:16" x14ac:dyDescent="0.25">
      <c r="A12" s="96"/>
      <c r="B12" s="105" t="s">
        <v>45</v>
      </c>
      <c r="C12" s="87"/>
      <c r="E12" s="104">
        <f>ROUND(E9*E10,2)</f>
        <v>15226.66</v>
      </c>
      <c r="F12" s="103" t="s">
        <v>41</v>
      </c>
      <c r="G12" s="102"/>
      <c r="K12" s="91"/>
      <c r="L12" s="91"/>
      <c r="M12" s="90"/>
      <c r="N12" s="90"/>
      <c r="O12" s="90"/>
      <c r="P12" s="89"/>
    </row>
    <row r="13" spans="1:16" x14ac:dyDescent="0.25">
      <c r="A13" s="96"/>
      <c r="B13" s="101" t="s">
        <v>80</v>
      </c>
      <c r="C13" s="100"/>
      <c r="D13" s="99"/>
      <c r="E13" s="169">
        <v>5.8999999999999997E-2</v>
      </c>
      <c r="F13" s="97"/>
      <c r="G13" s="93"/>
      <c r="K13" s="91"/>
      <c r="L13" s="91"/>
      <c r="M13" s="90"/>
      <c r="N13" s="90"/>
      <c r="O13" s="90"/>
      <c r="P13" s="89"/>
    </row>
    <row r="14" spans="1:16" x14ac:dyDescent="0.25">
      <c r="A14" s="96"/>
      <c r="B14" s="94"/>
      <c r="C14" s="87"/>
      <c r="E14" s="95"/>
      <c r="F14" s="94"/>
      <c r="G14" s="93"/>
      <c r="K14" s="91"/>
      <c r="L14" s="91"/>
      <c r="M14" s="90"/>
      <c r="N14" s="90"/>
      <c r="O14" s="90"/>
      <c r="P14" s="89"/>
    </row>
    <row r="15" spans="1:16" x14ac:dyDescent="0.25">
      <c r="K15" s="91"/>
      <c r="L15" s="91"/>
      <c r="M15" s="90"/>
      <c r="N15" s="90"/>
      <c r="O15" s="90"/>
      <c r="P15" s="89"/>
    </row>
    <row r="16" spans="1:16" ht="15.75" thickBot="1" x14ac:dyDescent="0.3">
      <c r="A16" s="92" t="s">
        <v>46</v>
      </c>
      <c r="B16" s="92" t="s">
        <v>47</v>
      </c>
      <c r="C16" s="92" t="s">
        <v>48</v>
      </c>
      <c r="D16" s="92" t="s">
        <v>49</v>
      </c>
      <c r="E16" s="92" t="s">
        <v>50</v>
      </c>
      <c r="F16" s="92" t="s">
        <v>51</v>
      </c>
      <c r="G16" s="92" t="s">
        <v>52</v>
      </c>
      <c r="K16" s="91"/>
      <c r="L16" s="91"/>
      <c r="M16" s="90"/>
      <c r="N16" s="90"/>
      <c r="O16" s="90"/>
      <c r="P16" s="89"/>
    </row>
    <row r="17" spans="1:16" x14ac:dyDescent="0.25">
      <c r="A17" s="88">
        <f>E6</f>
        <v>45658</v>
      </c>
      <c r="B17" s="87">
        <v>1</v>
      </c>
      <c r="C17" s="86">
        <f>E11</f>
        <v>23886.92</v>
      </c>
      <c r="D17" s="85">
        <f>ROUND(C17*$E$13/12,2)</f>
        <v>117.44</v>
      </c>
      <c r="E17" s="85">
        <f>PPMT($E$13/12,B17,$E$7,-$E$11,$E$12,0)</f>
        <v>122.09040415076413</v>
      </c>
      <c r="F17" s="85">
        <f>ROUND(PMT($E$13/12,E7,-E11,E12),2)</f>
        <v>239.53</v>
      </c>
      <c r="G17" s="85">
        <f>C17-E17</f>
        <v>23764.829595849234</v>
      </c>
      <c r="K17" s="91"/>
      <c r="L17" s="91"/>
      <c r="M17" s="90"/>
      <c r="N17" s="90"/>
      <c r="O17" s="90"/>
      <c r="P17" s="89"/>
    </row>
    <row r="18" spans="1:16" x14ac:dyDescent="0.25">
      <c r="A18" s="88">
        <f>EDATE(A17,1)</f>
        <v>45689</v>
      </c>
      <c r="B18" s="87">
        <v>2</v>
      </c>
      <c r="C18" s="86">
        <f>G17</f>
        <v>23764.829595849234</v>
      </c>
      <c r="D18" s="85">
        <f t="shared" ref="D18:D75" si="0">ROUND(C18*$E$13/12,2)</f>
        <v>116.84</v>
      </c>
      <c r="E18" s="85">
        <f t="shared" ref="E18:E77" si="1">PPMT($E$13/12,B18,$E$7,-$E$11,$E$12,0)</f>
        <v>122.69068197117207</v>
      </c>
      <c r="F18" s="85">
        <f>F17</f>
        <v>239.53</v>
      </c>
      <c r="G18" s="85">
        <f t="shared" ref="G18:G75" si="2">C18-E18</f>
        <v>23642.138913878061</v>
      </c>
      <c r="K18" s="91"/>
      <c r="L18" s="91"/>
      <c r="M18" s="90"/>
      <c r="N18" s="90"/>
      <c r="O18" s="90"/>
      <c r="P18" s="89"/>
    </row>
    <row r="19" spans="1:16" x14ac:dyDescent="0.25">
      <c r="A19" s="88">
        <f>EDATE(A18,1)</f>
        <v>45717</v>
      </c>
      <c r="B19" s="87">
        <v>3</v>
      </c>
      <c r="C19" s="86">
        <f>G18</f>
        <v>23642.138913878061</v>
      </c>
      <c r="D19" s="85">
        <f t="shared" si="0"/>
        <v>116.24</v>
      </c>
      <c r="E19" s="85">
        <f t="shared" si="1"/>
        <v>123.2939111575303</v>
      </c>
      <c r="F19" s="85">
        <f t="shared" ref="F19:F77" si="3">F18</f>
        <v>239.53</v>
      </c>
      <c r="G19" s="85">
        <f t="shared" si="2"/>
        <v>23518.845002720533</v>
      </c>
      <c r="K19" s="91"/>
      <c r="L19" s="91"/>
      <c r="M19" s="90"/>
      <c r="N19" s="90"/>
      <c r="O19" s="90"/>
      <c r="P19" s="89"/>
    </row>
    <row r="20" spans="1:16" x14ac:dyDescent="0.25">
      <c r="A20" s="88">
        <f t="shared" ref="A20:A77" si="4">EDATE(A19,1)</f>
        <v>45748</v>
      </c>
      <c r="B20" s="87">
        <v>4</v>
      </c>
      <c r="C20" s="86">
        <f t="shared" ref="C20:C75" si="5">G19</f>
        <v>23518.845002720533</v>
      </c>
      <c r="D20" s="85">
        <f t="shared" si="0"/>
        <v>115.63</v>
      </c>
      <c r="E20" s="85">
        <f t="shared" si="1"/>
        <v>123.90010622072153</v>
      </c>
      <c r="F20" s="85">
        <f t="shared" si="3"/>
        <v>239.53</v>
      </c>
      <c r="G20" s="85">
        <f t="shared" si="2"/>
        <v>23394.944896499812</v>
      </c>
      <c r="K20" s="91"/>
      <c r="L20" s="91"/>
      <c r="M20" s="90"/>
      <c r="N20" s="90"/>
      <c r="O20" s="90"/>
      <c r="P20" s="89"/>
    </row>
    <row r="21" spans="1:16" x14ac:dyDescent="0.25">
      <c r="A21" s="88">
        <f t="shared" si="4"/>
        <v>45778</v>
      </c>
      <c r="B21" s="87">
        <v>5</v>
      </c>
      <c r="C21" s="86">
        <f t="shared" si="5"/>
        <v>23394.944896499812</v>
      </c>
      <c r="D21" s="85">
        <f t="shared" si="0"/>
        <v>115.03</v>
      </c>
      <c r="E21" s="85">
        <f t="shared" si="1"/>
        <v>124.5092817429734</v>
      </c>
      <c r="F21" s="85">
        <f t="shared" si="3"/>
        <v>239.53</v>
      </c>
      <c r="G21" s="85">
        <f t="shared" si="2"/>
        <v>23270.43561475684</v>
      </c>
      <c r="K21" s="91"/>
      <c r="L21" s="91"/>
      <c r="M21" s="90"/>
      <c r="N21" s="90"/>
      <c r="O21" s="90"/>
      <c r="P21" s="89"/>
    </row>
    <row r="22" spans="1:16" x14ac:dyDescent="0.25">
      <c r="A22" s="88">
        <f t="shared" si="4"/>
        <v>45809</v>
      </c>
      <c r="B22" s="87">
        <v>6</v>
      </c>
      <c r="C22" s="86">
        <f t="shared" si="5"/>
        <v>23270.43561475684</v>
      </c>
      <c r="D22" s="85">
        <f t="shared" si="0"/>
        <v>114.41</v>
      </c>
      <c r="E22" s="85">
        <f t="shared" si="1"/>
        <v>125.12145237820968</v>
      </c>
      <c r="F22" s="85">
        <f t="shared" si="3"/>
        <v>239.53</v>
      </c>
      <c r="G22" s="85">
        <f t="shared" si="2"/>
        <v>23145.314162378629</v>
      </c>
      <c r="K22" s="91"/>
      <c r="L22" s="91"/>
      <c r="M22" s="90"/>
      <c r="N22" s="90"/>
      <c r="O22" s="90"/>
      <c r="P22" s="89"/>
    </row>
    <row r="23" spans="1:16" x14ac:dyDescent="0.25">
      <c r="A23" s="88">
        <f t="shared" si="4"/>
        <v>45839</v>
      </c>
      <c r="B23" s="87">
        <v>7</v>
      </c>
      <c r="C23" s="86">
        <f t="shared" si="5"/>
        <v>23145.314162378629</v>
      </c>
      <c r="D23" s="85">
        <f t="shared" si="0"/>
        <v>113.8</v>
      </c>
      <c r="E23" s="85">
        <f t="shared" si="1"/>
        <v>125.73663285240255</v>
      </c>
      <c r="F23" s="85">
        <f t="shared" si="3"/>
        <v>239.53</v>
      </c>
      <c r="G23" s="85">
        <f t="shared" si="2"/>
        <v>23019.577529526225</v>
      </c>
      <c r="K23" s="91"/>
      <c r="L23" s="91"/>
      <c r="M23" s="90"/>
      <c r="N23" s="90"/>
      <c r="O23" s="90"/>
      <c r="P23" s="89"/>
    </row>
    <row r="24" spans="1:16" x14ac:dyDescent="0.25">
      <c r="A24" s="88">
        <f>EDATE(A23,1)</f>
        <v>45870</v>
      </c>
      <c r="B24" s="87">
        <v>8</v>
      </c>
      <c r="C24" s="86">
        <f t="shared" si="5"/>
        <v>23019.577529526225</v>
      </c>
      <c r="D24" s="85">
        <f t="shared" si="0"/>
        <v>113.18</v>
      </c>
      <c r="E24" s="85">
        <f t="shared" si="1"/>
        <v>126.35483796392685</v>
      </c>
      <c r="F24" s="85">
        <f t="shared" si="3"/>
        <v>239.53</v>
      </c>
      <c r="G24" s="85">
        <f t="shared" si="2"/>
        <v>22893.2226915623</v>
      </c>
      <c r="K24" s="91"/>
      <c r="L24" s="91"/>
      <c r="M24" s="90"/>
      <c r="N24" s="90"/>
      <c r="O24" s="90"/>
      <c r="P24" s="89"/>
    </row>
    <row r="25" spans="1:16" x14ac:dyDescent="0.25">
      <c r="A25" s="88">
        <f t="shared" si="4"/>
        <v>45901</v>
      </c>
      <c r="B25" s="87">
        <v>9</v>
      </c>
      <c r="C25" s="86">
        <f t="shared" si="5"/>
        <v>22893.2226915623</v>
      </c>
      <c r="D25" s="85">
        <f t="shared" si="0"/>
        <v>112.56</v>
      </c>
      <c r="E25" s="85">
        <f t="shared" si="1"/>
        <v>126.97608258391617</v>
      </c>
      <c r="F25" s="85">
        <f t="shared" si="3"/>
        <v>239.53</v>
      </c>
      <c r="G25" s="85">
        <f t="shared" si="2"/>
        <v>22766.246608978385</v>
      </c>
      <c r="K25" s="91"/>
      <c r="L25" s="91"/>
      <c r="M25" s="90"/>
      <c r="N25" s="90"/>
      <c r="O25" s="90"/>
      <c r="P25" s="89"/>
    </row>
    <row r="26" spans="1:16" x14ac:dyDescent="0.25">
      <c r="A26" s="88">
        <f t="shared" si="4"/>
        <v>45931</v>
      </c>
      <c r="B26" s="87">
        <v>10</v>
      </c>
      <c r="C26" s="86">
        <f t="shared" si="5"/>
        <v>22766.246608978385</v>
      </c>
      <c r="D26" s="85">
        <f t="shared" si="0"/>
        <v>111.93</v>
      </c>
      <c r="E26" s="85">
        <f t="shared" si="1"/>
        <v>127.60038165662041</v>
      </c>
      <c r="F26" s="85">
        <f t="shared" si="3"/>
        <v>239.53</v>
      </c>
      <c r="G26" s="85">
        <f t="shared" si="2"/>
        <v>22638.646227321766</v>
      </c>
      <c r="K26" s="91"/>
      <c r="L26" s="91"/>
      <c r="M26" s="90"/>
      <c r="N26" s="90"/>
      <c r="O26" s="90"/>
      <c r="P26" s="89"/>
    </row>
    <row r="27" spans="1:16" x14ac:dyDescent="0.25">
      <c r="A27" s="88">
        <f t="shared" si="4"/>
        <v>45962</v>
      </c>
      <c r="B27" s="87">
        <v>11</v>
      </c>
      <c r="C27" s="86">
        <f t="shared" si="5"/>
        <v>22638.646227321766</v>
      </c>
      <c r="D27" s="85">
        <f t="shared" si="0"/>
        <v>111.31</v>
      </c>
      <c r="E27" s="85">
        <f t="shared" si="1"/>
        <v>128.22775019976547</v>
      </c>
      <c r="F27" s="85">
        <f t="shared" si="3"/>
        <v>239.53</v>
      </c>
      <c r="G27" s="85">
        <f t="shared" si="2"/>
        <v>22510.418477121999</v>
      </c>
    </row>
    <row r="28" spans="1:16" x14ac:dyDescent="0.25">
      <c r="A28" s="88">
        <f t="shared" si="4"/>
        <v>45992</v>
      </c>
      <c r="B28" s="87">
        <v>12</v>
      </c>
      <c r="C28" s="86">
        <f t="shared" si="5"/>
        <v>22510.418477121999</v>
      </c>
      <c r="D28" s="85">
        <f t="shared" si="0"/>
        <v>110.68</v>
      </c>
      <c r="E28" s="85">
        <f t="shared" si="1"/>
        <v>128.8582033049143</v>
      </c>
      <c r="F28" s="85">
        <f t="shared" si="3"/>
        <v>239.53</v>
      </c>
      <c r="G28" s="85">
        <f t="shared" si="2"/>
        <v>22381.560273817086</v>
      </c>
    </row>
    <row r="29" spans="1:16" x14ac:dyDescent="0.25">
      <c r="A29" s="88">
        <f t="shared" si="4"/>
        <v>46023</v>
      </c>
      <c r="B29" s="87">
        <v>13</v>
      </c>
      <c r="C29" s="86">
        <f t="shared" si="5"/>
        <v>22381.560273817086</v>
      </c>
      <c r="D29" s="85">
        <f t="shared" si="0"/>
        <v>110.04</v>
      </c>
      <c r="E29" s="85">
        <f t="shared" si="1"/>
        <v>129.49175613783015</v>
      </c>
      <c r="F29" s="85">
        <f t="shared" si="3"/>
        <v>239.53</v>
      </c>
      <c r="G29" s="85">
        <f t="shared" si="2"/>
        <v>22252.068517679254</v>
      </c>
    </row>
    <row r="30" spans="1:16" x14ac:dyDescent="0.25">
      <c r="A30" s="88">
        <f t="shared" si="4"/>
        <v>46054</v>
      </c>
      <c r="B30" s="87">
        <v>14</v>
      </c>
      <c r="C30" s="86">
        <f t="shared" si="5"/>
        <v>22252.068517679254</v>
      </c>
      <c r="D30" s="85">
        <f t="shared" si="0"/>
        <v>109.41</v>
      </c>
      <c r="E30" s="85">
        <f t="shared" si="1"/>
        <v>130.12842393884114</v>
      </c>
      <c r="F30" s="85">
        <f t="shared" si="3"/>
        <v>239.53</v>
      </c>
      <c r="G30" s="85">
        <f t="shared" si="2"/>
        <v>22121.940093740413</v>
      </c>
    </row>
    <row r="31" spans="1:16" x14ac:dyDescent="0.25">
      <c r="A31" s="88">
        <f t="shared" si="4"/>
        <v>46082</v>
      </c>
      <c r="B31" s="87">
        <v>15</v>
      </c>
      <c r="C31" s="86">
        <f t="shared" si="5"/>
        <v>22121.940093740413</v>
      </c>
      <c r="D31" s="85">
        <f t="shared" si="0"/>
        <v>108.77</v>
      </c>
      <c r="E31" s="85">
        <f t="shared" si="1"/>
        <v>130.7682220232071</v>
      </c>
      <c r="F31" s="85">
        <f t="shared" si="3"/>
        <v>239.53</v>
      </c>
      <c r="G31" s="85">
        <f t="shared" si="2"/>
        <v>21991.171871717208</v>
      </c>
    </row>
    <row r="32" spans="1:16" x14ac:dyDescent="0.25">
      <c r="A32" s="88">
        <f t="shared" si="4"/>
        <v>46113</v>
      </c>
      <c r="B32" s="87">
        <v>16</v>
      </c>
      <c r="C32" s="86">
        <f t="shared" si="5"/>
        <v>21991.171871717208</v>
      </c>
      <c r="D32" s="85">
        <f t="shared" si="0"/>
        <v>108.12</v>
      </c>
      <c r="E32" s="85">
        <f t="shared" si="1"/>
        <v>131.41116578148788</v>
      </c>
      <c r="F32" s="85">
        <f t="shared" si="3"/>
        <v>239.53</v>
      </c>
      <c r="G32" s="85">
        <f t="shared" si="2"/>
        <v>21859.760705935721</v>
      </c>
    </row>
    <row r="33" spans="1:7" x14ac:dyDescent="0.25">
      <c r="A33" s="88">
        <f t="shared" si="4"/>
        <v>46143</v>
      </c>
      <c r="B33" s="87">
        <v>17</v>
      </c>
      <c r="C33" s="86">
        <f t="shared" si="5"/>
        <v>21859.760705935721</v>
      </c>
      <c r="D33" s="85">
        <f t="shared" si="0"/>
        <v>107.48</v>
      </c>
      <c r="E33" s="85">
        <f t="shared" si="1"/>
        <v>132.05727067991353</v>
      </c>
      <c r="F33" s="85">
        <f t="shared" si="3"/>
        <v>239.53</v>
      </c>
      <c r="G33" s="85">
        <f t="shared" si="2"/>
        <v>21727.703435255808</v>
      </c>
    </row>
    <row r="34" spans="1:7" x14ac:dyDescent="0.25">
      <c r="A34" s="88">
        <f t="shared" si="4"/>
        <v>46174</v>
      </c>
      <c r="B34" s="87">
        <v>18</v>
      </c>
      <c r="C34" s="86">
        <f t="shared" si="5"/>
        <v>21727.703435255808</v>
      </c>
      <c r="D34" s="85">
        <f t="shared" si="0"/>
        <v>106.83</v>
      </c>
      <c r="E34" s="85">
        <f t="shared" si="1"/>
        <v>132.70655226075644</v>
      </c>
      <c r="F34" s="85">
        <f t="shared" si="3"/>
        <v>239.53</v>
      </c>
      <c r="G34" s="85">
        <f t="shared" si="2"/>
        <v>21594.996882995052</v>
      </c>
    </row>
    <row r="35" spans="1:7" x14ac:dyDescent="0.25">
      <c r="A35" s="88">
        <f t="shared" si="4"/>
        <v>46204</v>
      </c>
      <c r="B35" s="87">
        <v>19</v>
      </c>
      <c r="C35" s="86">
        <f t="shared" si="5"/>
        <v>21594.996882995052</v>
      </c>
      <c r="D35" s="85">
        <f t="shared" si="0"/>
        <v>106.18</v>
      </c>
      <c r="E35" s="85">
        <f t="shared" si="1"/>
        <v>133.35902614270515</v>
      </c>
      <c r="F35" s="85">
        <f t="shared" si="3"/>
        <v>239.53</v>
      </c>
      <c r="G35" s="85">
        <f t="shared" si="2"/>
        <v>21461.637856852347</v>
      </c>
    </row>
    <row r="36" spans="1:7" x14ac:dyDescent="0.25">
      <c r="A36" s="88">
        <f t="shared" si="4"/>
        <v>46235</v>
      </c>
      <c r="B36" s="87">
        <v>20</v>
      </c>
      <c r="C36" s="86">
        <f t="shared" si="5"/>
        <v>21461.637856852347</v>
      </c>
      <c r="D36" s="85">
        <f t="shared" si="0"/>
        <v>105.52</v>
      </c>
      <c r="E36" s="85">
        <f t="shared" si="1"/>
        <v>134.01470802124012</v>
      </c>
      <c r="F36" s="85">
        <f t="shared" si="3"/>
        <v>239.53</v>
      </c>
      <c r="G36" s="85">
        <f t="shared" si="2"/>
        <v>21327.623148831106</v>
      </c>
    </row>
    <row r="37" spans="1:7" x14ac:dyDescent="0.25">
      <c r="A37" s="88">
        <f t="shared" si="4"/>
        <v>46266</v>
      </c>
      <c r="B37" s="87">
        <v>21</v>
      </c>
      <c r="C37" s="86">
        <f t="shared" si="5"/>
        <v>21327.623148831106</v>
      </c>
      <c r="D37" s="85">
        <f t="shared" si="0"/>
        <v>104.86</v>
      </c>
      <c r="E37" s="85">
        <f t="shared" si="1"/>
        <v>134.67361366901119</v>
      </c>
      <c r="F37" s="85">
        <f t="shared" si="3"/>
        <v>239.53</v>
      </c>
      <c r="G37" s="85">
        <f t="shared" si="2"/>
        <v>21192.949535162094</v>
      </c>
    </row>
    <row r="38" spans="1:7" x14ac:dyDescent="0.25">
      <c r="A38" s="88">
        <f t="shared" si="4"/>
        <v>46296</v>
      </c>
      <c r="B38" s="87">
        <v>22</v>
      </c>
      <c r="C38" s="86">
        <f t="shared" si="5"/>
        <v>21192.949535162094</v>
      </c>
      <c r="D38" s="85">
        <f t="shared" si="0"/>
        <v>104.2</v>
      </c>
      <c r="E38" s="85">
        <f t="shared" si="1"/>
        <v>135.33575893621719</v>
      </c>
      <c r="F38" s="85">
        <f t="shared" si="3"/>
        <v>239.53</v>
      </c>
      <c r="G38" s="85">
        <f t="shared" si="2"/>
        <v>21057.613776225877</v>
      </c>
    </row>
    <row r="39" spans="1:7" x14ac:dyDescent="0.25">
      <c r="A39" s="88">
        <f t="shared" si="4"/>
        <v>46327</v>
      </c>
      <c r="B39" s="87">
        <v>23</v>
      </c>
      <c r="C39" s="86">
        <f t="shared" si="5"/>
        <v>21057.613776225877</v>
      </c>
      <c r="D39" s="85">
        <f t="shared" si="0"/>
        <v>103.53</v>
      </c>
      <c r="E39" s="85">
        <f t="shared" si="1"/>
        <v>136.00115975098691</v>
      </c>
      <c r="F39" s="85">
        <f t="shared" si="3"/>
        <v>239.53</v>
      </c>
      <c r="G39" s="85">
        <f t="shared" si="2"/>
        <v>20921.612616474889</v>
      </c>
    </row>
    <row r="40" spans="1:7" x14ac:dyDescent="0.25">
      <c r="A40" s="88">
        <f t="shared" si="4"/>
        <v>46357</v>
      </c>
      <c r="B40" s="87">
        <v>24</v>
      </c>
      <c r="C40" s="86">
        <f t="shared" si="5"/>
        <v>20921.612616474889</v>
      </c>
      <c r="D40" s="85">
        <f t="shared" si="0"/>
        <v>102.86</v>
      </c>
      <c r="E40" s="85">
        <f t="shared" si="1"/>
        <v>136.66983211976262</v>
      </c>
      <c r="F40" s="85">
        <f t="shared" si="3"/>
        <v>239.53</v>
      </c>
      <c r="G40" s="85">
        <f t="shared" si="2"/>
        <v>20784.942784355128</v>
      </c>
    </row>
    <row r="41" spans="1:7" x14ac:dyDescent="0.25">
      <c r="A41" s="88">
        <f t="shared" si="4"/>
        <v>46388</v>
      </c>
      <c r="B41" s="87">
        <v>25</v>
      </c>
      <c r="C41" s="86">
        <f t="shared" si="5"/>
        <v>20784.942784355128</v>
      </c>
      <c r="D41" s="85">
        <f t="shared" si="0"/>
        <v>102.19</v>
      </c>
      <c r="E41" s="85">
        <f t="shared" si="1"/>
        <v>137.34179212768478</v>
      </c>
      <c r="F41" s="85">
        <f t="shared" si="3"/>
        <v>239.53</v>
      </c>
      <c r="G41" s="85">
        <f t="shared" si="2"/>
        <v>20647.600992227442</v>
      </c>
    </row>
    <row r="42" spans="1:7" x14ac:dyDescent="0.25">
      <c r="A42" s="88">
        <f t="shared" si="4"/>
        <v>46419</v>
      </c>
      <c r="B42" s="87">
        <v>26</v>
      </c>
      <c r="C42" s="86">
        <f t="shared" si="5"/>
        <v>20647.600992227442</v>
      </c>
      <c r="D42" s="85">
        <f t="shared" si="0"/>
        <v>101.52</v>
      </c>
      <c r="E42" s="85">
        <f t="shared" si="1"/>
        <v>138.01705593897921</v>
      </c>
      <c r="F42" s="85">
        <f t="shared" si="3"/>
        <v>239.53</v>
      </c>
      <c r="G42" s="85">
        <f t="shared" si="2"/>
        <v>20509.583936288462</v>
      </c>
    </row>
    <row r="43" spans="1:7" x14ac:dyDescent="0.25">
      <c r="A43" s="88">
        <f t="shared" si="4"/>
        <v>46447</v>
      </c>
      <c r="B43" s="87">
        <v>27</v>
      </c>
      <c r="C43" s="86">
        <f t="shared" si="5"/>
        <v>20509.583936288462</v>
      </c>
      <c r="D43" s="85">
        <f t="shared" si="0"/>
        <v>100.84</v>
      </c>
      <c r="E43" s="85">
        <f t="shared" si="1"/>
        <v>138.69563979734588</v>
      </c>
      <c r="F43" s="85">
        <f t="shared" si="3"/>
        <v>239.53</v>
      </c>
      <c r="G43" s="85">
        <f t="shared" si="2"/>
        <v>20370.888296491117</v>
      </c>
    </row>
    <row r="44" spans="1:7" x14ac:dyDescent="0.25">
      <c r="A44" s="88">
        <f t="shared" si="4"/>
        <v>46478</v>
      </c>
      <c r="B44" s="87">
        <v>28</v>
      </c>
      <c r="C44" s="86">
        <f t="shared" si="5"/>
        <v>20370.888296491117</v>
      </c>
      <c r="D44" s="85">
        <f t="shared" si="0"/>
        <v>100.16</v>
      </c>
      <c r="E44" s="85">
        <f t="shared" si="1"/>
        <v>139.37756002634947</v>
      </c>
      <c r="F44" s="85">
        <f t="shared" si="3"/>
        <v>239.53</v>
      </c>
      <c r="G44" s="85">
        <f t="shared" si="2"/>
        <v>20231.510736464767</v>
      </c>
    </row>
    <row r="45" spans="1:7" x14ac:dyDescent="0.25">
      <c r="A45" s="88">
        <f t="shared" si="4"/>
        <v>46508</v>
      </c>
      <c r="B45" s="87">
        <v>29</v>
      </c>
      <c r="C45" s="86">
        <f t="shared" si="5"/>
        <v>20231.510736464767</v>
      </c>
      <c r="D45" s="85">
        <f t="shared" si="0"/>
        <v>99.47</v>
      </c>
      <c r="E45" s="85">
        <f t="shared" si="1"/>
        <v>140.06283302981237</v>
      </c>
      <c r="F45" s="85">
        <f t="shared" si="3"/>
        <v>239.53</v>
      </c>
      <c r="G45" s="85">
        <f t="shared" si="2"/>
        <v>20091.447903434953</v>
      </c>
    </row>
    <row r="46" spans="1:7" x14ac:dyDescent="0.25">
      <c r="A46" s="88">
        <f t="shared" si="4"/>
        <v>46539</v>
      </c>
      <c r="B46" s="87">
        <v>30</v>
      </c>
      <c r="C46" s="86">
        <f t="shared" si="5"/>
        <v>20091.447903434953</v>
      </c>
      <c r="D46" s="85">
        <f t="shared" si="0"/>
        <v>98.78</v>
      </c>
      <c r="E46" s="85">
        <f t="shared" si="1"/>
        <v>140.75147529220894</v>
      </c>
      <c r="F46" s="85">
        <f t="shared" si="3"/>
        <v>239.53</v>
      </c>
      <c r="G46" s="85">
        <f t="shared" si="2"/>
        <v>19950.696428142743</v>
      </c>
    </row>
    <row r="47" spans="1:7" x14ac:dyDescent="0.25">
      <c r="A47" s="88">
        <f t="shared" si="4"/>
        <v>46569</v>
      </c>
      <c r="B47" s="87">
        <v>31</v>
      </c>
      <c r="C47" s="86">
        <f t="shared" si="5"/>
        <v>19950.696428142743</v>
      </c>
      <c r="D47" s="85">
        <f t="shared" si="0"/>
        <v>98.09</v>
      </c>
      <c r="E47" s="85">
        <f t="shared" si="1"/>
        <v>141.44350337906229</v>
      </c>
      <c r="F47" s="85">
        <f t="shared" si="3"/>
        <v>239.53</v>
      </c>
      <c r="G47" s="85">
        <f t="shared" si="2"/>
        <v>19809.252924763681</v>
      </c>
    </row>
    <row r="48" spans="1:7" x14ac:dyDescent="0.25">
      <c r="A48" s="88">
        <f t="shared" si="4"/>
        <v>46600</v>
      </c>
      <c r="B48" s="87">
        <v>32</v>
      </c>
      <c r="C48" s="86">
        <f t="shared" si="5"/>
        <v>19809.252924763681</v>
      </c>
      <c r="D48" s="85">
        <f t="shared" si="0"/>
        <v>97.4</v>
      </c>
      <c r="E48" s="85">
        <f t="shared" si="1"/>
        <v>142.1389339373427</v>
      </c>
      <c r="F48" s="85">
        <f t="shared" si="3"/>
        <v>239.53</v>
      </c>
      <c r="G48" s="85">
        <f t="shared" si="2"/>
        <v>19667.113990826339</v>
      </c>
    </row>
    <row r="49" spans="1:7" x14ac:dyDescent="0.25">
      <c r="A49" s="88">
        <f t="shared" si="4"/>
        <v>46631</v>
      </c>
      <c r="B49" s="87">
        <v>33</v>
      </c>
      <c r="C49" s="86">
        <f t="shared" si="5"/>
        <v>19667.113990826339</v>
      </c>
      <c r="D49" s="85">
        <f t="shared" si="0"/>
        <v>96.7</v>
      </c>
      <c r="E49" s="85">
        <f t="shared" si="1"/>
        <v>142.83778369586796</v>
      </c>
      <c r="F49" s="85">
        <f t="shared" si="3"/>
        <v>239.53</v>
      </c>
      <c r="G49" s="85">
        <f t="shared" si="2"/>
        <v>19524.276207130471</v>
      </c>
    </row>
    <row r="50" spans="1:7" x14ac:dyDescent="0.25">
      <c r="A50" s="88">
        <f t="shared" si="4"/>
        <v>46661</v>
      </c>
      <c r="B50" s="87">
        <v>34</v>
      </c>
      <c r="C50" s="86">
        <f t="shared" si="5"/>
        <v>19524.276207130471</v>
      </c>
      <c r="D50" s="85">
        <f t="shared" si="0"/>
        <v>95.99</v>
      </c>
      <c r="E50" s="85">
        <f t="shared" si="1"/>
        <v>143.54006946570598</v>
      </c>
      <c r="F50" s="85">
        <f t="shared" si="3"/>
        <v>239.53</v>
      </c>
      <c r="G50" s="85">
        <f t="shared" si="2"/>
        <v>19380.736137664764</v>
      </c>
    </row>
    <row r="51" spans="1:7" x14ac:dyDescent="0.25">
      <c r="A51" s="88">
        <f t="shared" si="4"/>
        <v>46692</v>
      </c>
      <c r="B51" s="87">
        <v>35</v>
      </c>
      <c r="C51" s="86">
        <f t="shared" si="5"/>
        <v>19380.736137664764</v>
      </c>
      <c r="D51" s="85">
        <f t="shared" si="0"/>
        <v>95.29</v>
      </c>
      <c r="E51" s="85">
        <f t="shared" si="1"/>
        <v>144.24580814057904</v>
      </c>
      <c r="F51" s="85">
        <f t="shared" si="3"/>
        <v>239.53</v>
      </c>
      <c r="G51" s="85">
        <f t="shared" si="2"/>
        <v>19236.490329524186</v>
      </c>
    </row>
    <row r="52" spans="1:7" x14ac:dyDescent="0.25">
      <c r="A52" s="88">
        <f t="shared" si="4"/>
        <v>46722</v>
      </c>
      <c r="B52" s="87">
        <v>36</v>
      </c>
      <c r="C52" s="86">
        <f t="shared" si="5"/>
        <v>19236.490329524186</v>
      </c>
      <c r="D52" s="85">
        <f t="shared" si="0"/>
        <v>94.58</v>
      </c>
      <c r="E52" s="85">
        <f t="shared" si="1"/>
        <v>144.9550166972702</v>
      </c>
      <c r="F52" s="85">
        <f t="shared" si="3"/>
        <v>239.53</v>
      </c>
      <c r="G52" s="85">
        <f t="shared" si="2"/>
        <v>19091.535312826916</v>
      </c>
    </row>
    <row r="53" spans="1:7" x14ac:dyDescent="0.25">
      <c r="A53" s="88">
        <f t="shared" si="4"/>
        <v>46753</v>
      </c>
      <c r="B53" s="87">
        <v>37</v>
      </c>
      <c r="C53" s="86">
        <f t="shared" si="5"/>
        <v>19091.535312826916</v>
      </c>
      <c r="D53" s="85">
        <f t="shared" si="0"/>
        <v>93.87</v>
      </c>
      <c r="E53" s="85">
        <f t="shared" si="1"/>
        <v>145.6677121960318</v>
      </c>
      <c r="F53" s="85">
        <f t="shared" si="3"/>
        <v>239.53</v>
      </c>
      <c r="G53" s="85">
        <f t="shared" si="2"/>
        <v>18945.867600630885</v>
      </c>
    </row>
    <row r="54" spans="1:7" x14ac:dyDescent="0.25">
      <c r="A54" s="88">
        <f t="shared" si="4"/>
        <v>46784</v>
      </c>
      <c r="B54" s="87">
        <v>38</v>
      </c>
      <c r="C54" s="86">
        <f t="shared" si="5"/>
        <v>18945.867600630885</v>
      </c>
      <c r="D54" s="85">
        <f t="shared" si="0"/>
        <v>93.15</v>
      </c>
      <c r="E54" s="85">
        <f t="shared" si="1"/>
        <v>146.38391178099562</v>
      </c>
      <c r="F54" s="85">
        <f t="shared" si="3"/>
        <v>239.53</v>
      </c>
      <c r="G54" s="85">
        <f t="shared" si="2"/>
        <v>18799.48368884989</v>
      </c>
    </row>
    <row r="55" spans="1:7" x14ac:dyDescent="0.25">
      <c r="A55" s="88">
        <f t="shared" si="4"/>
        <v>46813</v>
      </c>
      <c r="B55" s="87">
        <v>39</v>
      </c>
      <c r="C55" s="86">
        <f t="shared" si="5"/>
        <v>18799.48368884989</v>
      </c>
      <c r="D55" s="85">
        <f t="shared" si="0"/>
        <v>92.43</v>
      </c>
      <c r="E55" s="85">
        <f t="shared" si="1"/>
        <v>147.10363268058552</v>
      </c>
      <c r="F55" s="85">
        <f t="shared" si="3"/>
        <v>239.53</v>
      </c>
      <c r="G55" s="85">
        <f t="shared" si="2"/>
        <v>18652.380056169306</v>
      </c>
    </row>
    <row r="56" spans="1:7" x14ac:dyDescent="0.25">
      <c r="A56" s="88">
        <f t="shared" si="4"/>
        <v>46844</v>
      </c>
      <c r="B56" s="87">
        <v>40</v>
      </c>
      <c r="C56" s="86">
        <f t="shared" si="5"/>
        <v>18652.380056169306</v>
      </c>
      <c r="D56" s="85">
        <f t="shared" si="0"/>
        <v>91.71</v>
      </c>
      <c r="E56" s="85">
        <f t="shared" si="1"/>
        <v>147.82689220793171</v>
      </c>
      <c r="F56" s="85">
        <f t="shared" si="3"/>
        <v>239.53</v>
      </c>
      <c r="G56" s="85">
        <f t="shared" si="2"/>
        <v>18504.553163961373</v>
      </c>
    </row>
    <row r="57" spans="1:7" x14ac:dyDescent="0.25">
      <c r="A57" s="88">
        <f t="shared" si="4"/>
        <v>46874</v>
      </c>
      <c r="B57" s="87">
        <v>41</v>
      </c>
      <c r="C57" s="86">
        <f t="shared" si="5"/>
        <v>18504.553163961373</v>
      </c>
      <c r="D57" s="85">
        <f t="shared" si="0"/>
        <v>90.98</v>
      </c>
      <c r="E57" s="85">
        <f t="shared" si="1"/>
        <v>148.5537077612874</v>
      </c>
      <c r="F57" s="85">
        <f t="shared" si="3"/>
        <v>239.53</v>
      </c>
      <c r="G57" s="85">
        <f t="shared" si="2"/>
        <v>18355.999456200087</v>
      </c>
    </row>
    <row r="58" spans="1:7" x14ac:dyDescent="0.25">
      <c r="A58" s="88">
        <f t="shared" si="4"/>
        <v>46905</v>
      </c>
      <c r="B58" s="87">
        <v>42</v>
      </c>
      <c r="C58" s="86">
        <f t="shared" si="5"/>
        <v>18355.999456200087</v>
      </c>
      <c r="D58" s="85">
        <f t="shared" si="0"/>
        <v>90.25</v>
      </c>
      <c r="E58" s="85">
        <f t="shared" si="1"/>
        <v>149.28409682444706</v>
      </c>
      <c r="F58" s="85">
        <f t="shared" si="3"/>
        <v>239.53</v>
      </c>
      <c r="G58" s="85">
        <f t="shared" si="2"/>
        <v>18206.715359375641</v>
      </c>
    </row>
    <row r="59" spans="1:7" x14ac:dyDescent="0.25">
      <c r="A59" s="88">
        <f t="shared" si="4"/>
        <v>46935</v>
      </c>
      <c r="B59" s="87">
        <v>43</v>
      </c>
      <c r="C59" s="86">
        <f t="shared" si="5"/>
        <v>18206.715359375641</v>
      </c>
      <c r="D59" s="85">
        <f t="shared" si="0"/>
        <v>89.52</v>
      </c>
      <c r="E59" s="85">
        <f t="shared" si="1"/>
        <v>150.01807696716725</v>
      </c>
      <c r="F59" s="85">
        <f t="shared" si="3"/>
        <v>239.53</v>
      </c>
      <c r="G59" s="85">
        <f t="shared" si="2"/>
        <v>18056.697282408473</v>
      </c>
    </row>
    <row r="60" spans="1:7" x14ac:dyDescent="0.25">
      <c r="A60" s="88">
        <f t="shared" si="4"/>
        <v>46966</v>
      </c>
      <c r="B60" s="87">
        <v>44</v>
      </c>
      <c r="C60" s="86">
        <f t="shared" si="5"/>
        <v>18056.697282408473</v>
      </c>
      <c r="D60" s="85">
        <f t="shared" si="0"/>
        <v>88.78</v>
      </c>
      <c r="E60" s="85">
        <f t="shared" si="1"/>
        <v>150.75566584558916</v>
      </c>
      <c r="F60" s="85">
        <f t="shared" si="3"/>
        <v>239.53</v>
      </c>
      <c r="G60" s="85">
        <f t="shared" si="2"/>
        <v>17905.941616562883</v>
      </c>
    </row>
    <row r="61" spans="1:7" x14ac:dyDescent="0.25">
      <c r="A61" s="88">
        <f t="shared" si="4"/>
        <v>46997</v>
      </c>
      <c r="B61" s="87">
        <v>45</v>
      </c>
      <c r="C61" s="86">
        <f t="shared" si="5"/>
        <v>17905.941616562883</v>
      </c>
      <c r="D61" s="85">
        <f t="shared" si="0"/>
        <v>88.04</v>
      </c>
      <c r="E61" s="85">
        <f t="shared" si="1"/>
        <v>151.4968812026633</v>
      </c>
      <c r="F61" s="85">
        <f t="shared" si="3"/>
        <v>239.53</v>
      </c>
      <c r="G61" s="85">
        <f t="shared" si="2"/>
        <v>17754.444735360219</v>
      </c>
    </row>
    <row r="62" spans="1:7" x14ac:dyDescent="0.25">
      <c r="A62" s="88">
        <f t="shared" si="4"/>
        <v>47027</v>
      </c>
      <c r="B62" s="87">
        <v>46</v>
      </c>
      <c r="C62" s="86">
        <f t="shared" si="5"/>
        <v>17754.444735360219</v>
      </c>
      <c r="D62" s="85">
        <f t="shared" si="0"/>
        <v>87.29</v>
      </c>
      <c r="E62" s="85">
        <f t="shared" si="1"/>
        <v>152.24174086857639</v>
      </c>
      <c r="F62" s="85">
        <f t="shared" si="3"/>
        <v>239.53</v>
      </c>
      <c r="G62" s="85">
        <f t="shared" si="2"/>
        <v>17602.202994491643</v>
      </c>
    </row>
    <row r="63" spans="1:7" x14ac:dyDescent="0.25">
      <c r="A63" s="88">
        <f t="shared" si="4"/>
        <v>47058</v>
      </c>
      <c r="B63" s="87">
        <v>47</v>
      </c>
      <c r="C63" s="86">
        <f t="shared" si="5"/>
        <v>17602.202994491643</v>
      </c>
      <c r="D63" s="85">
        <f t="shared" si="0"/>
        <v>86.54</v>
      </c>
      <c r="E63" s="85">
        <f t="shared" si="1"/>
        <v>152.99026276118025</v>
      </c>
      <c r="F63" s="85">
        <f t="shared" si="3"/>
        <v>239.53</v>
      </c>
      <c r="G63" s="85">
        <f t="shared" si="2"/>
        <v>17449.212731730462</v>
      </c>
    </row>
    <row r="64" spans="1:7" x14ac:dyDescent="0.25">
      <c r="A64" s="88">
        <f t="shared" si="4"/>
        <v>47088</v>
      </c>
      <c r="B64" s="87">
        <v>48</v>
      </c>
      <c r="C64" s="86">
        <f t="shared" si="5"/>
        <v>17449.212731730462</v>
      </c>
      <c r="D64" s="85">
        <f t="shared" si="0"/>
        <v>85.79</v>
      </c>
      <c r="E64" s="85">
        <f t="shared" si="1"/>
        <v>153.74246488642271</v>
      </c>
      <c r="F64" s="85">
        <f t="shared" si="3"/>
        <v>239.53</v>
      </c>
      <c r="G64" s="85">
        <f t="shared" si="2"/>
        <v>17295.47026684404</v>
      </c>
    </row>
    <row r="65" spans="1:7" x14ac:dyDescent="0.25">
      <c r="A65" s="88">
        <f t="shared" si="4"/>
        <v>47119</v>
      </c>
      <c r="B65" s="87">
        <v>49</v>
      </c>
      <c r="C65" s="86">
        <f t="shared" si="5"/>
        <v>17295.47026684404</v>
      </c>
      <c r="D65" s="85">
        <f t="shared" si="0"/>
        <v>85.04</v>
      </c>
      <c r="E65" s="85">
        <f t="shared" si="1"/>
        <v>154.49836533878096</v>
      </c>
      <c r="F65" s="85">
        <f t="shared" si="3"/>
        <v>239.53</v>
      </c>
      <c r="G65" s="85">
        <f t="shared" si="2"/>
        <v>17140.971901505258</v>
      </c>
    </row>
    <row r="66" spans="1:7" x14ac:dyDescent="0.25">
      <c r="A66" s="88">
        <f t="shared" si="4"/>
        <v>47150</v>
      </c>
      <c r="B66" s="87">
        <v>50</v>
      </c>
      <c r="C66" s="86">
        <f t="shared" si="5"/>
        <v>17140.971901505258</v>
      </c>
      <c r="D66" s="85">
        <f t="shared" si="0"/>
        <v>84.28</v>
      </c>
      <c r="E66" s="85">
        <f t="shared" si="1"/>
        <v>155.25798230169661</v>
      </c>
      <c r="F66" s="85">
        <f t="shared" si="3"/>
        <v>239.53</v>
      </c>
      <c r="G66" s="85">
        <f t="shared" si="2"/>
        <v>16985.713919203561</v>
      </c>
    </row>
    <row r="67" spans="1:7" x14ac:dyDescent="0.25">
      <c r="A67" s="88">
        <f t="shared" si="4"/>
        <v>47178</v>
      </c>
      <c r="B67" s="87">
        <v>51</v>
      </c>
      <c r="C67" s="86">
        <f t="shared" si="5"/>
        <v>16985.713919203561</v>
      </c>
      <c r="D67" s="85">
        <f t="shared" si="0"/>
        <v>83.51</v>
      </c>
      <c r="E67" s="85">
        <f t="shared" si="1"/>
        <v>156.0213340480133</v>
      </c>
      <c r="F67" s="85">
        <f t="shared" si="3"/>
        <v>239.53</v>
      </c>
      <c r="G67" s="85">
        <f t="shared" si="2"/>
        <v>16829.692585155546</v>
      </c>
    </row>
    <row r="68" spans="1:7" x14ac:dyDescent="0.25">
      <c r="A68" s="88">
        <f t="shared" si="4"/>
        <v>47209</v>
      </c>
      <c r="B68" s="87">
        <v>52</v>
      </c>
      <c r="C68" s="86">
        <f t="shared" si="5"/>
        <v>16829.692585155546</v>
      </c>
      <c r="D68" s="85">
        <f t="shared" si="0"/>
        <v>82.75</v>
      </c>
      <c r="E68" s="85">
        <f t="shared" si="1"/>
        <v>156.78843894041603</v>
      </c>
      <c r="F68" s="85">
        <f t="shared" si="3"/>
        <v>239.53</v>
      </c>
      <c r="G68" s="85">
        <f t="shared" si="2"/>
        <v>16672.904146215129</v>
      </c>
    </row>
    <row r="69" spans="1:7" x14ac:dyDescent="0.25">
      <c r="A69" s="88">
        <f t="shared" si="4"/>
        <v>47239</v>
      </c>
      <c r="B69" s="87">
        <v>53</v>
      </c>
      <c r="C69" s="86">
        <f t="shared" si="5"/>
        <v>16672.904146215129</v>
      </c>
      <c r="D69" s="85">
        <f t="shared" si="0"/>
        <v>81.98</v>
      </c>
      <c r="E69" s="85">
        <f t="shared" si="1"/>
        <v>157.55931543187307</v>
      </c>
      <c r="F69" s="85">
        <f t="shared" si="3"/>
        <v>239.53</v>
      </c>
      <c r="G69" s="85">
        <f t="shared" si="2"/>
        <v>16515.344830783255</v>
      </c>
    </row>
    <row r="70" spans="1:7" x14ac:dyDescent="0.25">
      <c r="A70" s="88">
        <f t="shared" si="4"/>
        <v>47270</v>
      </c>
      <c r="B70" s="87">
        <v>54</v>
      </c>
      <c r="C70" s="86">
        <f t="shared" si="5"/>
        <v>16515.344830783255</v>
      </c>
      <c r="D70" s="85">
        <f t="shared" si="0"/>
        <v>81.2</v>
      </c>
      <c r="E70" s="85">
        <f t="shared" si="1"/>
        <v>158.33398206607978</v>
      </c>
      <c r="F70" s="85">
        <f t="shared" si="3"/>
        <v>239.53</v>
      </c>
      <c r="G70" s="85">
        <f t="shared" si="2"/>
        <v>16357.010848717175</v>
      </c>
    </row>
    <row r="71" spans="1:7" x14ac:dyDescent="0.25">
      <c r="A71" s="88">
        <f t="shared" si="4"/>
        <v>47300</v>
      </c>
      <c r="B71" s="87">
        <v>55</v>
      </c>
      <c r="C71" s="86">
        <f t="shared" si="5"/>
        <v>16357.010848717175</v>
      </c>
      <c r="D71" s="85">
        <f t="shared" si="0"/>
        <v>80.42</v>
      </c>
      <c r="E71" s="85">
        <f t="shared" si="1"/>
        <v>159.11245747790468</v>
      </c>
      <c r="F71" s="85">
        <f t="shared" si="3"/>
        <v>239.53</v>
      </c>
      <c r="G71" s="85">
        <f t="shared" si="2"/>
        <v>16197.89839123927</v>
      </c>
    </row>
    <row r="72" spans="1:7" x14ac:dyDescent="0.25">
      <c r="A72" s="88">
        <f t="shared" si="4"/>
        <v>47331</v>
      </c>
      <c r="B72" s="87">
        <v>56</v>
      </c>
      <c r="C72" s="86">
        <f t="shared" si="5"/>
        <v>16197.89839123927</v>
      </c>
      <c r="D72" s="85">
        <f t="shared" si="0"/>
        <v>79.64</v>
      </c>
      <c r="E72" s="85">
        <f t="shared" si="1"/>
        <v>159.89476039383769</v>
      </c>
      <c r="F72" s="85">
        <f t="shared" si="3"/>
        <v>239.53</v>
      </c>
      <c r="G72" s="85">
        <f t="shared" si="2"/>
        <v>16038.003630845433</v>
      </c>
    </row>
    <row r="73" spans="1:7" x14ac:dyDescent="0.25">
      <c r="A73" s="88">
        <f t="shared" si="4"/>
        <v>47362</v>
      </c>
      <c r="B73" s="87">
        <v>57</v>
      </c>
      <c r="C73" s="86">
        <f t="shared" si="5"/>
        <v>16038.003630845433</v>
      </c>
      <c r="D73" s="85">
        <f t="shared" si="0"/>
        <v>78.849999999999994</v>
      </c>
      <c r="E73" s="85">
        <f t="shared" si="1"/>
        <v>160.68090963244074</v>
      </c>
      <c r="F73" s="85">
        <f t="shared" si="3"/>
        <v>239.53</v>
      </c>
      <c r="G73" s="85">
        <f t="shared" si="2"/>
        <v>15877.322721212991</v>
      </c>
    </row>
    <row r="74" spans="1:7" x14ac:dyDescent="0.25">
      <c r="A74" s="88">
        <f t="shared" si="4"/>
        <v>47392</v>
      </c>
      <c r="B74" s="87">
        <v>58</v>
      </c>
      <c r="C74" s="86">
        <f t="shared" si="5"/>
        <v>15877.322721212991</v>
      </c>
      <c r="D74" s="85">
        <f t="shared" si="0"/>
        <v>78.06</v>
      </c>
      <c r="E74" s="85">
        <f t="shared" si="1"/>
        <v>161.47092410480025</v>
      </c>
      <c r="F74" s="85">
        <f t="shared" si="3"/>
        <v>239.53</v>
      </c>
      <c r="G74" s="85">
        <f t="shared" si="2"/>
        <v>15715.851797108191</v>
      </c>
    </row>
    <row r="75" spans="1:7" x14ac:dyDescent="0.25">
      <c r="A75" s="88">
        <f t="shared" si="4"/>
        <v>47423</v>
      </c>
      <c r="B75" s="87">
        <v>59</v>
      </c>
      <c r="C75" s="86">
        <f t="shared" si="5"/>
        <v>15715.851797108191</v>
      </c>
      <c r="D75" s="85">
        <f t="shared" si="0"/>
        <v>77.27</v>
      </c>
      <c r="E75" s="85">
        <f t="shared" si="1"/>
        <v>162.26482281498218</v>
      </c>
      <c r="F75" s="85">
        <f t="shared" si="3"/>
        <v>239.53</v>
      </c>
      <c r="G75" s="85">
        <f t="shared" si="2"/>
        <v>15553.586974293208</v>
      </c>
    </row>
    <row r="76" spans="1:7" x14ac:dyDescent="0.25">
      <c r="A76" s="88">
        <f t="shared" si="4"/>
        <v>47453</v>
      </c>
      <c r="B76" s="87">
        <v>60</v>
      </c>
      <c r="C76" s="86">
        <f>G75</f>
        <v>15553.586974293208</v>
      </c>
      <c r="D76" s="85">
        <f>ROUND(C76*$E$13/12,2)</f>
        <v>76.47</v>
      </c>
      <c r="E76" s="85">
        <f t="shared" si="1"/>
        <v>163.06262486048917</v>
      </c>
      <c r="F76" s="85">
        <f t="shared" si="3"/>
        <v>239.53</v>
      </c>
      <c r="G76" s="85">
        <f>C76-E76</f>
        <v>15390.524349432719</v>
      </c>
    </row>
    <row r="77" spans="1:7" x14ac:dyDescent="0.25">
      <c r="A77" s="88">
        <f t="shared" si="4"/>
        <v>47484</v>
      </c>
      <c r="B77" s="87">
        <v>61</v>
      </c>
      <c r="C77" s="86">
        <f t="shared" ref="C77" si="6">G76</f>
        <v>15390.524349432719</v>
      </c>
      <c r="D77" s="85">
        <f t="shared" ref="D77" si="7">ROUND(C77*$E$13/12,2)</f>
        <v>75.67</v>
      </c>
      <c r="E77" s="85">
        <f t="shared" si="1"/>
        <v>163.86434943271991</v>
      </c>
      <c r="F77" s="85">
        <f t="shared" si="3"/>
        <v>239.53</v>
      </c>
      <c r="G77" s="85">
        <f t="shared" ref="G77" si="8">C77-E77</f>
        <v>15226.659999999998</v>
      </c>
    </row>
    <row r="78" spans="1:7" x14ac:dyDescent="0.25">
      <c r="A78" s="88"/>
      <c r="B78" s="87"/>
      <c r="C78" s="86"/>
      <c r="D78" s="85"/>
      <c r="E78" s="85"/>
      <c r="F78" s="85"/>
      <c r="G78" s="85"/>
    </row>
    <row r="79" spans="1:7" x14ac:dyDescent="0.25">
      <c r="A79" s="88"/>
      <c r="B79" s="87"/>
      <c r="C79" s="86"/>
      <c r="D79" s="85"/>
      <c r="E79" s="85"/>
      <c r="F79" s="85"/>
      <c r="G79" s="85"/>
    </row>
    <row r="80" spans="1:7" x14ac:dyDescent="0.25">
      <c r="A80" s="88"/>
      <c r="B80" s="87"/>
      <c r="C80" s="86"/>
      <c r="D80" s="85"/>
      <c r="E80" s="85"/>
      <c r="F80" s="85"/>
      <c r="G80" s="85"/>
    </row>
    <row r="81" spans="1:7" x14ac:dyDescent="0.25">
      <c r="A81" s="88"/>
      <c r="B81" s="87"/>
      <c r="C81" s="86"/>
      <c r="D81" s="85"/>
      <c r="E81" s="85"/>
      <c r="F81" s="85"/>
      <c r="G81" s="85"/>
    </row>
    <row r="82" spans="1:7" x14ac:dyDescent="0.25">
      <c r="A82" s="88"/>
      <c r="B82" s="87"/>
      <c r="C82" s="86"/>
      <c r="D82" s="85"/>
      <c r="E82" s="85"/>
      <c r="F82" s="85"/>
      <c r="G82" s="85"/>
    </row>
    <row r="83" spans="1:7" x14ac:dyDescent="0.25">
      <c r="A83" s="88"/>
      <c r="B83" s="87"/>
      <c r="C83" s="86"/>
      <c r="D83" s="85"/>
      <c r="E83" s="85"/>
      <c r="F83" s="85"/>
      <c r="G83" s="85"/>
    </row>
    <row r="84" spans="1:7" x14ac:dyDescent="0.25">
      <c r="A84" s="88"/>
      <c r="B84" s="87"/>
      <c r="C84" s="86"/>
      <c r="D84" s="85"/>
      <c r="E84" s="85"/>
      <c r="F84" s="85"/>
      <c r="G84" s="85"/>
    </row>
    <row r="85" spans="1:7" x14ac:dyDescent="0.25">
      <c r="A85" s="88"/>
      <c r="B85" s="87"/>
      <c r="C85" s="86"/>
      <c r="D85" s="85"/>
      <c r="E85" s="85"/>
      <c r="F85" s="85"/>
      <c r="G85" s="85"/>
    </row>
    <row r="86" spans="1:7" x14ac:dyDescent="0.25">
      <c r="A86" s="88"/>
      <c r="B86" s="87"/>
      <c r="C86" s="86"/>
      <c r="D86" s="85"/>
      <c r="E86" s="85"/>
      <c r="F86" s="85"/>
      <c r="G86" s="85"/>
    </row>
    <row r="87" spans="1:7" x14ac:dyDescent="0.25">
      <c r="A87" s="88"/>
      <c r="B87" s="87"/>
      <c r="C87" s="86"/>
      <c r="D87" s="85"/>
      <c r="E87" s="85"/>
      <c r="F87" s="85"/>
      <c r="G87" s="85"/>
    </row>
    <row r="88" spans="1:7" x14ac:dyDescent="0.25">
      <c r="A88" s="88"/>
      <c r="B88" s="87"/>
      <c r="C88" s="86"/>
      <c r="D88" s="85"/>
      <c r="E88" s="85"/>
      <c r="F88" s="85"/>
      <c r="G88" s="85"/>
    </row>
    <row r="89" spans="1:7" x14ac:dyDescent="0.25">
      <c r="A89" s="88"/>
      <c r="B89" s="87"/>
      <c r="C89" s="86"/>
      <c r="D89" s="85"/>
      <c r="E89" s="85"/>
      <c r="F89" s="85"/>
      <c r="G89" s="85"/>
    </row>
    <row r="90" spans="1:7" x14ac:dyDescent="0.25">
      <c r="A90" s="88"/>
      <c r="B90" s="87"/>
      <c r="C90" s="86"/>
      <c r="D90" s="85"/>
      <c r="E90" s="85"/>
      <c r="F90" s="85"/>
      <c r="G90" s="85"/>
    </row>
    <row r="91" spans="1:7" x14ac:dyDescent="0.25">
      <c r="A91" s="88"/>
      <c r="B91" s="87"/>
      <c r="C91" s="86"/>
      <c r="D91" s="85"/>
      <c r="E91" s="85"/>
      <c r="F91" s="85"/>
      <c r="G91" s="85"/>
    </row>
    <row r="92" spans="1:7" x14ac:dyDescent="0.25">
      <c r="A92" s="88"/>
      <c r="B92" s="87"/>
      <c r="C92" s="86"/>
      <c r="D92" s="85"/>
      <c r="E92" s="85"/>
      <c r="F92" s="85"/>
      <c r="G92" s="85"/>
    </row>
    <row r="93" spans="1:7" x14ac:dyDescent="0.25">
      <c r="A93" s="88"/>
      <c r="B93" s="87"/>
      <c r="C93" s="86"/>
      <c r="D93" s="85"/>
      <c r="E93" s="85"/>
      <c r="F93" s="85"/>
      <c r="G93" s="85"/>
    </row>
    <row r="94" spans="1:7" x14ac:dyDescent="0.25">
      <c r="A94" s="88"/>
      <c r="B94" s="87"/>
      <c r="C94" s="86"/>
      <c r="D94" s="85"/>
      <c r="E94" s="85"/>
      <c r="F94" s="85"/>
      <c r="G94" s="85"/>
    </row>
    <row r="95" spans="1:7" x14ac:dyDescent="0.25">
      <c r="A95" s="88"/>
      <c r="B95" s="87"/>
      <c r="C95" s="86"/>
      <c r="D95" s="85"/>
      <c r="E95" s="85"/>
      <c r="F95" s="85"/>
      <c r="G95" s="85"/>
    </row>
    <row r="96" spans="1:7" x14ac:dyDescent="0.25">
      <c r="A96" s="88"/>
      <c r="B96" s="87"/>
      <c r="C96" s="86"/>
      <c r="D96" s="85"/>
      <c r="E96" s="85"/>
      <c r="F96" s="85"/>
      <c r="G96" s="85"/>
    </row>
    <row r="97" spans="1:7" x14ac:dyDescent="0.25">
      <c r="A97" s="88"/>
      <c r="B97" s="87"/>
      <c r="C97" s="86"/>
      <c r="D97" s="85"/>
      <c r="E97" s="85"/>
      <c r="F97" s="85"/>
      <c r="G97" s="85"/>
    </row>
    <row r="98" spans="1:7" x14ac:dyDescent="0.25">
      <c r="A98" s="88"/>
      <c r="B98" s="87"/>
      <c r="C98" s="86"/>
      <c r="D98" s="85"/>
      <c r="E98" s="85"/>
      <c r="F98" s="85"/>
      <c r="G98" s="85"/>
    </row>
    <row r="99" spans="1:7" x14ac:dyDescent="0.25">
      <c r="A99" s="88"/>
      <c r="B99" s="87"/>
      <c r="C99" s="86"/>
      <c r="D99" s="85"/>
      <c r="E99" s="85"/>
      <c r="F99" s="85"/>
      <c r="G99" s="85"/>
    </row>
    <row r="100" spans="1:7" x14ac:dyDescent="0.25">
      <c r="A100" s="88"/>
      <c r="B100" s="87"/>
      <c r="C100" s="86"/>
      <c r="D100" s="85"/>
      <c r="E100" s="85"/>
      <c r="F100" s="85"/>
      <c r="G100" s="85"/>
    </row>
    <row r="101" spans="1:7" x14ac:dyDescent="0.25">
      <c r="A101" s="88"/>
      <c r="B101" s="87"/>
      <c r="C101" s="86"/>
      <c r="D101" s="85"/>
      <c r="E101" s="85"/>
      <c r="F101" s="85"/>
      <c r="G101" s="85"/>
    </row>
    <row r="102" spans="1:7" x14ac:dyDescent="0.25">
      <c r="A102" s="88"/>
      <c r="B102" s="87"/>
      <c r="C102" s="86"/>
      <c r="D102" s="85"/>
      <c r="E102" s="85"/>
      <c r="F102" s="85"/>
      <c r="G102" s="85"/>
    </row>
    <row r="103" spans="1:7" x14ac:dyDescent="0.25">
      <c r="A103" s="88"/>
      <c r="B103" s="87"/>
      <c r="C103" s="86"/>
      <c r="D103" s="85"/>
      <c r="E103" s="85"/>
      <c r="F103" s="85"/>
      <c r="G103" s="85"/>
    </row>
    <row r="104" spans="1:7" x14ac:dyDescent="0.25">
      <c r="A104" s="88"/>
      <c r="B104" s="87"/>
      <c r="C104" s="86"/>
      <c r="D104" s="85"/>
      <c r="E104" s="85"/>
      <c r="F104" s="85"/>
      <c r="G104" s="85"/>
    </row>
    <row r="105" spans="1:7" x14ac:dyDescent="0.25">
      <c r="A105" s="88"/>
      <c r="B105" s="87"/>
      <c r="C105" s="86"/>
      <c r="D105" s="85"/>
      <c r="E105" s="85"/>
      <c r="F105" s="85"/>
      <c r="G105" s="85"/>
    </row>
    <row r="106" spans="1:7" x14ac:dyDescent="0.25">
      <c r="A106" s="88"/>
      <c r="B106" s="87"/>
      <c r="C106" s="86"/>
      <c r="D106" s="85"/>
      <c r="E106" s="85"/>
      <c r="F106" s="85"/>
      <c r="G106" s="85"/>
    </row>
    <row r="107" spans="1:7" x14ac:dyDescent="0.25">
      <c r="A107" s="88"/>
      <c r="B107" s="87"/>
      <c r="C107" s="86"/>
      <c r="D107" s="85"/>
      <c r="E107" s="85"/>
      <c r="F107" s="85"/>
      <c r="G107" s="85"/>
    </row>
    <row r="108" spans="1:7" x14ac:dyDescent="0.25">
      <c r="A108" s="88"/>
      <c r="B108" s="87"/>
      <c r="C108" s="86"/>
      <c r="D108" s="85"/>
      <c r="E108" s="85"/>
      <c r="F108" s="85"/>
      <c r="G108" s="85"/>
    </row>
    <row r="109" spans="1:7" x14ac:dyDescent="0.25">
      <c r="A109" s="88"/>
      <c r="B109" s="87"/>
      <c r="C109" s="86"/>
      <c r="D109" s="85"/>
      <c r="E109" s="85"/>
      <c r="F109" s="85"/>
      <c r="G109" s="85"/>
    </row>
    <row r="110" spans="1:7" x14ac:dyDescent="0.25">
      <c r="A110" s="88"/>
      <c r="B110" s="87"/>
      <c r="C110" s="86"/>
      <c r="D110" s="85"/>
      <c r="E110" s="85"/>
      <c r="F110" s="85"/>
      <c r="G110" s="85"/>
    </row>
    <row r="111" spans="1:7" x14ac:dyDescent="0.25">
      <c r="A111" s="88"/>
      <c r="B111" s="87"/>
      <c r="C111" s="86"/>
      <c r="D111" s="85"/>
      <c r="E111" s="85"/>
      <c r="F111" s="85"/>
      <c r="G111" s="85"/>
    </row>
    <row r="112" spans="1:7" x14ac:dyDescent="0.25">
      <c r="A112" s="88"/>
      <c r="B112" s="87"/>
      <c r="C112" s="86"/>
      <c r="D112" s="85"/>
      <c r="E112" s="85"/>
      <c r="F112" s="85"/>
      <c r="G112" s="85"/>
    </row>
    <row r="113" spans="1:7" x14ac:dyDescent="0.25">
      <c r="A113" s="88"/>
      <c r="B113" s="87"/>
      <c r="C113" s="86"/>
      <c r="D113" s="85"/>
      <c r="E113" s="85"/>
      <c r="F113" s="85"/>
      <c r="G113" s="85"/>
    </row>
    <row r="114" spans="1:7" x14ac:dyDescent="0.25">
      <c r="A114" s="88"/>
      <c r="B114" s="87"/>
      <c r="C114" s="86"/>
      <c r="D114" s="85"/>
      <c r="E114" s="85"/>
      <c r="F114" s="85"/>
      <c r="G114" s="85"/>
    </row>
    <row r="115" spans="1:7" x14ac:dyDescent="0.25">
      <c r="A115" s="88"/>
      <c r="B115" s="87"/>
      <c r="C115" s="86"/>
      <c r="D115" s="85"/>
      <c r="E115" s="85"/>
      <c r="F115" s="85"/>
      <c r="G115" s="85"/>
    </row>
    <row r="116" spans="1:7" x14ac:dyDescent="0.25">
      <c r="A116" s="88"/>
      <c r="B116" s="87"/>
      <c r="C116" s="86"/>
      <c r="D116" s="85"/>
      <c r="E116" s="85"/>
      <c r="F116" s="85"/>
      <c r="G116" s="85"/>
    </row>
    <row r="117" spans="1:7" x14ac:dyDescent="0.25">
      <c r="A117" s="88"/>
      <c r="B117" s="87"/>
      <c r="C117" s="86"/>
      <c r="D117" s="85"/>
      <c r="E117" s="85"/>
      <c r="F117" s="85"/>
      <c r="G117" s="85"/>
    </row>
    <row r="118" spans="1:7" x14ac:dyDescent="0.25">
      <c r="A118" s="88"/>
      <c r="B118" s="87"/>
      <c r="C118" s="86"/>
      <c r="D118" s="85"/>
      <c r="E118" s="85"/>
      <c r="F118" s="85"/>
      <c r="G118" s="85"/>
    </row>
    <row r="119" spans="1:7" x14ac:dyDescent="0.25">
      <c r="A119" s="88"/>
      <c r="B119" s="87"/>
      <c r="C119" s="86"/>
      <c r="D119" s="85"/>
      <c r="E119" s="85"/>
      <c r="F119" s="85"/>
      <c r="G119" s="85"/>
    </row>
    <row r="120" spans="1:7" x14ac:dyDescent="0.25">
      <c r="A120" s="88"/>
      <c r="B120" s="87"/>
      <c r="C120" s="86"/>
      <c r="D120" s="85"/>
      <c r="E120" s="85"/>
      <c r="F120" s="85"/>
      <c r="G120" s="85"/>
    </row>
    <row r="121" spans="1:7" x14ac:dyDescent="0.25">
      <c r="A121" s="88"/>
      <c r="B121" s="87"/>
      <c r="C121" s="86"/>
      <c r="D121" s="85"/>
      <c r="E121" s="85"/>
      <c r="F121" s="85"/>
      <c r="G121" s="85"/>
    </row>
    <row r="122" spans="1:7" x14ac:dyDescent="0.25">
      <c r="A122" s="88"/>
      <c r="B122" s="87"/>
      <c r="C122" s="86"/>
      <c r="D122" s="85"/>
      <c r="E122" s="85"/>
      <c r="F122" s="85"/>
      <c r="G122" s="85"/>
    </row>
    <row r="123" spans="1:7" x14ac:dyDescent="0.25">
      <c r="A123" s="88"/>
      <c r="B123" s="87"/>
      <c r="C123" s="86"/>
      <c r="D123" s="85"/>
      <c r="E123" s="85"/>
      <c r="F123" s="85"/>
      <c r="G123" s="85"/>
    </row>
    <row r="124" spans="1:7" x14ac:dyDescent="0.25">
      <c r="A124" s="88"/>
      <c r="B124" s="87"/>
      <c r="C124" s="86"/>
      <c r="D124" s="85"/>
      <c r="E124" s="85"/>
      <c r="F124" s="85"/>
      <c r="G124" s="85"/>
    </row>
    <row r="125" spans="1:7" x14ac:dyDescent="0.25">
      <c r="A125" s="88"/>
      <c r="B125" s="87"/>
      <c r="C125" s="86"/>
      <c r="D125" s="85"/>
      <c r="E125" s="85"/>
      <c r="F125" s="85"/>
      <c r="G125" s="85"/>
    </row>
    <row r="126" spans="1:7" x14ac:dyDescent="0.25">
      <c r="A126" s="88"/>
      <c r="B126" s="87"/>
      <c r="C126" s="86"/>
      <c r="D126" s="85"/>
      <c r="E126" s="85"/>
      <c r="F126" s="85"/>
      <c r="G126" s="85"/>
    </row>
    <row r="127" spans="1:7" x14ac:dyDescent="0.25">
      <c r="A127" s="88"/>
      <c r="B127" s="87"/>
      <c r="C127" s="86"/>
      <c r="D127" s="85"/>
      <c r="E127" s="85"/>
      <c r="F127" s="85"/>
      <c r="G127" s="85"/>
    </row>
    <row r="128" spans="1:7" x14ac:dyDescent="0.25">
      <c r="A128" s="88"/>
      <c r="B128" s="87"/>
      <c r="C128" s="86"/>
      <c r="D128" s="85"/>
      <c r="E128" s="85"/>
      <c r="F128" s="85"/>
      <c r="G128" s="85"/>
    </row>
    <row r="129" spans="1:7" x14ac:dyDescent="0.25">
      <c r="A129" s="88"/>
      <c r="B129" s="87"/>
      <c r="C129" s="86"/>
      <c r="D129" s="85"/>
      <c r="E129" s="85"/>
      <c r="F129" s="85"/>
      <c r="G129" s="85"/>
    </row>
    <row r="130" spans="1:7" x14ac:dyDescent="0.25">
      <c r="A130" s="88"/>
      <c r="B130" s="87"/>
      <c r="C130" s="86"/>
      <c r="D130" s="85"/>
      <c r="E130" s="85"/>
      <c r="F130" s="85"/>
      <c r="G130" s="85"/>
    </row>
    <row r="131" spans="1:7" x14ac:dyDescent="0.25">
      <c r="A131" s="88"/>
      <c r="B131" s="87"/>
      <c r="C131" s="86"/>
      <c r="D131" s="85"/>
      <c r="E131" s="85"/>
      <c r="F131" s="85"/>
      <c r="G131" s="85"/>
    </row>
    <row r="132" spans="1:7" x14ac:dyDescent="0.25">
      <c r="A132" s="88"/>
      <c r="B132" s="87"/>
      <c r="C132" s="86"/>
      <c r="D132" s="85"/>
      <c r="E132" s="85"/>
      <c r="F132" s="85"/>
      <c r="G132" s="85"/>
    </row>
    <row r="133" spans="1:7" x14ac:dyDescent="0.25">
      <c r="A133" s="88"/>
      <c r="B133" s="87"/>
      <c r="C133" s="86"/>
      <c r="D133" s="85"/>
      <c r="E133" s="85"/>
      <c r="F133" s="85"/>
      <c r="G133" s="85"/>
    </row>
    <row r="134" spans="1:7" x14ac:dyDescent="0.25">
      <c r="A134" s="88"/>
      <c r="B134" s="87"/>
      <c r="C134" s="86"/>
      <c r="D134" s="85"/>
      <c r="E134" s="85"/>
      <c r="F134" s="85"/>
      <c r="G134" s="85"/>
    </row>
    <row r="135" spans="1:7" x14ac:dyDescent="0.25">
      <c r="A135" s="88"/>
      <c r="B135" s="87"/>
      <c r="C135" s="86"/>
      <c r="D135" s="85"/>
      <c r="E135" s="85"/>
      <c r="F135" s="85"/>
      <c r="G135" s="85"/>
    </row>
    <row r="136" spans="1:7" x14ac:dyDescent="0.25">
      <c r="A136" s="88"/>
      <c r="B136" s="87"/>
      <c r="C136" s="86"/>
      <c r="D136" s="85"/>
      <c r="E136" s="85"/>
      <c r="F136" s="85"/>
      <c r="G136" s="85"/>
    </row>
  </sheetData>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0F8F-6F65-43D4-9B64-35D83921EE2D}">
  <dimension ref="A1:R133"/>
  <sheetViews>
    <sheetView topLeftCell="A4" workbookViewId="0">
      <selection activeCell="E19" sqref="E19"/>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1" width="9.140625" style="84"/>
    <col min="12" max="12" width="9.140625" style="131"/>
    <col min="13" max="13" width="7.85546875" style="131" customWidth="1"/>
    <col min="14" max="14" width="14.7109375" style="131" customWidth="1"/>
    <col min="15" max="15" width="14.28515625" style="131" customWidth="1"/>
    <col min="16" max="18" width="14.7109375" style="131" customWidth="1"/>
    <col min="19" max="257" width="9.140625" style="84"/>
    <col min="258" max="258" width="7.85546875" style="84" customWidth="1"/>
    <col min="259" max="259" width="14.7109375" style="84" customWidth="1"/>
    <col min="260" max="260" width="14.28515625" style="84" customWidth="1"/>
    <col min="261" max="263" width="14.7109375" style="84" customWidth="1"/>
    <col min="264" max="268" width="9.140625" style="84"/>
    <col min="269" max="269" width="7.85546875" style="84" customWidth="1"/>
    <col min="270" max="270" width="14.7109375" style="84" customWidth="1"/>
    <col min="271" max="271" width="14.28515625" style="84" customWidth="1"/>
    <col min="272" max="274" width="14.7109375" style="84" customWidth="1"/>
    <col min="275" max="513" width="9.140625" style="84"/>
    <col min="514" max="514" width="7.85546875" style="84" customWidth="1"/>
    <col min="515" max="515" width="14.7109375" style="84" customWidth="1"/>
    <col min="516" max="516" width="14.28515625" style="84" customWidth="1"/>
    <col min="517" max="519" width="14.7109375" style="84" customWidth="1"/>
    <col min="520" max="524" width="9.140625" style="84"/>
    <col min="525" max="525" width="7.85546875" style="84" customWidth="1"/>
    <col min="526" max="526" width="14.7109375" style="84" customWidth="1"/>
    <col min="527" max="527" width="14.28515625" style="84" customWidth="1"/>
    <col min="528" max="530" width="14.7109375" style="84" customWidth="1"/>
    <col min="531" max="769" width="9.140625" style="84"/>
    <col min="770" max="770" width="7.85546875" style="84" customWidth="1"/>
    <col min="771" max="771" width="14.7109375" style="84" customWidth="1"/>
    <col min="772" max="772" width="14.28515625" style="84" customWidth="1"/>
    <col min="773" max="775" width="14.7109375" style="84" customWidth="1"/>
    <col min="776" max="780" width="9.140625" style="84"/>
    <col min="781" max="781" width="7.85546875" style="84" customWidth="1"/>
    <col min="782" max="782" width="14.7109375" style="84" customWidth="1"/>
    <col min="783" max="783" width="14.28515625" style="84" customWidth="1"/>
    <col min="784" max="786" width="14.7109375" style="84" customWidth="1"/>
    <col min="787" max="1025" width="9.140625" style="84"/>
    <col min="1026" max="1026" width="7.85546875" style="84" customWidth="1"/>
    <col min="1027" max="1027" width="14.7109375" style="84" customWidth="1"/>
    <col min="1028" max="1028" width="14.28515625" style="84" customWidth="1"/>
    <col min="1029" max="1031" width="14.7109375" style="84" customWidth="1"/>
    <col min="1032" max="1036" width="9.140625" style="84"/>
    <col min="1037" max="1037" width="7.85546875" style="84" customWidth="1"/>
    <col min="1038" max="1038" width="14.7109375" style="84" customWidth="1"/>
    <col min="1039" max="1039" width="14.28515625" style="84" customWidth="1"/>
    <col min="1040" max="1042" width="14.7109375" style="84" customWidth="1"/>
    <col min="1043" max="1281" width="9.140625" style="84"/>
    <col min="1282" max="1282" width="7.85546875" style="84" customWidth="1"/>
    <col min="1283" max="1283" width="14.7109375" style="84" customWidth="1"/>
    <col min="1284" max="1284" width="14.28515625" style="84" customWidth="1"/>
    <col min="1285" max="1287" width="14.7109375" style="84" customWidth="1"/>
    <col min="1288" max="1292" width="9.140625" style="84"/>
    <col min="1293" max="1293" width="7.85546875" style="84" customWidth="1"/>
    <col min="1294" max="1294" width="14.7109375" style="84" customWidth="1"/>
    <col min="1295" max="1295" width="14.28515625" style="84" customWidth="1"/>
    <col min="1296" max="1298" width="14.7109375" style="84" customWidth="1"/>
    <col min="1299" max="1537" width="9.140625" style="84"/>
    <col min="1538" max="1538" width="7.85546875" style="84" customWidth="1"/>
    <col min="1539" max="1539" width="14.7109375" style="84" customWidth="1"/>
    <col min="1540" max="1540" width="14.28515625" style="84" customWidth="1"/>
    <col min="1541" max="1543" width="14.7109375" style="84" customWidth="1"/>
    <col min="1544" max="1548" width="9.140625" style="84"/>
    <col min="1549" max="1549" width="7.85546875" style="84" customWidth="1"/>
    <col min="1550" max="1550" width="14.7109375" style="84" customWidth="1"/>
    <col min="1551" max="1551" width="14.28515625" style="84" customWidth="1"/>
    <col min="1552" max="1554" width="14.7109375" style="84" customWidth="1"/>
    <col min="1555" max="1793" width="9.140625" style="84"/>
    <col min="1794" max="1794" width="7.85546875" style="84" customWidth="1"/>
    <col min="1795" max="1795" width="14.7109375" style="84" customWidth="1"/>
    <col min="1796" max="1796" width="14.28515625" style="84" customWidth="1"/>
    <col min="1797" max="1799" width="14.7109375" style="84" customWidth="1"/>
    <col min="1800" max="1804" width="9.140625" style="84"/>
    <col min="1805" max="1805" width="7.85546875" style="84" customWidth="1"/>
    <col min="1806" max="1806" width="14.7109375" style="84" customWidth="1"/>
    <col min="1807" max="1807" width="14.28515625" style="84" customWidth="1"/>
    <col min="1808" max="1810" width="14.7109375" style="84" customWidth="1"/>
    <col min="1811" max="2049" width="9.140625" style="84"/>
    <col min="2050" max="2050" width="7.85546875" style="84" customWidth="1"/>
    <col min="2051" max="2051" width="14.7109375" style="84" customWidth="1"/>
    <col min="2052" max="2052" width="14.28515625" style="84" customWidth="1"/>
    <col min="2053" max="2055" width="14.7109375" style="84" customWidth="1"/>
    <col min="2056" max="2060" width="9.140625" style="84"/>
    <col min="2061" max="2061" width="7.85546875" style="84" customWidth="1"/>
    <col min="2062" max="2062" width="14.7109375" style="84" customWidth="1"/>
    <col min="2063" max="2063" width="14.28515625" style="84" customWidth="1"/>
    <col min="2064" max="2066" width="14.7109375" style="84" customWidth="1"/>
    <col min="2067" max="2305" width="9.140625" style="84"/>
    <col min="2306" max="2306" width="7.85546875" style="84" customWidth="1"/>
    <col min="2307" max="2307" width="14.7109375" style="84" customWidth="1"/>
    <col min="2308" max="2308" width="14.28515625" style="84" customWidth="1"/>
    <col min="2309" max="2311" width="14.7109375" style="84" customWidth="1"/>
    <col min="2312" max="2316" width="9.140625" style="84"/>
    <col min="2317" max="2317" width="7.85546875" style="84" customWidth="1"/>
    <col min="2318" max="2318" width="14.7109375" style="84" customWidth="1"/>
    <col min="2319" max="2319" width="14.28515625" style="84" customWidth="1"/>
    <col min="2320" max="2322" width="14.7109375" style="84" customWidth="1"/>
    <col min="2323" max="2561" width="9.140625" style="84"/>
    <col min="2562" max="2562" width="7.85546875" style="84" customWidth="1"/>
    <col min="2563" max="2563" width="14.7109375" style="84" customWidth="1"/>
    <col min="2564" max="2564" width="14.28515625" style="84" customWidth="1"/>
    <col min="2565" max="2567" width="14.7109375" style="84" customWidth="1"/>
    <col min="2568" max="2572" width="9.140625" style="84"/>
    <col min="2573" max="2573" width="7.85546875" style="84" customWidth="1"/>
    <col min="2574" max="2574" width="14.7109375" style="84" customWidth="1"/>
    <col min="2575" max="2575" width="14.28515625" style="84" customWidth="1"/>
    <col min="2576" max="2578" width="14.7109375" style="84" customWidth="1"/>
    <col min="2579" max="2817" width="9.140625" style="84"/>
    <col min="2818" max="2818" width="7.85546875" style="84" customWidth="1"/>
    <col min="2819" max="2819" width="14.7109375" style="84" customWidth="1"/>
    <col min="2820" max="2820" width="14.28515625" style="84" customWidth="1"/>
    <col min="2821" max="2823" width="14.7109375" style="84" customWidth="1"/>
    <col min="2824" max="2828" width="9.140625" style="84"/>
    <col min="2829" max="2829" width="7.85546875" style="84" customWidth="1"/>
    <col min="2830" max="2830" width="14.7109375" style="84" customWidth="1"/>
    <col min="2831" max="2831" width="14.28515625" style="84" customWidth="1"/>
    <col min="2832" max="2834" width="14.7109375" style="84" customWidth="1"/>
    <col min="2835" max="3073" width="9.140625" style="84"/>
    <col min="3074" max="3074" width="7.85546875" style="84" customWidth="1"/>
    <col min="3075" max="3075" width="14.7109375" style="84" customWidth="1"/>
    <col min="3076" max="3076" width="14.28515625" style="84" customWidth="1"/>
    <col min="3077" max="3079" width="14.7109375" style="84" customWidth="1"/>
    <col min="3080" max="3084" width="9.140625" style="84"/>
    <col min="3085" max="3085" width="7.85546875" style="84" customWidth="1"/>
    <col min="3086" max="3086" width="14.7109375" style="84" customWidth="1"/>
    <col min="3087" max="3087" width="14.28515625" style="84" customWidth="1"/>
    <col min="3088" max="3090" width="14.7109375" style="84" customWidth="1"/>
    <col min="3091" max="3329" width="9.140625" style="84"/>
    <col min="3330" max="3330" width="7.85546875" style="84" customWidth="1"/>
    <col min="3331" max="3331" width="14.7109375" style="84" customWidth="1"/>
    <col min="3332" max="3332" width="14.28515625" style="84" customWidth="1"/>
    <col min="3333" max="3335" width="14.7109375" style="84" customWidth="1"/>
    <col min="3336" max="3340" width="9.140625" style="84"/>
    <col min="3341" max="3341" width="7.85546875" style="84" customWidth="1"/>
    <col min="3342" max="3342" width="14.7109375" style="84" customWidth="1"/>
    <col min="3343" max="3343" width="14.28515625" style="84" customWidth="1"/>
    <col min="3344" max="3346" width="14.7109375" style="84" customWidth="1"/>
    <col min="3347" max="3585" width="9.140625" style="84"/>
    <col min="3586" max="3586" width="7.85546875" style="84" customWidth="1"/>
    <col min="3587" max="3587" width="14.7109375" style="84" customWidth="1"/>
    <col min="3588" max="3588" width="14.28515625" style="84" customWidth="1"/>
    <col min="3589" max="3591" width="14.7109375" style="84" customWidth="1"/>
    <col min="3592" max="3596" width="9.140625" style="84"/>
    <col min="3597" max="3597" width="7.85546875" style="84" customWidth="1"/>
    <col min="3598" max="3598" width="14.7109375" style="84" customWidth="1"/>
    <col min="3599" max="3599" width="14.28515625" style="84" customWidth="1"/>
    <col min="3600" max="3602" width="14.7109375" style="84" customWidth="1"/>
    <col min="3603" max="3841" width="9.140625" style="84"/>
    <col min="3842" max="3842" width="7.85546875" style="84" customWidth="1"/>
    <col min="3843" max="3843" width="14.7109375" style="84" customWidth="1"/>
    <col min="3844" max="3844" width="14.28515625" style="84" customWidth="1"/>
    <col min="3845" max="3847" width="14.7109375" style="84" customWidth="1"/>
    <col min="3848" max="3852" width="9.140625" style="84"/>
    <col min="3853" max="3853" width="7.85546875" style="84" customWidth="1"/>
    <col min="3854" max="3854" width="14.7109375" style="84" customWidth="1"/>
    <col min="3855" max="3855" width="14.28515625" style="84" customWidth="1"/>
    <col min="3856" max="3858" width="14.7109375" style="84" customWidth="1"/>
    <col min="3859" max="4097" width="9.140625" style="84"/>
    <col min="4098" max="4098" width="7.85546875" style="84" customWidth="1"/>
    <col min="4099" max="4099" width="14.7109375" style="84" customWidth="1"/>
    <col min="4100" max="4100" width="14.28515625" style="84" customWidth="1"/>
    <col min="4101" max="4103" width="14.7109375" style="84" customWidth="1"/>
    <col min="4104" max="4108" width="9.140625" style="84"/>
    <col min="4109" max="4109" width="7.85546875" style="84" customWidth="1"/>
    <col min="4110" max="4110" width="14.7109375" style="84" customWidth="1"/>
    <col min="4111" max="4111" width="14.28515625" style="84" customWidth="1"/>
    <col min="4112" max="4114" width="14.7109375" style="84" customWidth="1"/>
    <col min="4115" max="4353" width="9.140625" style="84"/>
    <col min="4354" max="4354" width="7.85546875" style="84" customWidth="1"/>
    <col min="4355" max="4355" width="14.7109375" style="84" customWidth="1"/>
    <col min="4356" max="4356" width="14.28515625" style="84" customWidth="1"/>
    <col min="4357" max="4359" width="14.7109375" style="84" customWidth="1"/>
    <col min="4360" max="4364" width="9.140625" style="84"/>
    <col min="4365" max="4365" width="7.85546875" style="84" customWidth="1"/>
    <col min="4366" max="4366" width="14.7109375" style="84" customWidth="1"/>
    <col min="4367" max="4367" width="14.28515625" style="84" customWidth="1"/>
    <col min="4368" max="4370" width="14.7109375" style="84" customWidth="1"/>
    <col min="4371" max="4609" width="9.140625" style="84"/>
    <col min="4610" max="4610" width="7.85546875" style="84" customWidth="1"/>
    <col min="4611" max="4611" width="14.7109375" style="84" customWidth="1"/>
    <col min="4612" max="4612" width="14.28515625" style="84" customWidth="1"/>
    <col min="4613" max="4615" width="14.7109375" style="84" customWidth="1"/>
    <col min="4616" max="4620" width="9.140625" style="84"/>
    <col min="4621" max="4621" width="7.85546875" style="84" customWidth="1"/>
    <col min="4622" max="4622" width="14.7109375" style="84" customWidth="1"/>
    <col min="4623" max="4623" width="14.28515625" style="84" customWidth="1"/>
    <col min="4624" max="4626" width="14.7109375" style="84" customWidth="1"/>
    <col min="4627" max="4865" width="9.140625" style="84"/>
    <col min="4866" max="4866" width="7.85546875" style="84" customWidth="1"/>
    <col min="4867" max="4867" width="14.7109375" style="84" customWidth="1"/>
    <col min="4868" max="4868" width="14.28515625" style="84" customWidth="1"/>
    <col min="4869" max="4871" width="14.7109375" style="84" customWidth="1"/>
    <col min="4872" max="4876" width="9.140625" style="84"/>
    <col min="4877" max="4877" width="7.85546875" style="84" customWidth="1"/>
    <col min="4878" max="4878" width="14.7109375" style="84" customWidth="1"/>
    <col min="4879" max="4879" width="14.28515625" style="84" customWidth="1"/>
    <col min="4880" max="4882" width="14.7109375" style="84" customWidth="1"/>
    <col min="4883" max="5121" width="9.140625" style="84"/>
    <col min="5122" max="5122" width="7.85546875" style="84" customWidth="1"/>
    <col min="5123" max="5123" width="14.7109375" style="84" customWidth="1"/>
    <col min="5124" max="5124" width="14.28515625" style="84" customWidth="1"/>
    <col min="5125" max="5127" width="14.7109375" style="84" customWidth="1"/>
    <col min="5128" max="5132" width="9.140625" style="84"/>
    <col min="5133" max="5133" width="7.85546875" style="84" customWidth="1"/>
    <col min="5134" max="5134" width="14.7109375" style="84" customWidth="1"/>
    <col min="5135" max="5135" width="14.28515625" style="84" customWidth="1"/>
    <col min="5136" max="5138" width="14.7109375" style="84" customWidth="1"/>
    <col min="5139" max="5377" width="9.140625" style="84"/>
    <col min="5378" max="5378" width="7.85546875" style="84" customWidth="1"/>
    <col min="5379" max="5379" width="14.7109375" style="84" customWidth="1"/>
    <col min="5380" max="5380" width="14.28515625" style="84" customWidth="1"/>
    <col min="5381" max="5383" width="14.7109375" style="84" customWidth="1"/>
    <col min="5384" max="5388" width="9.140625" style="84"/>
    <col min="5389" max="5389" width="7.85546875" style="84" customWidth="1"/>
    <col min="5390" max="5390" width="14.7109375" style="84" customWidth="1"/>
    <col min="5391" max="5391" width="14.28515625" style="84" customWidth="1"/>
    <col min="5392" max="5394" width="14.7109375" style="84" customWidth="1"/>
    <col min="5395" max="5633" width="9.140625" style="84"/>
    <col min="5634" max="5634" width="7.85546875" style="84" customWidth="1"/>
    <col min="5635" max="5635" width="14.7109375" style="84" customWidth="1"/>
    <col min="5636" max="5636" width="14.28515625" style="84" customWidth="1"/>
    <col min="5637" max="5639" width="14.7109375" style="84" customWidth="1"/>
    <col min="5640" max="5644" width="9.140625" style="84"/>
    <col min="5645" max="5645" width="7.85546875" style="84" customWidth="1"/>
    <col min="5646" max="5646" width="14.7109375" style="84" customWidth="1"/>
    <col min="5647" max="5647" width="14.28515625" style="84" customWidth="1"/>
    <col min="5648" max="5650" width="14.7109375" style="84" customWidth="1"/>
    <col min="5651" max="5889" width="9.140625" style="84"/>
    <col min="5890" max="5890" width="7.85546875" style="84" customWidth="1"/>
    <col min="5891" max="5891" width="14.7109375" style="84" customWidth="1"/>
    <col min="5892" max="5892" width="14.28515625" style="84" customWidth="1"/>
    <col min="5893" max="5895" width="14.7109375" style="84" customWidth="1"/>
    <col min="5896" max="5900" width="9.140625" style="84"/>
    <col min="5901" max="5901" width="7.85546875" style="84" customWidth="1"/>
    <col min="5902" max="5902" width="14.7109375" style="84" customWidth="1"/>
    <col min="5903" max="5903" width="14.28515625" style="84" customWidth="1"/>
    <col min="5904" max="5906" width="14.7109375" style="84" customWidth="1"/>
    <col min="5907" max="6145" width="9.140625" style="84"/>
    <col min="6146" max="6146" width="7.85546875" style="84" customWidth="1"/>
    <col min="6147" max="6147" width="14.7109375" style="84" customWidth="1"/>
    <col min="6148" max="6148" width="14.28515625" style="84" customWidth="1"/>
    <col min="6149" max="6151" width="14.7109375" style="84" customWidth="1"/>
    <col min="6152" max="6156" width="9.140625" style="84"/>
    <col min="6157" max="6157" width="7.85546875" style="84" customWidth="1"/>
    <col min="6158" max="6158" width="14.7109375" style="84" customWidth="1"/>
    <col min="6159" max="6159" width="14.28515625" style="84" customWidth="1"/>
    <col min="6160" max="6162" width="14.7109375" style="84" customWidth="1"/>
    <col min="6163" max="6401" width="9.140625" style="84"/>
    <col min="6402" max="6402" width="7.85546875" style="84" customWidth="1"/>
    <col min="6403" max="6403" width="14.7109375" style="84" customWidth="1"/>
    <col min="6404" max="6404" width="14.28515625" style="84" customWidth="1"/>
    <col min="6405" max="6407" width="14.7109375" style="84" customWidth="1"/>
    <col min="6408" max="6412" width="9.140625" style="84"/>
    <col min="6413" max="6413" width="7.85546875" style="84" customWidth="1"/>
    <col min="6414" max="6414" width="14.7109375" style="84" customWidth="1"/>
    <col min="6415" max="6415" width="14.28515625" style="84" customWidth="1"/>
    <col min="6416" max="6418" width="14.7109375" style="84" customWidth="1"/>
    <col min="6419" max="6657" width="9.140625" style="84"/>
    <col min="6658" max="6658" width="7.85546875" style="84" customWidth="1"/>
    <col min="6659" max="6659" width="14.7109375" style="84" customWidth="1"/>
    <col min="6660" max="6660" width="14.28515625" style="84" customWidth="1"/>
    <col min="6661" max="6663" width="14.7109375" style="84" customWidth="1"/>
    <col min="6664" max="6668" width="9.140625" style="84"/>
    <col min="6669" max="6669" width="7.85546875" style="84" customWidth="1"/>
    <col min="6670" max="6670" width="14.7109375" style="84" customWidth="1"/>
    <col min="6671" max="6671" width="14.28515625" style="84" customWidth="1"/>
    <col min="6672" max="6674" width="14.7109375" style="84" customWidth="1"/>
    <col min="6675" max="6913" width="9.140625" style="84"/>
    <col min="6914" max="6914" width="7.85546875" style="84" customWidth="1"/>
    <col min="6915" max="6915" width="14.7109375" style="84" customWidth="1"/>
    <col min="6916" max="6916" width="14.28515625" style="84" customWidth="1"/>
    <col min="6917" max="6919" width="14.7109375" style="84" customWidth="1"/>
    <col min="6920" max="6924" width="9.140625" style="84"/>
    <col min="6925" max="6925" width="7.85546875" style="84" customWidth="1"/>
    <col min="6926" max="6926" width="14.7109375" style="84" customWidth="1"/>
    <col min="6927" max="6927" width="14.28515625" style="84" customWidth="1"/>
    <col min="6928" max="6930" width="14.7109375" style="84" customWidth="1"/>
    <col min="6931" max="7169" width="9.140625" style="84"/>
    <col min="7170" max="7170" width="7.85546875" style="84" customWidth="1"/>
    <col min="7171" max="7171" width="14.7109375" style="84" customWidth="1"/>
    <col min="7172" max="7172" width="14.28515625" style="84" customWidth="1"/>
    <col min="7173" max="7175" width="14.7109375" style="84" customWidth="1"/>
    <col min="7176" max="7180" width="9.140625" style="84"/>
    <col min="7181" max="7181" width="7.85546875" style="84" customWidth="1"/>
    <col min="7182" max="7182" width="14.7109375" style="84" customWidth="1"/>
    <col min="7183" max="7183" width="14.28515625" style="84" customWidth="1"/>
    <col min="7184" max="7186" width="14.7109375" style="84" customWidth="1"/>
    <col min="7187" max="7425" width="9.140625" style="84"/>
    <col min="7426" max="7426" width="7.85546875" style="84" customWidth="1"/>
    <col min="7427" max="7427" width="14.7109375" style="84" customWidth="1"/>
    <col min="7428" max="7428" width="14.28515625" style="84" customWidth="1"/>
    <col min="7429" max="7431" width="14.7109375" style="84" customWidth="1"/>
    <col min="7432" max="7436" width="9.140625" style="84"/>
    <col min="7437" max="7437" width="7.85546875" style="84" customWidth="1"/>
    <col min="7438" max="7438" width="14.7109375" style="84" customWidth="1"/>
    <col min="7439" max="7439" width="14.28515625" style="84" customWidth="1"/>
    <col min="7440" max="7442" width="14.7109375" style="84" customWidth="1"/>
    <col min="7443" max="7681" width="9.140625" style="84"/>
    <col min="7682" max="7682" width="7.85546875" style="84" customWidth="1"/>
    <col min="7683" max="7683" width="14.7109375" style="84" customWidth="1"/>
    <col min="7684" max="7684" width="14.28515625" style="84" customWidth="1"/>
    <col min="7685" max="7687" width="14.7109375" style="84" customWidth="1"/>
    <col min="7688" max="7692" width="9.140625" style="84"/>
    <col min="7693" max="7693" width="7.85546875" style="84" customWidth="1"/>
    <col min="7694" max="7694" width="14.7109375" style="84" customWidth="1"/>
    <col min="7695" max="7695" width="14.28515625" style="84" customWidth="1"/>
    <col min="7696" max="7698" width="14.7109375" style="84" customWidth="1"/>
    <col min="7699" max="7937" width="9.140625" style="84"/>
    <col min="7938" max="7938" width="7.85546875" style="84" customWidth="1"/>
    <col min="7939" max="7939" width="14.7109375" style="84" customWidth="1"/>
    <col min="7940" max="7940" width="14.28515625" style="84" customWidth="1"/>
    <col min="7941" max="7943" width="14.7109375" style="84" customWidth="1"/>
    <col min="7944" max="7948" width="9.140625" style="84"/>
    <col min="7949" max="7949" width="7.85546875" style="84" customWidth="1"/>
    <col min="7950" max="7950" width="14.7109375" style="84" customWidth="1"/>
    <col min="7951" max="7951" width="14.28515625" style="84" customWidth="1"/>
    <col min="7952" max="7954" width="14.7109375" style="84" customWidth="1"/>
    <col min="7955" max="8193" width="9.140625" style="84"/>
    <col min="8194" max="8194" width="7.85546875" style="84" customWidth="1"/>
    <col min="8195" max="8195" width="14.7109375" style="84" customWidth="1"/>
    <col min="8196" max="8196" width="14.28515625" style="84" customWidth="1"/>
    <col min="8197" max="8199" width="14.7109375" style="84" customWidth="1"/>
    <col min="8200" max="8204" width="9.140625" style="84"/>
    <col min="8205" max="8205" width="7.85546875" style="84" customWidth="1"/>
    <col min="8206" max="8206" width="14.7109375" style="84" customWidth="1"/>
    <col min="8207" max="8207" width="14.28515625" style="84" customWidth="1"/>
    <col min="8208" max="8210" width="14.7109375" style="84" customWidth="1"/>
    <col min="8211" max="8449" width="9.140625" style="84"/>
    <col min="8450" max="8450" width="7.85546875" style="84" customWidth="1"/>
    <col min="8451" max="8451" width="14.7109375" style="84" customWidth="1"/>
    <col min="8452" max="8452" width="14.28515625" style="84" customWidth="1"/>
    <col min="8453" max="8455" width="14.7109375" style="84" customWidth="1"/>
    <col min="8456" max="8460" width="9.140625" style="84"/>
    <col min="8461" max="8461" width="7.85546875" style="84" customWidth="1"/>
    <col min="8462" max="8462" width="14.7109375" style="84" customWidth="1"/>
    <col min="8463" max="8463" width="14.28515625" style="84" customWidth="1"/>
    <col min="8464" max="8466" width="14.7109375" style="84" customWidth="1"/>
    <col min="8467" max="8705" width="9.140625" style="84"/>
    <col min="8706" max="8706" width="7.85546875" style="84" customWidth="1"/>
    <col min="8707" max="8707" width="14.7109375" style="84" customWidth="1"/>
    <col min="8708" max="8708" width="14.28515625" style="84" customWidth="1"/>
    <col min="8709" max="8711" width="14.7109375" style="84" customWidth="1"/>
    <col min="8712" max="8716" width="9.140625" style="84"/>
    <col min="8717" max="8717" width="7.85546875" style="84" customWidth="1"/>
    <col min="8718" max="8718" width="14.7109375" style="84" customWidth="1"/>
    <col min="8719" max="8719" width="14.28515625" style="84" customWidth="1"/>
    <col min="8720" max="8722" width="14.7109375" style="84" customWidth="1"/>
    <col min="8723" max="8961" width="9.140625" style="84"/>
    <col min="8962" max="8962" width="7.85546875" style="84" customWidth="1"/>
    <col min="8963" max="8963" width="14.7109375" style="84" customWidth="1"/>
    <col min="8964" max="8964" width="14.28515625" style="84" customWidth="1"/>
    <col min="8965" max="8967" width="14.7109375" style="84" customWidth="1"/>
    <col min="8968" max="8972" width="9.140625" style="84"/>
    <col min="8973" max="8973" width="7.85546875" style="84" customWidth="1"/>
    <col min="8974" max="8974" width="14.7109375" style="84" customWidth="1"/>
    <col min="8975" max="8975" width="14.28515625" style="84" customWidth="1"/>
    <col min="8976" max="8978" width="14.7109375" style="84" customWidth="1"/>
    <col min="8979" max="9217" width="9.140625" style="84"/>
    <col min="9218" max="9218" width="7.85546875" style="84" customWidth="1"/>
    <col min="9219" max="9219" width="14.7109375" style="84" customWidth="1"/>
    <col min="9220" max="9220" width="14.28515625" style="84" customWidth="1"/>
    <col min="9221" max="9223" width="14.7109375" style="84" customWidth="1"/>
    <col min="9224" max="9228" width="9.140625" style="84"/>
    <col min="9229" max="9229" width="7.85546875" style="84" customWidth="1"/>
    <col min="9230" max="9230" width="14.7109375" style="84" customWidth="1"/>
    <col min="9231" max="9231" width="14.28515625" style="84" customWidth="1"/>
    <col min="9232" max="9234" width="14.7109375" style="84" customWidth="1"/>
    <col min="9235" max="9473" width="9.140625" style="84"/>
    <col min="9474" max="9474" width="7.85546875" style="84" customWidth="1"/>
    <col min="9475" max="9475" width="14.7109375" style="84" customWidth="1"/>
    <col min="9476" max="9476" width="14.28515625" style="84" customWidth="1"/>
    <col min="9477" max="9479" width="14.7109375" style="84" customWidth="1"/>
    <col min="9480" max="9484" width="9.140625" style="84"/>
    <col min="9485" max="9485" width="7.85546875" style="84" customWidth="1"/>
    <col min="9486" max="9486" width="14.7109375" style="84" customWidth="1"/>
    <col min="9487" max="9487" width="14.28515625" style="84" customWidth="1"/>
    <col min="9488" max="9490" width="14.7109375" style="84" customWidth="1"/>
    <col min="9491" max="9729" width="9.140625" style="84"/>
    <col min="9730" max="9730" width="7.85546875" style="84" customWidth="1"/>
    <col min="9731" max="9731" width="14.7109375" style="84" customWidth="1"/>
    <col min="9732" max="9732" width="14.28515625" style="84" customWidth="1"/>
    <col min="9733" max="9735" width="14.7109375" style="84" customWidth="1"/>
    <col min="9736" max="9740" width="9.140625" style="84"/>
    <col min="9741" max="9741" width="7.85546875" style="84" customWidth="1"/>
    <col min="9742" max="9742" width="14.7109375" style="84" customWidth="1"/>
    <col min="9743" max="9743" width="14.28515625" style="84" customWidth="1"/>
    <col min="9744" max="9746" width="14.7109375" style="84" customWidth="1"/>
    <col min="9747" max="9985" width="9.140625" style="84"/>
    <col min="9986" max="9986" width="7.85546875" style="84" customWidth="1"/>
    <col min="9987" max="9987" width="14.7109375" style="84" customWidth="1"/>
    <col min="9988" max="9988" width="14.28515625" style="84" customWidth="1"/>
    <col min="9989" max="9991" width="14.7109375" style="84" customWidth="1"/>
    <col min="9992" max="9996" width="9.140625" style="84"/>
    <col min="9997" max="9997" width="7.85546875" style="84" customWidth="1"/>
    <col min="9998" max="9998" width="14.7109375" style="84" customWidth="1"/>
    <col min="9999" max="9999" width="14.28515625" style="84" customWidth="1"/>
    <col min="10000" max="10002" width="14.7109375" style="84" customWidth="1"/>
    <col min="10003"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252" width="9.140625" style="84"/>
    <col min="10253" max="10253" width="7.85546875" style="84" customWidth="1"/>
    <col min="10254" max="10254" width="14.7109375" style="84" customWidth="1"/>
    <col min="10255" max="10255" width="14.28515625" style="84" customWidth="1"/>
    <col min="10256" max="10258" width="14.7109375" style="84" customWidth="1"/>
    <col min="10259"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508" width="9.140625" style="84"/>
    <col min="10509" max="10509" width="7.85546875" style="84" customWidth="1"/>
    <col min="10510" max="10510" width="14.7109375" style="84" customWidth="1"/>
    <col min="10511" max="10511" width="14.28515625" style="84" customWidth="1"/>
    <col min="10512" max="10514" width="14.7109375" style="84" customWidth="1"/>
    <col min="10515"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0764" width="9.140625" style="84"/>
    <col min="10765" max="10765" width="7.85546875" style="84" customWidth="1"/>
    <col min="10766" max="10766" width="14.7109375" style="84" customWidth="1"/>
    <col min="10767" max="10767" width="14.28515625" style="84" customWidth="1"/>
    <col min="10768" max="10770" width="14.7109375" style="84" customWidth="1"/>
    <col min="10771"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020" width="9.140625" style="84"/>
    <col min="11021" max="11021" width="7.85546875" style="84" customWidth="1"/>
    <col min="11022" max="11022" width="14.7109375" style="84" customWidth="1"/>
    <col min="11023" max="11023" width="14.28515625" style="84" customWidth="1"/>
    <col min="11024" max="11026" width="14.7109375" style="84" customWidth="1"/>
    <col min="11027"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276" width="9.140625" style="84"/>
    <col min="11277" max="11277" width="7.85546875" style="84" customWidth="1"/>
    <col min="11278" max="11278" width="14.7109375" style="84" customWidth="1"/>
    <col min="11279" max="11279" width="14.28515625" style="84" customWidth="1"/>
    <col min="11280" max="11282" width="14.7109375" style="84" customWidth="1"/>
    <col min="11283"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532" width="9.140625" style="84"/>
    <col min="11533" max="11533" width="7.85546875" style="84" customWidth="1"/>
    <col min="11534" max="11534" width="14.7109375" style="84" customWidth="1"/>
    <col min="11535" max="11535" width="14.28515625" style="84" customWidth="1"/>
    <col min="11536" max="11538" width="14.7109375" style="84" customWidth="1"/>
    <col min="11539"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1788" width="9.140625" style="84"/>
    <col min="11789" max="11789" width="7.85546875" style="84" customWidth="1"/>
    <col min="11790" max="11790" width="14.7109375" style="84" customWidth="1"/>
    <col min="11791" max="11791" width="14.28515625" style="84" customWidth="1"/>
    <col min="11792" max="11794" width="14.7109375" style="84" customWidth="1"/>
    <col min="11795"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044" width="9.140625" style="84"/>
    <col min="12045" max="12045" width="7.85546875" style="84" customWidth="1"/>
    <col min="12046" max="12046" width="14.7109375" style="84" customWidth="1"/>
    <col min="12047" max="12047" width="14.28515625" style="84" customWidth="1"/>
    <col min="12048" max="12050" width="14.7109375" style="84" customWidth="1"/>
    <col min="12051"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300" width="9.140625" style="84"/>
    <col min="12301" max="12301" width="7.85546875" style="84" customWidth="1"/>
    <col min="12302" max="12302" width="14.7109375" style="84" customWidth="1"/>
    <col min="12303" max="12303" width="14.28515625" style="84" customWidth="1"/>
    <col min="12304" max="12306" width="14.7109375" style="84" customWidth="1"/>
    <col min="12307"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556" width="9.140625" style="84"/>
    <col min="12557" max="12557" width="7.85546875" style="84" customWidth="1"/>
    <col min="12558" max="12558" width="14.7109375" style="84" customWidth="1"/>
    <col min="12559" max="12559" width="14.28515625" style="84" customWidth="1"/>
    <col min="12560" max="12562" width="14.7109375" style="84" customWidth="1"/>
    <col min="12563"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2812" width="9.140625" style="84"/>
    <col min="12813" max="12813" width="7.85546875" style="84" customWidth="1"/>
    <col min="12814" max="12814" width="14.7109375" style="84" customWidth="1"/>
    <col min="12815" max="12815" width="14.28515625" style="84" customWidth="1"/>
    <col min="12816" max="12818" width="14.7109375" style="84" customWidth="1"/>
    <col min="12819"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068" width="9.140625" style="84"/>
    <col min="13069" max="13069" width="7.85546875" style="84" customWidth="1"/>
    <col min="13070" max="13070" width="14.7109375" style="84" customWidth="1"/>
    <col min="13071" max="13071" width="14.28515625" style="84" customWidth="1"/>
    <col min="13072" max="13074" width="14.7109375" style="84" customWidth="1"/>
    <col min="13075"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324" width="9.140625" style="84"/>
    <col min="13325" max="13325" width="7.85546875" style="84" customWidth="1"/>
    <col min="13326" max="13326" width="14.7109375" style="84" customWidth="1"/>
    <col min="13327" max="13327" width="14.28515625" style="84" customWidth="1"/>
    <col min="13328" max="13330" width="14.7109375" style="84" customWidth="1"/>
    <col min="13331"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580" width="9.140625" style="84"/>
    <col min="13581" max="13581" width="7.85546875" style="84" customWidth="1"/>
    <col min="13582" max="13582" width="14.7109375" style="84" customWidth="1"/>
    <col min="13583" max="13583" width="14.28515625" style="84" customWidth="1"/>
    <col min="13584" max="13586" width="14.7109375" style="84" customWidth="1"/>
    <col min="13587"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3836" width="9.140625" style="84"/>
    <col min="13837" max="13837" width="7.85546875" style="84" customWidth="1"/>
    <col min="13838" max="13838" width="14.7109375" style="84" customWidth="1"/>
    <col min="13839" max="13839" width="14.28515625" style="84" customWidth="1"/>
    <col min="13840" max="13842" width="14.7109375" style="84" customWidth="1"/>
    <col min="13843"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092" width="9.140625" style="84"/>
    <col min="14093" max="14093" width="7.85546875" style="84" customWidth="1"/>
    <col min="14094" max="14094" width="14.7109375" style="84" customWidth="1"/>
    <col min="14095" max="14095" width="14.28515625" style="84" customWidth="1"/>
    <col min="14096" max="14098" width="14.7109375" style="84" customWidth="1"/>
    <col min="14099"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348" width="9.140625" style="84"/>
    <col min="14349" max="14349" width="7.85546875" style="84" customWidth="1"/>
    <col min="14350" max="14350" width="14.7109375" style="84" customWidth="1"/>
    <col min="14351" max="14351" width="14.28515625" style="84" customWidth="1"/>
    <col min="14352" max="14354" width="14.7109375" style="84" customWidth="1"/>
    <col min="14355"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604" width="9.140625" style="84"/>
    <col min="14605" max="14605" width="7.85546875" style="84" customWidth="1"/>
    <col min="14606" max="14606" width="14.7109375" style="84" customWidth="1"/>
    <col min="14607" max="14607" width="14.28515625" style="84" customWidth="1"/>
    <col min="14608" max="14610" width="14.7109375" style="84" customWidth="1"/>
    <col min="14611"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4860" width="9.140625" style="84"/>
    <col min="14861" max="14861" width="7.85546875" style="84" customWidth="1"/>
    <col min="14862" max="14862" width="14.7109375" style="84" customWidth="1"/>
    <col min="14863" max="14863" width="14.28515625" style="84" customWidth="1"/>
    <col min="14864" max="14866" width="14.7109375" style="84" customWidth="1"/>
    <col min="14867"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116" width="9.140625" style="84"/>
    <col min="15117" max="15117" width="7.85546875" style="84" customWidth="1"/>
    <col min="15118" max="15118" width="14.7109375" style="84" customWidth="1"/>
    <col min="15119" max="15119" width="14.28515625" style="84" customWidth="1"/>
    <col min="15120" max="15122" width="14.7109375" style="84" customWidth="1"/>
    <col min="15123"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372" width="9.140625" style="84"/>
    <col min="15373" max="15373" width="7.85546875" style="84" customWidth="1"/>
    <col min="15374" max="15374" width="14.7109375" style="84" customWidth="1"/>
    <col min="15375" max="15375" width="14.28515625" style="84" customWidth="1"/>
    <col min="15376" max="15378" width="14.7109375" style="84" customWidth="1"/>
    <col min="15379"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628" width="9.140625" style="84"/>
    <col min="15629" max="15629" width="7.85546875" style="84" customWidth="1"/>
    <col min="15630" max="15630" width="14.7109375" style="84" customWidth="1"/>
    <col min="15631" max="15631" width="14.28515625" style="84" customWidth="1"/>
    <col min="15632" max="15634" width="14.7109375" style="84" customWidth="1"/>
    <col min="15635"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5884" width="9.140625" style="84"/>
    <col min="15885" max="15885" width="7.85546875" style="84" customWidth="1"/>
    <col min="15886" max="15886" width="14.7109375" style="84" customWidth="1"/>
    <col min="15887" max="15887" width="14.28515625" style="84" customWidth="1"/>
    <col min="15888" max="15890" width="14.7109375" style="84" customWidth="1"/>
    <col min="15891"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140" width="9.140625" style="84"/>
    <col min="16141" max="16141" width="7.85546875" style="84" customWidth="1"/>
    <col min="16142" max="16142" width="14.7109375" style="84" customWidth="1"/>
    <col min="16143" max="16143" width="14.28515625" style="84" customWidth="1"/>
    <col min="16144" max="16146" width="14.7109375" style="84" customWidth="1"/>
    <col min="16147" max="16384" width="9.140625" style="84"/>
  </cols>
  <sheetData>
    <row r="1" spans="1:18" x14ac:dyDescent="0.25">
      <c r="A1" s="96"/>
      <c r="B1" s="96"/>
      <c r="C1" s="96"/>
      <c r="D1" s="96"/>
      <c r="E1" s="96"/>
      <c r="F1" s="96"/>
      <c r="G1" s="130"/>
      <c r="L1" s="140"/>
      <c r="M1" s="140"/>
      <c r="N1" s="140"/>
      <c r="O1" s="140"/>
      <c r="P1" s="140"/>
      <c r="Q1" s="140"/>
      <c r="R1" s="161"/>
    </row>
    <row r="2" spans="1:18" x14ac:dyDescent="0.25">
      <c r="A2" s="96"/>
      <c r="B2" s="96"/>
      <c r="C2" s="96"/>
      <c r="D2" s="96"/>
      <c r="E2" s="96"/>
      <c r="F2" s="129"/>
      <c r="G2" s="128"/>
      <c r="L2" s="140"/>
      <c r="M2" s="140"/>
      <c r="N2" s="140"/>
      <c r="O2" s="140"/>
      <c r="P2" s="140"/>
      <c r="Q2" s="134"/>
      <c r="R2" s="160"/>
    </row>
    <row r="3" spans="1:18" x14ac:dyDescent="0.25">
      <c r="A3" s="96"/>
      <c r="B3" s="96"/>
      <c r="C3" s="96"/>
      <c r="D3" s="96"/>
      <c r="E3" s="96"/>
      <c r="F3" s="129"/>
      <c r="G3" s="128"/>
      <c r="L3" s="140"/>
      <c r="M3" s="140"/>
      <c r="N3" s="140"/>
      <c r="O3" s="140"/>
      <c r="P3" s="140"/>
      <c r="Q3" s="134"/>
      <c r="R3" s="160"/>
    </row>
    <row r="4" spans="1:18" ht="21" x14ac:dyDescent="0.35">
      <c r="A4" s="96"/>
      <c r="B4" s="125" t="s">
        <v>66</v>
      </c>
      <c r="C4" s="96"/>
      <c r="D4" s="96"/>
      <c r="E4" s="124"/>
      <c r="F4" s="86"/>
      <c r="G4" s="96"/>
      <c r="K4" s="123"/>
      <c r="L4" s="140"/>
      <c r="M4" s="159" t="s">
        <v>67</v>
      </c>
      <c r="N4" s="140"/>
      <c r="O4" s="140"/>
      <c r="P4" s="134"/>
      <c r="Q4" s="133"/>
      <c r="R4" s="140"/>
    </row>
    <row r="5" spans="1:18" x14ac:dyDescent="0.25">
      <c r="A5" s="96"/>
      <c r="B5" s="96"/>
      <c r="C5" s="96"/>
      <c r="D5" s="96"/>
      <c r="E5" s="96"/>
      <c r="F5" s="86"/>
      <c r="G5" s="96"/>
      <c r="K5" s="122"/>
      <c r="L5" s="140"/>
      <c r="M5" s="140"/>
      <c r="N5" s="140"/>
      <c r="O5" s="140"/>
      <c r="P5" s="140"/>
      <c r="Q5" s="133"/>
      <c r="R5" s="140"/>
    </row>
    <row r="6" spans="1:18" x14ac:dyDescent="0.25">
      <c r="A6" s="96"/>
      <c r="B6" s="120" t="s">
        <v>37</v>
      </c>
      <c r="C6" s="119"/>
      <c r="D6" s="118"/>
      <c r="E6" s="117">
        <v>43862</v>
      </c>
      <c r="F6" s="116"/>
      <c r="G6" s="96"/>
      <c r="K6" s="114"/>
      <c r="L6" s="140"/>
      <c r="M6" s="158" t="s">
        <v>37</v>
      </c>
      <c r="N6" s="157"/>
      <c r="O6" s="156"/>
      <c r="P6" s="155">
        <v>43862</v>
      </c>
      <c r="Q6" s="154"/>
      <c r="R6" s="140"/>
    </row>
    <row r="7" spans="1:18" x14ac:dyDescent="0.25">
      <c r="A7" s="96"/>
      <c r="B7" s="105" t="s">
        <v>38</v>
      </c>
      <c r="C7" s="87"/>
      <c r="E7" s="94">
        <v>120</v>
      </c>
      <c r="F7" s="103" t="s">
        <v>39</v>
      </c>
      <c r="K7" s="90"/>
      <c r="L7" s="140"/>
      <c r="M7" s="152" t="s">
        <v>38</v>
      </c>
      <c r="N7" s="134"/>
      <c r="P7" s="141">
        <v>120</v>
      </c>
      <c r="Q7" s="149" t="s">
        <v>39</v>
      </c>
    </row>
    <row r="8" spans="1:18" x14ac:dyDescent="0.25">
      <c r="A8" s="96"/>
      <c r="B8" s="105" t="s">
        <v>44</v>
      </c>
      <c r="C8" s="87"/>
      <c r="D8" s="110">
        <v>43861</v>
      </c>
      <c r="E8" s="153">
        <v>123656.4226441771</v>
      </c>
      <c r="F8" s="103" t="s">
        <v>41</v>
      </c>
      <c r="K8" s="90"/>
      <c r="L8" s="140"/>
      <c r="M8" s="152" t="s">
        <v>44</v>
      </c>
      <c r="N8" s="134"/>
      <c r="O8" s="151">
        <v>43861</v>
      </c>
      <c r="P8" s="150">
        <v>66769.102386564002</v>
      </c>
      <c r="Q8" s="149" t="s">
        <v>41</v>
      </c>
    </row>
    <row r="9" spans="1:18" x14ac:dyDescent="0.25">
      <c r="A9" s="96"/>
      <c r="B9" s="105" t="s">
        <v>45</v>
      </c>
      <c r="C9" s="87"/>
      <c r="D9" s="110">
        <v>47514</v>
      </c>
      <c r="E9" s="153">
        <v>5252.830397639269</v>
      </c>
      <c r="F9" s="103" t="s">
        <v>41</v>
      </c>
      <c r="G9" s="102"/>
      <c r="K9" s="90"/>
      <c r="L9" s="140"/>
      <c r="M9" s="152" t="s">
        <v>45</v>
      </c>
      <c r="N9" s="134"/>
      <c r="O9" s="151">
        <v>47514</v>
      </c>
      <c r="P9" s="150">
        <v>0</v>
      </c>
      <c r="Q9" s="149" t="s">
        <v>41</v>
      </c>
      <c r="R9" s="148"/>
    </row>
    <row r="10" spans="1:18" x14ac:dyDescent="0.25">
      <c r="A10" s="96"/>
      <c r="B10" s="101" t="s">
        <v>64</v>
      </c>
      <c r="C10" s="100"/>
      <c r="D10" s="99"/>
      <c r="E10" s="98">
        <v>3.5000000000000003E-2</v>
      </c>
      <c r="F10" s="97"/>
      <c r="G10" s="93"/>
      <c r="K10" s="90"/>
      <c r="L10" s="140"/>
      <c r="M10" s="147" t="s">
        <v>64</v>
      </c>
      <c r="N10" s="146"/>
      <c r="O10" s="145"/>
      <c r="P10" s="144">
        <v>3.5000000000000003E-2</v>
      </c>
      <c r="Q10" s="143"/>
      <c r="R10" s="140"/>
    </row>
    <row r="11" spans="1:18" x14ac:dyDescent="0.25">
      <c r="A11" s="96"/>
      <c r="B11" s="94"/>
      <c r="C11" s="87"/>
      <c r="E11" s="95"/>
      <c r="F11" s="94"/>
      <c r="G11" s="93"/>
      <c r="K11" s="90"/>
      <c r="L11" s="140"/>
      <c r="M11" s="141"/>
      <c r="N11" s="134"/>
      <c r="P11" s="142"/>
      <c r="Q11" s="141"/>
      <c r="R11" s="140"/>
    </row>
    <row r="12" spans="1:18" x14ac:dyDescent="0.25">
      <c r="K12" s="90"/>
    </row>
    <row r="13" spans="1:18" ht="15.75" thickBot="1" x14ac:dyDescent="0.3">
      <c r="A13" s="92" t="s">
        <v>46</v>
      </c>
      <c r="B13" s="92" t="s">
        <v>47</v>
      </c>
      <c r="C13" s="92" t="s">
        <v>48</v>
      </c>
      <c r="D13" s="92" t="s">
        <v>49</v>
      </c>
      <c r="E13" s="92" t="s">
        <v>50</v>
      </c>
      <c r="F13" s="92" t="s">
        <v>51</v>
      </c>
      <c r="G13" s="92" t="s">
        <v>52</v>
      </c>
      <c r="K13" s="90"/>
      <c r="L13" s="139" t="s">
        <v>46</v>
      </c>
      <c r="M13" s="139" t="s">
        <v>47</v>
      </c>
      <c r="N13" s="139" t="s">
        <v>48</v>
      </c>
      <c r="O13" s="139" t="s">
        <v>49</v>
      </c>
      <c r="P13" s="139" t="s">
        <v>50</v>
      </c>
      <c r="Q13" s="139" t="s">
        <v>51</v>
      </c>
      <c r="R13" s="139" t="s">
        <v>52</v>
      </c>
    </row>
    <row r="14" spans="1:18" x14ac:dyDescent="0.25">
      <c r="A14" s="88">
        <v>43862</v>
      </c>
      <c r="B14" s="87">
        <v>1</v>
      </c>
      <c r="C14" s="86">
        <v>123656.4226441771</v>
      </c>
      <c r="D14" s="85">
        <v>360.66</v>
      </c>
      <c r="E14" s="85">
        <v>825.50038227136974</v>
      </c>
      <c r="F14" s="85">
        <v>1186.1600000000001</v>
      </c>
      <c r="G14" s="85">
        <v>122830.92226190574</v>
      </c>
      <c r="K14" s="90"/>
      <c r="L14" s="135">
        <v>43862</v>
      </c>
      <c r="M14" s="134">
        <v>1</v>
      </c>
      <c r="N14" s="133">
        <v>66769.102386564002</v>
      </c>
      <c r="O14" s="132">
        <v>194.74</v>
      </c>
      <c r="P14" s="132">
        <v>465.50884562065704</v>
      </c>
      <c r="Q14" s="132">
        <v>660.25</v>
      </c>
      <c r="R14" s="132">
        <v>66303.593540943344</v>
      </c>
    </row>
    <row r="15" spans="1:18" x14ac:dyDescent="0.25">
      <c r="A15" s="88">
        <v>43891</v>
      </c>
      <c r="B15" s="87">
        <v>2</v>
      </c>
      <c r="C15" s="86">
        <v>122830.92226190574</v>
      </c>
      <c r="D15" s="85">
        <v>358.26</v>
      </c>
      <c r="E15" s="85">
        <v>827.90809171966123</v>
      </c>
      <c r="F15" s="85">
        <v>1186.1600000000001</v>
      </c>
      <c r="G15" s="85">
        <v>122003.01417018608</v>
      </c>
      <c r="K15" s="90"/>
      <c r="L15" s="135">
        <v>43891</v>
      </c>
      <c r="M15" s="134">
        <v>2</v>
      </c>
      <c r="N15" s="133">
        <v>66303.593540943344</v>
      </c>
      <c r="O15" s="132">
        <v>193.39</v>
      </c>
      <c r="P15" s="132">
        <v>466.86657975371736</v>
      </c>
      <c r="Q15" s="132">
        <v>660.25</v>
      </c>
      <c r="R15" s="132">
        <v>65836.726961189634</v>
      </c>
    </row>
    <row r="16" spans="1:18" x14ac:dyDescent="0.25">
      <c r="A16" s="88">
        <v>43922</v>
      </c>
      <c r="B16" s="87">
        <v>3</v>
      </c>
      <c r="C16" s="86">
        <v>122003.01417018608</v>
      </c>
      <c r="D16" s="85">
        <v>355.84</v>
      </c>
      <c r="E16" s="85">
        <v>830.32282365384367</v>
      </c>
      <c r="F16" s="85">
        <v>1186.1600000000001</v>
      </c>
      <c r="G16" s="85">
        <v>121172.69134653224</v>
      </c>
      <c r="K16" s="90"/>
      <c r="L16" s="135">
        <v>43922</v>
      </c>
      <c r="M16" s="134">
        <v>3</v>
      </c>
      <c r="N16" s="133">
        <v>65836.726961189634</v>
      </c>
      <c r="O16" s="132">
        <v>192.02</v>
      </c>
      <c r="P16" s="132">
        <v>468.22827394466572</v>
      </c>
      <c r="Q16" s="132">
        <v>660.25</v>
      </c>
      <c r="R16" s="132">
        <v>65368.498687244966</v>
      </c>
    </row>
    <row r="17" spans="1:18" x14ac:dyDescent="0.25">
      <c r="A17" s="88">
        <v>43952</v>
      </c>
      <c r="B17" s="87">
        <v>4</v>
      </c>
      <c r="C17" s="86">
        <v>121172.69134653224</v>
      </c>
      <c r="D17" s="85">
        <v>353.42</v>
      </c>
      <c r="E17" s="85">
        <v>832.74459855616738</v>
      </c>
      <c r="F17" s="85">
        <v>1186.1600000000001</v>
      </c>
      <c r="G17" s="85">
        <v>120339.94674797608</v>
      </c>
      <c r="K17" s="90"/>
      <c r="L17" s="135">
        <v>43952</v>
      </c>
      <c r="M17" s="134">
        <v>4</v>
      </c>
      <c r="N17" s="133">
        <v>65368.498687244966</v>
      </c>
      <c r="O17" s="132">
        <v>190.66</v>
      </c>
      <c r="P17" s="132">
        <v>469.593939743671</v>
      </c>
      <c r="Q17" s="132">
        <v>660.25</v>
      </c>
      <c r="R17" s="132">
        <v>64898.904747501292</v>
      </c>
    </row>
    <row r="18" spans="1:18" x14ac:dyDescent="0.25">
      <c r="A18" s="88">
        <v>43983</v>
      </c>
      <c r="B18" s="87">
        <v>5</v>
      </c>
      <c r="C18" s="86">
        <v>120339.94674797608</v>
      </c>
      <c r="D18" s="85">
        <v>350.99</v>
      </c>
      <c r="E18" s="85">
        <v>835.17343696862281</v>
      </c>
      <c r="F18" s="85">
        <v>1186.1600000000001</v>
      </c>
      <c r="G18" s="85">
        <v>119504.77331100746</v>
      </c>
      <c r="K18" s="90"/>
      <c r="L18" s="135">
        <v>43983</v>
      </c>
      <c r="M18" s="134">
        <v>5</v>
      </c>
      <c r="N18" s="133">
        <v>64898.904747501292</v>
      </c>
      <c r="O18" s="132">
        <v>189.29</v>
      </c>
      <c r="P18" s="132">
        <v>470.96358873459008</v>
      </c>
      <c r="Q18" s="132">
        <v>660.25</v>
      </c>
      <c r="R18" s="132">
        <v>64427.941158766705</v>
      </c>
    </row>
    <row r="19" spans="1:18" x14ac:dyDescent="0.25">
      <c r="A19" s="88">
        <v>44013</v>
      </c>
      <c r="B19" s="87">
        <v>6</v>
      </c>
      <c r="C19" s="86">
        <v>119504.77331100746</v>
      </c>
      <c r="D19" s="85">
        <v>348.56</v>
      </c>
      <c r="E19" s="85">
        <v>837.60935949311465</v>
      </c>
      <c r="F19" s="85">
        <v>1186.1600000000001</v>
      </c>
      <c r="G19" s="85">
        <v>118667.16395151435</v>
      </c>
      <c r="K19" s="90"/>
      <c r="L19" s="135">
        <v>44013</v>
      </c>
      <c r="M19" s="134">
        <v>6</v>
      </c>
      <c r="N19" s="133">
        <v>64427.941158766705</v>
      </c>
      <c r="O19" s="132">
        <v>187.91</v>
      </c>
      <c r="P19" s="132">
        <v>472.33723253506588</v>
      </c>
      <c r="Q19" s="132">
        <v>660.25</v>
      </c>
      <c r="R19" s="132">
        <v>63955.603926231641</v>
      </c>
    </row>
    <row r="20" spans="1:18" x14ac:dyDescent="0.25">
      <c r="A20" s="88">
        <v>44044</v>
      </c>
      <c r="B20" s="87">
        <v>7</v>
      </c>
      <c r="C20" s="86">
        <v>118667.16395151435</v>
      </c>
      <c r="D20" s="85">
        <v>346.11</v>
      </c>
      <c r="E20" s="85">
        <v>840.05238679163631</v>
      </c>
      <c r="F20" s="85">
        <v>1186.1600000000001</v>
      </c>
      <c r="G20" s="85">
        <v>117827.11156472271</v>
      </c>
      <c r="K20" s="90"/>
      <c r="L20" s="135">
        <v>44044</v>
      </c>
      <c r="M20" s="134">
        <v>7</v>
      </c>
      <c r="N20" s="133">
        <v>63955.603926231641</v>
      </c>
      <c r="O20" s="132">
        <v>186.54</v>
      </c>
      <c r="P20" s="132">
        <v>473.71488279662657</v>
      </c>
      <c r="Q20" s="132">
        <v>660.25</v>
      </c>
      <c r="R20" s="132">
        <v>63481.889043435018</v>
      </c>
    </row>
    <row r="21" spans="1:18" x14ac:dyDescent="0.25">
      <c r="A21" s="88">
        <v>44075</v>
      </c>
      <c r="B21" s="87">
        <v>8</v>
      </c>
      <c r="C21" s="86">
        <v>117827.11156472271</v>
      </c>
      <c r="D21" s="85">
        <v>343.66</v>
      </c>
      <c r="E21" s="85">
        <v>842.50253958644521</v>
      </c>
      <c r="F21" s="85">
        <v>1186.1600000000001</v>
      </c>
      <c r="G21" s="85">
        <v>116984.60902513626</v>
      </c>
      <c r="K21" s="90"/>
      <c r="L21" s="135">
        <v>44075</v>
      </c>
      <c r="M21" s="134">
        <v>8</v>
      </c>
      <c r="N21" s="133">
        <v>63481.889043435018</v>
      </c>
      <c r="O21" s="132">
        <v>185.16</v>
      </c>
      <c r="P21" s="132">
        <v>475.09655120478334</v>
      </c>
      <c r="Q21" s="132">
        <v>660.25</v>
      </c>
      <c r="R21" s="132">
        <v>63006.792492230234</v>
      </c>
    </row>
    <row r="22" spans="1:18" x14ac:dyDescent="0.25">
      <c r="A22" s="88">
        <v>44105</v>
      </c>
      <c r="B22" s="87">
        <v>9</v>
      </c>
      <c r="C22" s="86">
        <v>116984.60902513626</v>
      </c>
      <c r="D22" s="85">
        <v>341.21</v>
      </c>
      <c r="E22" s="85">
        <v>844.9598386602388</v>
      </c>
      <c r="F22" s="85">
        <v>1186.1600000000001</v>
      </c>
      <c r="G22" s="85">
        <v>116139.64918647602</v>
      </c>
      <c r="K22" s="90"/>
      <c r="L22" s="135">
        <v>44105</v>
      </c>
      <c r="M22" s="134">
        <v>9</v>
      </c>
      <c r="N22" s="133">
        <v>63006.792492230234</v>
      </c>
      <c r="O22" s="132">
        <v>183.77</v>
      </c>
      <c r="P22" s="132">
        <v>476.48224947913059</v>
      </c>
      <c r="Q22" s="132">
        <v>660.25</v>
      </c>
      <c r="R22" s="132">
        <v>62530.310242751104</v>
      </c>
    </row>
    <row r="23" spans="1:18" x14ac:dyDescent="0.25">
      <c r="A23" s="88">
        <v>44136</v>
      </c>
      <c r="B23" s="87">
        <v>10</v>
      </c>
      <c r="C23" s="86">
        <v>116139.64918647602</v>
      </c>
      <c r="D23" s="85">
        <v>338.74</v>
      </c>
      <c r="E23" s="85">
        <v>847.42430485633145</v>
      </c>
      <c r="F23" s="85">
        <v>1186.1600000000001</v>
      </c>
      <c r="G23" s="85">
        <v>115292.22488161968</v>
      </c>
      <c r="K23" s="90"/>
      <c r="L23" s="135">
        <v>44136</v>
      </c>
      <c r="M23" s="134">
        <v>10</v>
      </c>
      <c r="N23" s="133">
        <v>62530.310242751104</v>
      </c>
      <c r="O23" s="132">
        <v>182.38</v>
      </c>
      <c r="P23" s="132">
        <v>477.87198937344476</v>
      </c>
      <c r="Q23" s="132">
        <v>660.25</v>
      </c>
      <c r="R23" s="132">
        <v>62052.438253377659</v>
      </c>
    </row>
    <row r="24" spans="1:18" x14ac:dyDescent="0.25">
      <c r="A24" s="88">
        <v>44166</v>
      </c>
      <c r="B24" s="87">
        <v>11</v>
      </c>
      <c r="C24" s="86">
        <v>115292.22488161968</v>
      </c>
      <c r="D24" s="85">
        <v>336.27</v>
      </c>
      <c r="E24" s="85">
        <v>849.89595907882892</v>
      </c>
      <c r="F24" s="85">
        <v>1186.1600000000001</v>
      </c>
      <c r="G24" s="85">
        <v>114442.32892254085</v>
      </c>
      <c r="L24" s="135">
        <v>44166</v>
      </c>
      <c r="M24" s="134">
        <v>11</v>
      </c>
      <c r="N24" s="133">
        <v>62052.438253377659</v>
      </c>
      <c r="O24" s="132">
        <v>180.99</v>
      </c>
      <c r="P24" s="132">
        <v>479.26578267578395</v>
      </c>
      <c r="Q24" s="132">
        <v>660.25</v>
      </c>
      <c r="R24" s="132">
        <v>61573.172470701873</v>
      </c>
    </row>
    <row r="25" spans="1:18" x14ac:dyDescent="0.25">
      <c r="A25" s="88">
        <v>44197</v>
      </c>
      <c r="B25" s="87">
        <v>12</v>
      </c>
      <c r="C25" s="86">
        <v>114442.32892254085</v>
      </c>
      <c r="D25" s="85">
        <v>333.79</v>
      </c>
      <c r="E25" s="85">
        <v>852.37482229280897</v>
      </c>
      <c r="F25" s="85">
        <v>1186.1600000000001</v>
      </c>
      <c r="G25" s="85">
        <v>113589.95410024804</v>
      </c>
      <c r="L25" s="135">
        <v>44197</v>
      </c>
      <c r="M25" s="134">
        <v>12</v>
      </c>
      <c r="N25" s="133">
        <v>61573.172470701873</v>
      </c>
      <c r="O25" s="132">
        <v>179.59</v>
      </c>
      <c r="P25" s="132">
        <v>480.66364120858839</v>
      </c>
      <c r="Q25" s="132">
        <v>660.25</v>
      </c>
      <c r="R25" s="132">
        <v>61092.508829493287</v>
      </c>
    </row>
    <row r="26" spans="1:18" x14ac:dyDescent="0.25">
      <c r="A26" s="88">
        <v>44228</v>
      </c>
      <c r="B26" s="87">
        <v>13</v>
      </c>
      <c r="C26" s="86">
        <v>113589.95410024804</v>
      </c>
      <c r="D26" s="85">
        <v>331.3</v>
      </c>
      <c r="E26" s="85">
        <v>854.86091552449636</v>
      </c>
      <c r="F26" s="85">
        <v>1186.1600000000001</v>
      </c>
      <c r="G26" s="85">
        <v>112735.09318472355</v>
      </c>
      <c r="L26" s="135">
        <v>44228</v>
      </c>
      <c r="M26" s="134">
        <v>13</v>
      </c>
      <c r="N26" s="133">
        <v>61092.508829493287</v>
      </c>
      <c r="O26" s="132">
        <v>178.19</v>
      </c>
      <c r="P26" s="132">
        <v>482.06557682878008</v>
      </c>
      <c r="Q26" s="132">
        <v>660.25</v>
      </c>
      <c r="R26" s="132">
        <v>60610.443252664503</v>
      </c>
    </row>
    <row r="27" spans="1:18" x14ac:dyDescent="0.25">
      <c r="A27" s="88">
        <v>44256</v>
      </c>
      <c r="B27" s="87">
        <v>14</v>
      </c>
      <c r="C27" s="86">
        <v>112735.09318472355</v>
      </c>
      <c r="D27" s="85">
        <v>328.81</v>
      </c>
      <c r="E27" s="85">
        <v>857.35425986144276</v>
      </c>
      <c r="F27" s="85">
        <v>1186.1600000000001</v>
      </c>
      <c r="G27" s="85">
        <v>111877.7389248621</v>
      </c>
      <c r="L27" s="135">
        <v>44256</v>
      </c>
      <c r="M27" s="134">
        <v>14</v>
      </c>
      <c r="N27" s="133">
        <v>60610.443252664503</v>
      </c>
      <c r="O27" s="132">
        <v>176.78</v>
      </c>
      <c r="P27" s="132">
        <v>483.47160142786402</v>
      </c>
      <c r="Q27" s="132">
        <v>660.25</v>
      </c>
      <c r="R27" s="132">
        <v>60126.971651236636</v>
      </c>
    </row>
    <row r="28" spans="1:18" x14ac:dyDescent="0.25">
      <c r="A28" s="88">
        <v>44287</v>
      </c>
      <c r="B28" s="87">
        <v>15</v>
      </c>
      <c r="C28" s="86">
        <v>111877.7389248621</v>
      </c>
      <c r="D28" s="85">
        <v>326.31</v>
      </c>
      <c r="E28" s="85">
        <v>859.85487645270518</v>
      </c>
      <c r="F28" s="85">
        <v>1186.1600000000001</v>
      </c>
      <c r="G28" s="85">
        <v>111017.8840484094</v>
      </c>
      <c r="L28" s="135">
        <v>44287</v>
      </c>
      <c r="M28" s="134">
        <v>15</v>
      </c>
      <c r="N28" s="133">
        <v>60126.971651236636</v>
      </c>
      <c r="O28" s="132">
        <v>175.37</v>
      </c>
      <c r="P28" s="132">
        <v>484.88172693202858</v>
      </c>
      <c r="Q28" s="132">
        <v>660.25</v>
      </c>
      <c r="R28" s="132">
        <v>59642.089924304608</v>
      </c>
    </row>
    <row r="29" spans="1:18" x14ac:dyDescent="0.25">
      <c r="A29" s="88">
        <v>44317</v>
      </c>
      <c r="B29" s="87">
        <v>16</v>
      </c>
      <c r="C29" s="86">
        <v>111017.8840484094</v>
      </c>
      <c r="D29" s="85">
        <v>323.8</v>
      </c>
      <c r="E29" s="85">
        <v>862.36278650902568</v>
      </c>
      <c r="F29" s="85">
        <v>1186.1600000000001</v>
      </c>
      <c r="G29" s="85">
        <v>110155.52126190037</v>
      </c>
      <c r="L29" s="135">
        <v>44317</v>
      </c>
      <c r="M29" s="134">
        <v>16</v>
      </c>
      <c r="N29" s="133">
        <v>59642.089924304608</v>
      </c>
      <c r="O29" s="132">
        <v>173.96</v>
      </c>
      <c r="P29" s="132">
        <v>486.29596530224705</v>
      </c>
      <c r="Q29" s="132">
        <v>660.25</v>
      </c>
      <c r="R29" s="132">
        <v>59155.79395900236</v>
      </c>
    </row>
    <row r="30" spans="1:18" x14ac:dyDescent="0.25">
      <c r="A30" s="88">
        <v>44348</v>
      </c>
      <c r="B30" s="87">
        <v>17</v>
      </c>
      <c r="C30" s="86">
        <v>110155.52126190037</v>
      </c>
      <c r="D30" s="85">
        <v>321.29000000000002</v>
      </c>
      <c r="E30" s="85">
        <v>864.87801130301023</v>
      </c>
      <c r="F30" s="85">
        <v>1186.1600000000001</v>
      </c>
      <c r="G30" s="85">
        <v>109290.64325059736</v>
      </c>
      <c r="L30" s="135">
        <v>44348</v>
      </c>
      <c r="M30" s="134">
        <v>17</v>
      </c>
      <c r="N30" s="133">
        <v>59155.79395900236</v>
      </c>
      <c r="O30" s="132">
        <v>172.54</v>
      </c>
      <c r="P30" s="132">
        <v>487.71432853437858</v>
      </c>
      <c r="Q30" s="132">
        <v>660.25</v>
      </c>
      <c r="R30" s="132">
        <v>58668.079630467982</v>
      </c>
    </row>
    <row r="31" spans="1:18" x14ac:dyDescent="0.25">
      <c r="A31" s="88">
        <v>44378</v>
      </c>
      <c r="B31" s="87">
        <v>18</v>
      </c>
      <c r="C31" s="86">
        <v>109290.64325059736</v>
      </c>
      <c r="D31" s="85">
        <v>318.76</v>
      </c>
      <c r="E31" s="85">
        <v>867.40057216931075</v>
      </c>
      <c r="F31" s="85">
        <v>1186.1600000000001</v>
      </c>
      <c r="G31" s="85">
        <v>108423.24267842805</v>
      </c>
      <c r="L31" s="135">
        <v>44378</v>
      </c>
      <c r="M31" s="134">
        <v>18</v>
      </c>
      <c r="N31" s="133">
        <v>58668.079630467982</v>
      </c>
      <c r="O31" s="132">
        <v>171.12</v>
      </c>
      <c r="P31" s="132">
        <v>489.13682865927052</v>
      </c>
      <c r="Q31" s="132">
        <v>660.25</v>
      </c>
      <c r="R31" s="132">
        <v>58178.942801808713</v>
      </c>
    </row>
    <row r="32" spans="1:18" x14ac:dyDescent="0.25">
      <c r="A32" s="88">
        <v>44409</v>
      </c>
      <c r="B32" s="87">
        <v>19</v>
      </c>
      <c r="C32" s="86">
        <v>108423.24267842805</v>
      </c>
      <c r="D32" s="85">
        <v>316.23</v>
      </c>
      <c r="E32" s="85">
        <v>869.93049050480442</v>
      </c>
      <c r="F32" s="85">
        <v>1186.1600000000001</v>
      </c>
      <c r="G32" s="85">
        <v>107553.31218792325</v>
      </c>
      <c r="L32" s="135">
        <v>44409</v>
      </c>
      <c r="M32" s="134">
        <v>19</v>
      </c>
      <c r="N32" s="133">
        <v>58178.942801808713</v>
      </c>
      <c r="O32" s="132">
        <v>169.69</v>
      </c>
      <c r="P32" s="132">
        <v>490.56347774285996</v>
      </c>
      <c r="Q32" s="132">
        <v>660.25</v>
      </c>
      <c r="R32" s="132">
        <v>57688.379324065856</v>
      </c>
    </row>
    <row r="33" spans="1:18" x14ac:dyDescent="0.25">
      <c r="A33" s="88">
        <v>44440</v>
      </c>
      <c r="B33" s="87">
        <v>20</v>
      </c>
      <c r="C33" s="86">
        <v>107553.31218792325</v>
      </c>
      <c r="D33" s="85">
        <v>313.7</v>
      </c>
      <c r="E33" s="85">
        <v>872.46778776877693</v>
      </c>
      <c r="F33" s="85">
        <v>1186.1600000000001</v>
      </c>
      <c r="G33" s="85">
        <v>106680.84440015447</v>
      </c>
      <c r="L33" s="135">
        <v>44440</v>
      </c>
      <c r="M33" s="134">
        <v>20</v>
      </c>
      <c r="N33" s="133">
        <v>57688.379324065856</v>
      </c>
      <c r="O33" s="132">
        <v>168.26</v>
      </c>
      <c r="P33" s="132">
        <v>491.99428788627677</v>
      </c>
      <c r="Q33" s="132">
        <v>660.25</v>
      </c>
      <c r="R33" s="132">
        <v>57196.385036179578</v>
      </c>
    </row>
    <row r="34" spans="1:18" x14ac:dyDescent="0.25">
      <c r="A34" s="88">
        <v>44470</v>
      </c>
      <c r="B34" s="87">
        <v>21</v>
      </c>
      <c r="C34" s="86">
        <v>106680.84440015447</v>
      </c>
      <c r="D34" s="85">
        <v>311.14999999999998</v>
      </c>
      <c r="E34" s="85">
        <v>875.01248548310264</v>
      </c>
      <c r="F34" s="85">
        <v>1186.1600000000001</v>
      </c>
      <c r="G34" s="85">
        <v>105805.83191467136</v>
      </c>
      <c r="L34" s="135">
        <v>44470</v>
      </c>
      <c r="M34" s="134">
        <v>21</v>
      </c>
      <c r="N34" s="133">
        <v>57196.385036179578</v>
      </c>
      <c r="O34" s="132">
        <v>166.82</v>
      </c>
      <c r="P34" s="132">
        <v>493.42927122594506</v>
      </c>
      <c r="Q34" s="132">
        <v>660.25</v>
      </c>
      <c r="R34" s="132">
        <v>56702.955764953629</v>
      </c>
    </row>
    <row r="35" spans="1:18" x14ac:dyDescent="0.25">
      <c r="A35" s="88">
        <v>44501</v>
      </c>
      <c r="B35" s="87">
        <v>22</v>
      </c>
      <c r="C35" s="86">
        <v>105805.83191467136</v>
      </c>
      <c r="D35" s="85">
        <v>308.60000000000002</v>
      </c>
      <c r="E35" s="85">
        <v>877.56460523242822</v>
      </c>
      <c r="F35" s="85">
        <v>1186.1600000000001</v>
      </c>
      <c r="G35" s="85">
        <v>104928.26730943893</v>
      </c>
      <c r="L35" s="135">
        <v>44501</v>
      </c>
      <c r="M35" s="134">
        <v>22</v>
      </c>
      <c r="N35" s="133">
        <v>56702.955764953629</v>
      </c>
      <c r="O35" s="132">
        <v>165.38</v>
      </c>
      <c r="P35" s="132">
        <v>494.86843993368734</v>
      </c>
      <c r="Q35" s="132">
        <v>660.25</v>
      </c>
      <c r="R35" s="132">
        <v>56208.087325019944</v>
      </c>
    </row>
    <row r="36" spans="1:18" x14ac:dyDescent="0.25">
      <c r="A36" s="88">
        <v>44531</v>
      </c>
      <c r="B36" s="87">
        <v>23</v>
      </c>
      <c r="C36" s="86">
        <v>104928.26730943893</v>
      </c>
      <c r="D36" s="85">
        <v>306.04000000000002</v>
      </c>
      <c r="E36" s="85">
        <v>880.12416866435615</v>
      </c>
      <c r="F36" s="85">
        <v>1186.1600000000001</v>
      </c>
      <c r="G36" s="85">
        <v>104048.14314077457</v>
      </c>
      <c r="L36" s="135">
        <v>44531</v>
      </c>
      <c r="M36" s="134">
        <v>23</v>
      </c>
      <c r="N36" s="133">
        <v>56208.087325019944</v>
      </c>
      <c r="O36" s="132">
        <v>163.94</v>
      </c>
      <c r="P36" s="132">
        <v>496.31180621682728</v>
      </c>
      <c r="Q36" s="132">
        <v>660.25</v>
      </c>
      <c r="R36" s="132">
        <v>55711.775518803115</v>
      </c>
    </row>
    <row r="37" spans="1:18" x14ac:dyDescent="0.25">
      <c r="A37" s="88">
        <v>44562</v>
      </c>
      <c r="B37" s="87">
        <v>24</v>
      </c>
      <c r="C37" s="86">
        <v>104048.14314077457</v>
      </c>
      <c r="D37" s="85">
        <v>303.47000000000003</v>
      </c>
      <c r="E37" s="85">
        <v>882.69119748962714</v>
      </c>
      <c r="F37" s="85">
        <v>1186.1600000000001</v>
      </c>
      <c r="G37" s="85">
        <v>103165.45194328495</v>
      </c>
      <c r="L37" s="135">
        <v>44562</v>
      </c>
      <c r="M37" s="134">
        <v>24</v>
      </c>
      <c r="N37" s="133">
        <v>55711.775518803115</v>
      </c>
      <c r="O37" s="132">
        <v>162.49</v>
      </c>
      <c r="P37" s="132">
        <v>497.75938231829309</v>
      </c>
      <c r="Q37" s="132">
        <v>660.25</v>
      </c>
      <c r="R37" s="132">
        <v>55214.016136484825</v>
      </c>
    </row>
    <row r="38" spans="1:18" x14ac:dyDescent="0.25">
      <c r="A38" s="88">
        <v>44593</v>
      </c>
      <c r="B38" s="87">
        <v>25</v>
      </c>
      <c r="C38" s="86">
        <v>103165.45194328495</v>
      </c>
      <c r="D38" s="85">
        <v>300.89999999999998</v>
      </c>
      <c r="E38" s="85">
        <v>885.26571348230527</v>
      </c>
      <c r="F38" s="85">
        <v>1186.1600000000001</v>
      </c>
      <c r="G38" s="85">
        <v>102280.18622980264</v>
      </c>
      <c r="L38" s="135">
        <v>44593</v>
      </c>
      <c r="M38" s="134">
        <v>25</v>
      </c>
      <c r="N38" s="133">
        <v>55214.016136484825</v>
      </c>
      <c r="O38" s="132">
        <v>161.04</v>
      </c>
      <c r="P38" s="132">
        <v>499.21118051672136</v>
      </c>
      <c r="Q38" s="132">
        <v>660.25</v>
      </c>
      <c r="R38" s="132">
        <v>54714.804955968102</v>
      </c>
    </row>
    <row r="39" spans="1:18" x14ac:dyDescent="0.25">
      <c r="A39" s="88">
        <v>44621</v>
      </c>
      <c r="B39" s="87">
        <v>26</v>
      </c>
      <c r="C39" s="86">
        <v>102280.18622980264</v>
      </c>
      <c r="D39" s="85">
        <v>298.32</v>
      </c>
      <c r="E39" s="85">
        <v>887.84773847996189</v>
      </c>
      <c r="F39" s="85">
        <v>1186.1600000000001</v>
      </c>
      <c r="G39" s="85">
        <v>101392.33849132268</v>
      </c>
      <c r="L39" s="135">
        <v>44621</v>
      </c>
      <c r="M39" s="134">
        <v>26</v>
      </c>
      <c r="N39" s="133">
        <v>54714.804955968102</v>
      </c>
      <c r="O39" s="132">
        <v>159.58000000000001</v>
      </c>
      <c r="P39" s="132">
        <v>500.66721312656182</v>
      </c>
      <c r="Q39" s="132">
        <v>660.25</v>
      </c>
      <c r="R39" s="132">
        <v>54214.137742841544</v>
      </c>
    </row>
    <row r="40" spans="1:18" x14ac:dyDescent="0.25">
      <c r="A40" s="88">
        <v>44652</v>
      </c>
      <c r="B40" s="87">
        <v>27</v>
      </c>
      <c r="C40" s="86">
        <v>101392.33849132268</v>
      </c>
      <c r="D40" s="85">
        <v>295.73</v>
      </c>
      <c r="E40" s="85">
        <v>890.43729438386174</v>
      </c>
      <c r="F40" s="85">
        <v>1186.1600000000001</v>
      </c>
      <c r="G40" s="85">
        <v>100501.90119693881</v>
      </c>
      <c r="L40" s="135">
        <v>44652</v>
      </c>
      <c r="M40" s="134">
        <v>27</v>
      </c>
      <c r="N40" s="133">
        <v>54214.137742841544</v>
      </c>
      <c r="O40" s="132">
        <v>158.12</v>
      </c>
      <c r="P40" s="132">
        <v>502.12749249818091</v>
      </c>
      <c r="Q40" s="132">
        <v>660.25</v>
      </c>
      <c r="R40" s="132">
        <v>53712.010250343359</v>
      </c>
    </row>
    <row r="41" spans="1:18" x14ac:dyDescent="0.25">
      <c r="A41" s="88">
        <v>44682</v>
      </c>
      <c r="B41" s="87">
        <v>28</v>
      </c>
      <c r="C41" s="86">
        <v>100501.90119693881</v>
      </c>
      <c r="D41" s="85">
        <v>293.13</v>
      </c>
      <c r="E41" s="85">
        <v>893.03440315914816</v>
      </c>
      <c r="F41" s="85">
        <v>1186.1600000000001</v>
      </c>
      <c r="G41" s="85">
        <v>99608.866793779656</v>
      </c>
      <c r="L41" s="135">
        <v>44682</v>
      </c>
      <c r="M41" s="134">
        <v>28</v>
      </c>
      <c r="N41" s="133">
        <v>53712.010250343359</v>
      </c>
      <c r="O41" s="132">
        <v>156.66</v>
      </c>
      <c r="P41" s="132">
        <v>503.59203101796732</v>
      </c>
      <c r="Q41" s="132">
        <v>660.25</v>
      </c>
      <c r="R41" s="132">
        <v>53208.418219325395</v>
      </c>
    </row>
    <row r="42" spans="1:18" x14ac:dyDescent="0.25">
      <c r="A42" s="88">
        <v>44713</v>
      </c>
      <c r="B42" s="87">
        <v>29</v>
      </c>
      <c r="C42" s="86">
        <v>99608.866793779656</v>
      </c>
      <c r="D42" s="85">
        <v>290.52999999999997</v>
      </c>
      <c r="E42" s="85">
        <v>895.63908683502905</v>
      </c>
      <c r="F42" s="85">
        <v>1186.1600000000001</v>
      </c>
      <c r="G42" s="85">
        <v>98713.227706944628</v>
      </c>
      <c r="L42" s="135">
        <v>44713</v>
      </c>
      <c r="M42" s="134">
        <v>29</v>
      </c>
      <c r="N42" s="133">
        <v>53208.418219325395</v>
      </c>
      <c r="O42" s="132">
        <v>155.19</v>
      </c>
      <c r="P42" s="132">
        <v>505.06084110843636</v>
      </c>
      <c r="Q42" s="132">
        <v>660.25</v>
      </c>
      <c r="R42" s="132">
        <v>52703.357378216955</v>
      </c>
    </row>
    <row r="43" spans="1:18" x14ac:dyDescent="0.25">
      <c r="A43" s="88">
        <v>44743</v>
      </c>
      <c r="B43" s="87">
        <v>30</v>
      </c>
      <c r="C43" s="86">
        <v>98713.227706944628</v>
      </c>
      <c r="D43" s="85">
        <v>287.91000000000003</v>
      </c>
      <c r="E43" s="85">
        <v>898.25136750496449</v>
      </c>
      <c r="F43" s="85">
        <v>1186.1600000000001</v>
      </c>
      <c r="G43" s="85">
        <v>97814.976339439658</v>
      </c>
      <c r="L43" s="135">
        <v>44743</v>
      </c>
      <c r="M43" s="134">
        <v>30</v>
      </c>
      <c r="N43" s="133">
        <v>52703.357378216955</v>
      </c>
      <c r="O43" s="132">
        <v>153.72</v>
      </c>
      <c r="P43" s="132">
        <v>506.53393522833602</v>
      </c>
      <c r="Q43" s="132">
        <v>660.25</v>
      </c>
      <c r="R43" s="132">
        <v>52196.823442988622</v>
      </c>
    </row>
    <row r="44" spans="1:18" x14ac:dyDescent="0.25">
      <c r="A44" s="88">
        <v>44774</v>
      </c>
      <c r="B44" s="87">
        <v>31</v>
      </c>
      <c r="C44" s="86">
        <v>97814.976339439658</v>
      </c>
      <c r="D44" s="85">
        <v>285.29000000000002</v>
      </c>
      <c r="E44" s="85">
        <v>900.87126732685397</v>
      </c>
      <c r="F44" s="85">
        <v>1186.1600000000001</v>
      </c>
      <c r="G44" s="85">
        <v>96914.105072112798</v>
      </c>
      <c r="L44" s="135">
        <v>44774</v>
      </c>
      <c r="M44" s="134">
        <v>31</v>
      </c>
      <c r="N44" s="133">
        <v>52196.823442988622</v>
      </c>
      <c r="O44" s="132">
        <v>152.24</v>
      </c>
      <c r="P44" s="132">
        <v>508.01132587275197</v>
      </c>
      <c r="Q44" s="132">
        <v>660.25</v>
      </c>
      <c r="R44" s="132">
        <v>51688.812117115871</v>
      </c>
    </row>
    <row r="45" spans="1:18" x14ac:dyDescent="0.25">
      <c r="A45" s="88">
        <v>44805</v>
      </c>
      <c r="B45" s="87">
        <v>32</v>
      </c>
      <c r="C45" s="86">
        <v>96914.105072112798</v>
      </c>
      <c r="D45" s="85">
        <v>282.67</v>
      </c>
      <c r="E45" s="85">
        <v>903.49880852322394</v>
      </c>
      <c r="F45" s="85">
        <v>1186.1600000000001</v>
      </c>
      <c r="G45" s="85">
        <v>96010.60626358958</v>
      </c>
      <c r="L45" s="135">
        <v>44805</v>
      </c>
      <c r="M45" s="134">
        <v>32</v>
      </c>
      <c r="N45" s="133">
        <v>51688.812117115871</v>
      </c>
      <c r="O45" s="132">
        <v>150.76</v>
      </c>
      <c r="P45" s="132">
        <v>509.49302557321414</v>
      </c>
      <c r="Q45" s="132">
        <v>660.25</v>
      </c>
      <c r="R45" s="132">
        <v>51179.31909154266</v>
      </c>
    </row>
    <row r="46" spans="1:18" x14ac:dyDescent="0.25">
      <c r="A46" s="88">
        <v>44835</v>
      </c>
      <c r="B46" s="87">
        <v>33</v>
      </c>
      <c r="C46" s="86">
        <v>96010.60626358958</v>
      </c>
      <c r="D46" s="85">
        <v>280.02999999999997</v>
      </c>
      <c r="E46" s="85">
        <v>906.13401338141671</v>
      </c>
      <c r="F46" s="85">
        <v>1186.1600000000001</v>
      </c>
      <c r="G46" s="85">
        <v>95104.472250208157</v>
      </c>
      <c r="L46" s="135">
        <v>44835</v>
      </c>
      <c r="M46" s="134">
        <v>33</v>
      </c>
      <c r="N46" s="133">
        <v>51179.31909154266</v>
      </c>
      <c r="O46" s="132">
        <v>149.27000000000001</v>
      </c>
      <c r="P46" s="132">
        <v>510.97904689780273</v>
      </c>
      <c r="Q46" s="132">
        <v>660.25</v>
      </c>
      <c r="R46" s="132">
        <v>50668.340044644858</v>
      </c>
    </row>
    <row r="47" spans="1:18" x14ac:dyDescent="0.25">
      <c r="A47" s="88">
        <v>44866</v>
      </c>
      <c r="B47" s="87">
        <v>34</v>
      </c>
      <c r="C47" s="86">
        <v>95104.472250208157</v>
      </c>
      <c r="D47" s="85">
        <v>277.39</v>
      </c>
      <c r="E47" s="85">
        <v>908.77690425377921</v>
      </c>
      <c r="F47" s="85">
        <v>1186.1600000000001</v>
      </c>
      <c r="G47" s="85">
        <v>94195.695345954373</v>
      </c>
      <c r="L47" s="135">
        <v>44866</v>
      </c>
      <c r="M47" s="134">
        <v>34</v>
      </c>
      <c r="N47" s="133">
        <v>50668.340044644858</v>
      </c>
      <c r="O47" s="132">
        <v>147.78</v>
      </c>
      <c r="P47" s="132">
        <v>512.46940245125472</v>
      </c>
      <c r="Q47" s="132">
        <v>660.25</v>
      </c>
      <c r="R47" s="132">
        <v>50155.8706421936</v>
      </c>
    </row>
    <row r="48" spans="1:18" x14ac:dyDescent="0.25">
      <c r="A48" s="88">
        <v>44896</v>
      </c>
      <c r="B48" s="87">
        <v>35</v>
      </c>
      <c r="C48" s="86">
        <v>94195.695345954373</v>
      </c>
      <c r="D48" s="85">
        <v>274.74</v>
      </c>
      <c r="E48" s="85">
        <v>911.42750355785267</v>
      </c>
      <c r="F48" s="85">
        <v>1186.1600000000001</v>
      </c>
      <c r="G48" s="85">
        <v>93284.267842396526</v>
      </c>
      <c r="L48" s="135">
        <v>44896</v>
      </c>
      <c r="M48" s="134">
        <v>35</v>
      </c>
      <c r="N48" s="133">
        <v>50155.8706421936</v>
      </c>
      <c r="O48" s="132">
        <v>146.29</v>
      </c>
      <c r="P48" s="132">
        <v>513.9641048750708</v>
      </c>
      <c r="Q48" s="132">
        <v>660.25</v>
      </c>
      <c r="R48" s="132">
        <v>49641.906537318529</v>
      </c>
    </row>
    <row r="49" spans="1:18" x14ac:dyDescent="0.25">
      <c r="A49" s="88">
        <v>44927</v>
      </c>
      <c r="B49" s="87">
        <v>36</v>
      </c>
      <c r="C49" s="86">
        <v>93284.267842396526</v>
      </c>
      <c r="D49" s="85">
        <v>272.08</v>
      </c>
      <c r="E49" s="85">
        <v>914.08583377656305</v>
      </c>
      <c r="F49" s="85">
        <v>1186.1600000000001</v>
      </c>
      <c r="G49" s="85">
        <v>92370.182008619959</v>
      </c>
      <c r="L49" s="135">
        <v>44927</v>
      </c>
      <c r="M49" s="134">
        <v>36</v>
      </c>
      <c r="N49" s="133">
        <v>49641.906537318529</v>
      </c>
      <c r="O49" s="132">
        <v>144.79</v>
      </c>
      <c r="P49" s="132">
        <v>515.46316684762314</v>
      </c>
      <c r="Q49" s="132">
        <v>660.25</v>
      </c>
      <c r="R49" s="132">
        <v>49126.443370470908</v>
      </c>
    </row>
    <row r="50" spans="1:18" x14ac:dyDescent="0.25">
      <c r="A50" s="88">
        <v>44958</v>
      </c>
      <c r="B50" s="87">
        <v>37</v>
      </c>
      <c r="C50" s="86">
        <v>92370.182008619959</v>
      </c>
      <c r="D50" s="85">
        <v>269.41000000000003</v>
      </c>
      <c r="E50" s="85">
        <v>916.7519174584113</v>
      </c>
      <c r="F50" s="85">
        <v>1186.1600000000001</v>
      </c>
      <c r="G50" s="85">
        <v>91453.430091161543</v>
      </c>
      <c r="L50" s="135">
        <v>44958</v>
      </c>
      <c r="M50" s="134">
        <v>37</v>
      </c>
      <c r="N50" s="133">
        <v>49126.443370470908</v>
      </c>
      <c r="O50" s="132">
        <v>143.29</v>
      </c>
      <c r="P50" s="132">
        <v>516.96660108426204</v>
      </c>
      <c r="Q50" s="132">
        <v>660.25</v>
      </c>
      <c r="R50" s="132">
        <v>48609.476769386645</v>
      </c>
    </row>
    <row r="51" spans="1:18" x14ac:dyDescent="0.25">
      <c r="A51" s="88">
        <v>44986</v>
      </c>
      <c r="B51" s="87">
        <v>38</v>
      </c>
      <c r="C51" s="86">
        <v>91453.430091161543</v>
      </c>
      <c r="D51" s="85">
        <v>266.74</v>
      </c>
      <c r="E51" s="85">
        <v>919.42577721766509</v>
      </c>
      <c r="F51" s="85">
        <v>1186.1600000000001</v>
      </c>
      <c r="G51" s="85">
        <v>90534.004313943879</v>
      </c>
      <c r="L51" s="135">
        <v>44986</v>
      </c>
      <c r="M51" s="134">
        <v>38</v>
      </c>
      <c r="N51" s="133">
        <v>48609.476769386645</v>
      </c>
      <c r="O51" s="132">
        <v>141.78</v>
      </c>
      <c r="P51" s="132">
        <v>518.47442033742436</v>
      </c>
      <c r="Q51" s="132">
        <v>660.25</v>
      </c>
      <c r="R51" s="132">
        <v>48091.002349049224</v>
      </c>
    </row>
    <row r="52" spans="1:18" x14ac:dyDescent="0.25">
      <c r="A52" s="88">
        <v>45017</v>
      </c>
      <c r="B52" s="87">
        <v>39</v>
      </c>
      <c r="C52" s="86">
        <v>90534.004313943879</v>
      </c>
      <c r="D52" s="85">
        <v>264.06</v>
      </c>
      <c r="E52" s="85">
        <v>922.10743573454999</v>
      </c>
      <c r="F52" s="85">
        <v>1186.1600000000001</v>
      </c>
      <c r="G52" s="85">
        <v>89611.896878209329</v>
      </c>
      <c r="L52" s="135">
        <v>45017</v>
      </c>
      <c r="M52" s="134">
        <v>39</v>
      </c>
      <c r="N52" s="133">
        <v>48091.002349049224</v>
      </c>
      <c r="O52" s="132">
        <v>140.27000000000001</v>
      </c>
      <c r="P52" s="132">
        <v>519.98663739674191</v>
      </c>
      <c r="Q52" s="132">
        <v>660.25</v>
      </c>
      <c r="R52" s="132">
        <v>47571.015711652479</v>
      </c>
    </row>
    <row r="53" spans="1:18" x14ac:dyDescent="0.25">
      <c r="A53" s="88">
        <v>45047</v>
      </c>
      <c r="B53" s="87">
        <v>40</v>
      </c>
      <c r="C53" s="86">
        <v>89611.896878209329</v>
      </c>
      <c r="D53" s="85">
        <v>261.37</v>
      </c>
      <c r="E53" s="85">
        <v>924.79691575544234</v>
      </c>
      <c r="F53" s="85">
        <v>1186.1600000000001</v>
      </c>
      <c r="G53" s="85">
        <v>88687.099962453882</v>
      </c>
      <c r="L53" s="135">
        <v>45047</v>
      </c>
      <c r="M53" s="134">
        <v>40</v>
      </c>
      <c r="N53" s="133">
        <v>47571.015711652479</v>
      </c>
      <c r="O53" s="132">
        <v>138.75</v>
      </c>
      <c r="P53" s="132">
        <v>521.50326508914907</v>
      </c>
      <c r="Q53" s="132">
        <v>660.25</v>
      </c>
      <c r="R53" s="132">
        <v>47049.512446563327</v>
      </c>
    </row>
    <row r="54" spans="1:18" x14ac:dyDescent="0.25">
      <c r="A54" s="88">
        <v>45078</v>
      </c>
      <c r="B54" s="87">
        <v>41</v>
      </c>
      <c r="C54" s="86">
        <v>88687.099962453882</v>
      </c>
      <c r="D54" s="85">
        <v>258.67</v>
      </c>
      <c r="E54" s="85">
        <v>927.49424009306256</v>
      </c>
      <c r="F54" s="85">
        <v>1186.1600000000001</v>
      </c>
      <c r="G54" s="85">
        <v>87759.605722360822</v>
      </c>
      <c r="L54" s="135">
        <v>45078</v>
      </c>
      <c r="M54" s="134">
        <v>41</v>
      </c>
      <c r="N54" s="133">
        <v>47049.512446563327</v>
      </c>
      <c r="O54" s="132">
        <v>137.22999999999999</v>
      </c>
      <c r="P54" s="132">
        <v>523.0243162789925</v>
      </c>
      <c r="Q54" s="132">
        <v>660.25</v>
      </c>
      <c r="R54" s="132">
        <v>46526.488130284335</v>
      </c>
    </row>
    <row r="55" spans="1:18" x14ac:dyDescent="0.25">
      <c r="A55" s="88">
        <v>45108</v>
      </c>
      <c r="B55" s="87">
        <v>42</v>
      </c>
      <c r="C55" s="86">
        <v>87759.605722360822</v>
      </c>
      <c r="D55" s="85">
        <v>255.97</v>
      </c>
      <c r="E55" s="85">
        <v>930.19943162666721</v>
      </c>
      <c r="F55" s="85">
        <v>1186.1600000000001</v>
      </c>
      <c r="G55" s="85">
        <v>86829.406290734158</v>
      </c>
      <c r="L55" s="135">
        <v>45108</v>
      </c>
      <c r="M55" s="134">
        <v>42</v>
      </c>
      <c r="N55" s="133">
        <v>46526.488130284335</v>
      </c>
      <c r="O55" s="132">
        <v>135.69999999999999</v>
      </c>
      <c r="P55" s="132">
        <v>524.54980386813952</v>
      </c>
      <c r="Q55" s="132">
        <v>660.25</v>
      </c>
      <c r="R55" s="132">
        <v>46001.938326416195</v>
      </c>
    </row>
    <row r="56" spans="1:18" x14ac:dyDescent="0.25">
      <c r="A56" s="88">
        <v>45139</v>
      </c>
      <c r="B56" s="87">
        <v>43</v>
      </c>
      <c r="C56" s="86">
        <v>86829.406290734158</v>
      </c>
      <c r="D56" s="85">
        <v>253.25</v>
      </c>
      <c r="E56" s="85">
        <v>932.91251330224497</v>
      </c>
      <c r="F56" s="85">
        <v>1186.1600000000001</v>
      </c>
      <c r="G56" s="85">
        <v>85896.493777431911</v>
      </c>
      <c r="L56" s="135">
        <v>45139</v>
      </c>
      <c r="M56" s="134">
        <v>43</v>
      </c>
      <c r="N56" s="133">
        <v>46001.938326416195</v>
      </c>
      <c r="O56" s="132">
        <v>134.16999999999999</v>
      </c>
      <c r="P56" s="132">
        <v>526.07974079608823</v>
      </c>
      <c r="Q56" s="132">
        <v>660.25</v>
      </c>
      <c r="R56" s="132">
        <v>45475.85858562011</v>
      </c>
    </row>
    <row r="57" spans="1:18" x14ac:dyDescent="0.25">
      <c r="A57" s="88">
        <v>45170</v>
      </c>
      <c r="B57" s="87">
        <v>44</v>
      </c>
      <c r="C57" s="86">
        <v>85896.493777431911</v>
      </c>
      <c r="D57" s="85">
        <v>250.53</v>
      </c>
      <c r="E57" s="85">
        <v>935.63350813270984</v>
      </c>
      <c r="F57" s="85">
        <v>1186.1600000000001</v>
      </c>
      <c r="G57" s="85">
        <v>84960.860269299199</v>
      </c>
      <c r="L57" s="135">
        <v>45170</v>
      </c>
      <c r="M57" s="134">
        <v>44</v>
      </c>
      <c r="N57" s="133">
        <v>45475.85858562011</v>
      </c>
      <c r="O57" s="132">
        <v>132.63999999999999</v>
      </c>
      <c r="P57" s="132">
        <v>527.61414004007679</v>
      </c>
      <c r="Q57" s="132">
        <v>660.25</v>
      </c>
      <c r="R57" s="132">
        <v>44948.244445580036</v>
      </c>
    </row>
    <row r="58" spans="1:18" x14ac:dyDescent="0.25">
      <c r="A58" s="88">
        <v>45200</v>
      </c>
      <c r="B58" s="87">
        <v>45</v>
      </c>
      <c r="C58" s="86">
        <v>84960.860269299199</v>
      </c>
      <c r="D58" s="85">
        <v>247.8</v>
      </c>
      <c r="E58" s="85">
        <v>938.36243919809704</v>
      </c>
      <c r="F58" s="85">
        <v>1186.1600000000001</v>
      </c>
      <c r="G58" s="85">
        <v>84022.4978301011</v>
      </c>
      <c r="L58" s="135">
        <v>45200</v>
      </c>
      <c r="M58" s="134">
        <v>45</v>
      </c>
      <c r="N58" s="133">
        <v>44948.244445580036</v>
      </c>
      <c r="O58" s="132">
        <v>131.1</v>
      </c>
      <c r="P58" s="132">
        <v>529.15301461519368</v>
      </c>
      <c r="Q58" s="132">
        <v>660.25</v>
      </c>
      <c r="R58" s="132">
        <v>44419.091430964843</v>
      </c>
    </row>
    <row r="59" spans="1:18" x14ac:dyDescent="0.25">
      <c r="A59" s="88">
        <v>45231</v>
      </c>
      <c r="B59" s="87">
        <v>46</v>
      </c>
      <c r="C59" s="86">
        <v>84022.4978301011</v>
      </c>
      <c r="D59" s="85">
        <v>245.07</v>
      </c>
      <c r="E59" s="85">
        <v>941.09932964575808</v>
      </c>
      <c r="F59" s="85">
        <v>1186.1600000000001</v>
      </c>
      <c r="G59" s="85">
        <v>83081.39850045534</v>
      </c>
      <c r="L59" s="135">
        <v>45231</v>
      </c>
      <c r="M59" s="134">
        <v>46</v>
      </c>
      <c r="N59" s="133">
        <v>44419.091430964843</v>
      </c>
      <c r="O59" s="132">
        <v>129.56</v>
      </c>
      <c r="P59" s="132">
        <v>530.69637757448811</v>
      </c>
      <c r="Q59" s="132">
        <v>660.25</v>
      </c>
      <c r="R59" s="132">
        <v>43888.395053390355</v>
      </c>
    </row>
    <row r="60" spans="1:18" x14ac:dyDescent="0.25">
      <c r="A60" s="88">
        <v>45261</v>
      </c>
      <c r="B60" s="87">
        <v>47</v>
      </c>
      <c r="C60" s="86">
        <v>83081.39850045534</v>
      </c>
      <c r="D60" s="85">
        <v>242.32</v>
      </c>
      <c r="E60" s="85">
        <v>943.84420269055818</v>
      </c>
      <c r="F60" s="85">
        <v>1186.1600000000001</v>
      </c>
      <c r="G60" s="85">
        <v>82137.554297764786</v>
      </c>
      <c r="L60" s="135">
        <v>45261</v>
      </c>
      <c r="M60" s="134">
        <v>47</v>
      </c>
      <c r="N60" s="133">
        <v>43888.395053390355</v>
      </c>
      <c r="O60" s="132">
        <v>128.01</v>
      </c>
      <c r="P60" s="132">
        <v>532.24424200908038</v>
      </c>
      <c r="Q60" s="132">
        <v>660.25</v>
      </c>
      <c r="R60" s="132">
        <v>43356.150811381274</v>
      </c>
    </row>
    <row r="61" spans="1:18" x14ac:dyDescent="0.25">
      <c r="A61" s="88">
        <v>45292</v>
      </c>
      <c r="B61" s="87">
        <v>48</v>
      </c>
      <c r="C61" s="86">
        <v>82137.554297764786</v>
      </c>
      <c r="D61" s="85">
        <v>239.57</v>
      </c>
      <c r="E61" s="85">
        <v>946.59708161507217</v>
      </c>
      <c r="F61" s="85">
        <v>1186.1600000000001</v>
      </c>
      <c r="G61" s="85">
        <v>81190.95721614972</v>
      </c>
      <c r="L61" s="135">
        <v>45292</v>
      </c>
      <c r="M61" s="134">
        <v>48</v>
      </c>
      <c r="N61" s="133">
        <v>43356.150811381274</v>
      </c>
      <c r="O61" s="132">
        <v>126.46</v>
      </c>
      <c r="P61" s="132">
        <v>533.79662104827344</v>
      </c>
      <c r="Q61" s="132">
        <v>660.25</v>
      </c>
      <c r="R61" s="132">
        <v>42822.354190333004</v>
      </c>
    </row>
    <row r="62" spans="1:18" x14ac:dyDescent="0.25">
      <c r="A62" s="88">
        <v>45323</v>
      </c>
      <c r="B62" s="87">
        <v>49</v>
      </c>
      <c r="C62" s="86">
        <v>81190.95721614972</v>
      </c>
      <c r="D62" s="85">
        <v>236.81</v>
      </c>
      <c r="E62" s="85">
        <v>949.35798976978299</v>
      </c>
      <c r="F62" s="85">
        <v>1186.1600000000001</v>
      </c>
      <c r="G62" s="85">
        <v>80241.599226379942</v>
      </c>
      <c r="L62" s="135">
        <v>45323</v>
      </c>
      <c r="M62" s="134">
        <v>49</v>
      </c>
      <c r="N62" s="133">
        <v>42822.354190333004</v>
      </c>
      <c r="O62" s="132">
        <v>124.9</v>
      </c>
      <c r="P62" s="132">
        <v>535.35352785966427</v>
      </c>
      <c r="Q62" s="132">
        <v>660.25</v>
      </c>
      <c r="R62" s="132">
        <v>42287.000662473343</v>
      </c>
    </row>
    <row r="63" spans="1:18" x14ac:dyDescent="0.25">
      <c r="A63" s="88">
        <v>45352</v>
      </c>
      <c r="B63" s="87">
        <v>50</v>
      </c>
      <c r="C63" s="86">
        <v>80241.599226379942</v>
      </c>
      <c r="D63" s="85">
        <v>234.04</v>
      </c>
      <c r="E63" s="85">
        <v>952.12695057327812</v>
      </c>
      <c r="F63" s="85">
        <v>1186.1600000000001</v>
      </c>
      <c r="G63" s="85">
        <v>79289.472275806664</v>
      </c>
      <c r="L63" s="135">
        <v>45352</v>
      </c>
      <c r="M63" s="134">
        <v>50</v>
      </c>
      <c r="N63" s="133">
        <v>42287.000662473343</v>
      </c>
      <c r="O63" s="132">
        <v>123.34</v>
      </c>
      <c r="P63" s="132">
        <v>536.91497564925498</v>
      </c>
      <c r="Q63" s="132">
        <v>660.25</v>
      </c>
      <c r="R63" s="132">
        <v>41750.085686824088</v>
      </c>
    </row>
    <row r="64" spans="1:18" x14ac:dyDescent="0.25">
      <c r="A64" s="88">
        <v>45383</v>
      </c>
      <c r="B64" s="87">
        <v>51</v>
      </c>
      <c r="C64" s="86">
        <v>79289.472275806664</v>
      </c>
      <c r="D64" s="85">
        <v>231.26</v>
      </c>
      <c r="E64" s="85">
        <v>954.90398751245016</v>
      </c>
      <c r="F64" s="85">
        <v>1186.1600000000001</v>
      </c>
      <c r="G64" s="85">
        <v>78334.56828829422</v>
      </c>
      <c r="L64" s="135">
        <v>45383</v>
      </c>
      <c r="M64" s="134">
        <v>51</v>
      </c>
      <c r="N64" s="133">
        <v>41750.085686824088</v>
      </c>
      <c r="O64" s="132">
        <v>121.77</v>
      </c>
      <c r="P64" s="132">
        <v>538.48097766156525</v>
      </c>
      <c r="Q64" s="132">
        <v>660.25</v>
      </c>
      <c r="R64" s="132">
        <v>41211.604709162522</v>
      </c>
    </row>
    <row r="65" spans="1:18" x14ac:dyDescent="0.25">
      <c r="A65" s="88">
        <v>45413</v>
      </c>
      <c r="B65" s="87">
        <v>52</v>
      </c>
      <c r="C65" s="86">
        <v>78334.56828829422</v>
      </c>
      <c r="D65" s="85">
        <v>228.48</v>
      </c>
      <c r="E65" s="85">
        <v>957.68912414269482</v>
      </c>
      <c r="F65" s="85">
        <v>1186.1600000000001</v>
      </c>
      <c r="G65" s="85">
        <v>77376.879164151527</v>
      </c>
      <c r="L65" s="135">
        <v>45413</v>
      </c>
      <c r="M65" s="134">
        <v>52</v>
      </c>
      <c r="N65" s="133">
        <v>41211.604709162522</v>
      </c>
      <c r="O65" s="132">
        <v>120.2</v>
      </c>
      <c r="P65" s="132">
        <v>540.05154717974472</v>
      </c>
      <c r="Q65" s="132">
        <v>660.25</v>
      </c>
      <c r="R65" s="132">
        <v>40671.553161982774</v>
      </c>
    </row>
    <row r="66" spans="1:18" x14ac:dyDescent="0.25">
      <c r="A66" s="88">
        <v>45444</v>
      </c>
      <c r="B66" s="87">
        <v>53</v>
      </c>
      <c r="C66" s="86">
        <v>77376.879164151527</v>
      </c>
      <c r="D66" s="85">
        <v>225.68</v>
      </c>
      <c r="E66" s="85">
        <v>960.48238408811096</v>
      </c>
      <c r="F66" s="85">
        <v>1186.1600000000001</v>
      </c>
      <c r="G66" s="85">
        <v>76416.396780063413</v>
      </c>
      <c r="L66" s="135">
        <v>45444</v>
      </c>
      <c r="M66" s="134">
        <v>53</v>
      </c>
      <c r="N66" s="133">
        <v>40671.553161982774</v>
      </c>
      <c r="O66" s="132">
        <v>118.63</v>
      </c>
      <c r="P66" s="132">
        <v>541.6266975256857</v>
      </c>
      <c r="Q66" s="132">
        <v>660.25</v>
      </c>
      <c r="R66" s="132">
        <v>40129.926464457087</v>
      </c>
    </row>
    <row r="67" spans="1:18" x14ac:dyDescent="0.25">
      <c r="A67" s="88">
        <v>45474</v>
      </c>
      <c r="B67" s="87">
        <v>54</v>
      </c>
      <c r="C67" s="86">
        <v>76416.396780063413</v>
      </c>
      <c r="D67" s="85">
        <v>222.88</v>
      </c>
      <c r="E67" s="85">
        <v>963.28379104170142</v>
      </c>
      <c r="F67" s="85">
        <v>1186.1600000000001</v>
      </c>
      <c r="G67" s="85">
        <v>75453.112989021713</v>
      </c>
      <c r="L67" s="135">
        <v>45474</v>
      </c>
      <c r="M67" s="134">
        <v>54</v>
      </c>
      <c r="N67" s="133">
        <v>40129.926464457087</v>
      </c>
      <c r="O67" s="132">
        <v>117.05</v>
      </c>
      <c r="P67" s="132">
        <v>543.20644206013571</v>
      </c>
      <c r="Q67" s="132">
        <v>660.25</v>
      </c>
      <c r="R67" s="132">
        <v>39586.720022396948</v>
      </c>
    </row>
    <row r="68" spans="1:18" x14ac:dyDescent="0.25">
      <c r="A68" s="88">
        <v>45505</v>
      </c>
      <c r="B68" s="87">
        <v>55</v>
      </c>
      <c r="C68" s="86">
        <v>75453.112989021713</v>
      </c>
      <c r="D68" s="85">
        <v>220.07</v>
      </c>
      <c r="E68" s="85">
        <v>966.09336876557302</v>
      </c>
      <c r="F68" s="85">
        <v>1186.1600000000001</v>
      </c>
      <c r="G68" s="85">
        <v>74487.019620256135</v>
      </c>
      <c r="L68" s="135">
        <v>45505</v>
      </c>
      <c r="M68" s="134">
        <v>55</v>
      </c>
      <c r="N68" s="133">
        <v>39586.720022396948</v>
      </c>
      <c r="O68" s="132">
        <v>115.46</v>
      </c>
      <c r="P68" s="132">
        <v>544.79079418281106</v>
      </c>
      <c r="Q68" s="132">
        <v>660.25</v>
      </c>
      <c r="R68" s="132">
        <v>39041.92922821414</v>
      </c>
    </row>
    <row r="69" spans="1:18" x14ac:dyDescent="0.25">
      <c r="A69" s="88">
        <v>45536</v>
      </c>
      <c r="B69" s="87">
        <v>56</v>
      </c>
      <c r="C69" s="86">
        <v>74487.019620256135</v>
      </c>
      <c r="D69" s="85">
        <v>217.25</v>
      </c>
      <c r="E69" s="85">
        <v>968.91114109113926</v>
      </c>
      <c r="F69" s="85">
        <v>1186.1600000000001</v>
      </c>
      <c r="G69" s="85">
        <v>73518.108479164992</v>
      </c>
      <c r="L69" s="135">
        <v>45536</v>
      </c>
      <c r="M69" s="134">
        <v>56</v>
      </c>
      <c r="N69" s="133">
        <v>39041.92922821414</v>
      </c>
      <c r="O69" s="132">
        <v>113.87</v>
      </c>
      <c r="P69" s="132">
        <v>546.37976733251082</v>
      </c>
      <c r="Q69" s="132">
        <v>660.25</v>
      </c>
      <c r="R69" s="132">
        <v>38495.54946088163</v>
      </c>
    </row>
    <row r="70" spans="1:18" x14ac:dyDescent="0.25">
      <c r="A70" s="88">
        <v>45566</v>
      </c>
      <c r="B70" s="87">
        <v>57</v>
      </c>
      <c r="C70" s="86">
        <v>73518.108479164992</v>
      </c>
      <c r="D70" s="85">
        <v>214.43</v>
      </c>
      <c r="E70" s="85">
        <v>971.73713191932177</v>
      </c>
      <c r="F70" s="85">
        <v>1186.1600000000001</v>
      </c>
      <c r="G70" s="85">
        <v>72546.371347245673</v>
      </c>
      <c r="L70" s="135">
        <v>45566</v>
      </c>
      <c r="M70" s="134">
        <v>57</v>
      </c>
      <c r="N70" s="133">
        <v>38495.54946088163</v>
      </c>
      <c r="O70" s="132">
        <v>112.28</v>
      </c>
      <c r="P70" s="132">
        <v>547.97337498723084</v>
      </c>
      <c r="Q70" s="132">
        <v>660.25</v>
      </c>
      <c r="R70" s="132">
        <v>37947.576085894398</v>
      </c>
    </row>
    <row r="71" spans="1:18" x14ac:dyDescent="0.25">
      <c r="A71" s="88">
        <v>45597</v>
      </c>
      <c r="B71" s="87">
        <v>58</v>
      </c>
      <c r="C71" s="86">
        <v>72546.371347245673</v>
      </c>
      <c r="D71" s="85">
        <v>211.59</v>
      </c>
      <c r="E71" s="85">
        <v>974.57136522075302</v>
      </c>
      <c r="F71" s="85">
        <v>1186.1600000000001</v>
      </c>
      <c r="G71" s="85">
        <v>71571.799982024924</v>
      </c>
      <c r="L71" s="135">
        <v>45597</v>
      </c>
      <c r="M71" s="134">
        <v>58</v>
      </c>
      <c r="N71" s="133">
        <v>37947.576085894398</v>
      </c>
      <c r="O71" s="132">
        <v>110.68</v>
      </c>
      <c r="P71" s="132">
        <v>549.57163066427677</v>
      </c>
      <c r="Q71" s="132">
        <v>660.25</v>
      </c>
      <c r="R71" s="132">
        <v>37398.004455230119</v>
      </c>
    </row>
    <row r="72" spans="1:18" x14ac:dyDescent="0.25">
      <c r="A72" s="88">
        <v>45627</v>
      </c>
      <c r="B72" s="87">
        <v>59</v>
      </c>
      <c r="C72" s="86">
        <v>71571.799982024924</v>
      </c>
      <c r="D72" s="85">
        <v>208.75</v>
      </c>
      <c r="E72" s="85">
        <v>977.41386503598028</v>
      </c>
      <c r="F72" s="85">
        <v>1186.1600000000001</v>
      </c>
      <c r="G72" s="85">
        <v>70594.386116988942</v>
      </c>
      <c r="L72" s="135">
        <v>45627</v>
      </c>
      <c r="M72" s="134">
        <v>59</v>
      </c>
      <c r="N72" s="133">
        <v>37398.004455230119</v>
      </c>
      <c r="O72" s="132">
        <v>109.08</v>
      </c>
      <c r="P72" s="132">
        <v>551.17454792038097</v>
      </c>
      <c r="Q72" s="132">
        <v>660.25</v>
      </c>
      <c r="R72" s="132">
        <v>36846.829907309737</v>
      </c>
    </row>
    <row r="73" spans="1:18" x14ac:dyDescent="0.25">
      <c r="A73" s="88">
        <v>45658</v>
      </c>
      <c r="B73" s="87">
        <v>60</v>
      </c>
      <c r="C73" s="86">
        <v>70594.386116988942</v>
      </c>
      <c r="D73" s="85">
        <v>205.9</v>
      </c>
      <c r="E73" s="85">
        <v>980.26465547566852</v>
      </c>
      <c r="F73" s="85">
        <v>1186.1600000000001</v>
      </c>
      <c r="G73" s="85">
        <v>69614.121461513278</v>
      </c>
      <c r="L73" s="135">
        <v>45658</v>
      </c>
      <c r="M73" s="134">
        <v>60</v>
      </c>
      <c r="N73" s="133">
        <v>36846.829907309737</v>
      </c>
      <c r="O73" s="132">
        <v>107.47</v>
      </c>
      <c r="P73" s="132">
        <v>552.78214035181543</v>
      </c>
      <c r="Q73" s="132">
        <v>660.25</v>
      </c>
      <c r="R73" s="132">
        <v>36294.04776695792</v>
      </c>
    </row>
    <row r="74" spans="1:18" x14ac:dyDescent="0.25">
      <c r="A74" s="88">
        <v>45689</v>
      </c>
      <c r="B74" s="87">
        <v>61</v>
      </c>
      <c r="C74" s="86">
        <v>69614.121461513278</v>
      </c>
      <c r="D74" s="85">
        <v>203.04</v>
      </c>
      <c r="E74" s="85">
        <v>983.12376072080599</v>
      </c>
      <c r="F74" s="85">
        <v>1186.1600000000001</v>
      </c>
      <c r="G74" s="85">
        <v>68630.997700792475</v>
      </c>
      <c r="L74" s="135">
        <v>45689</v>
      </c>
      <c r="M74" s="134">
        <v>61</v>
      </c>
      <c r="N74" s="133">
        <v>36294.04776695792</v>
      </c>
      <c r="O74" s="132">
        <v>105.86</v>
      </c>
      <c r="P74" s="132">
        <v>554.39442159450812</v>
      </c>
      <c r="Q74" s="132">
        <v>660.25</v>
      </c>
      <c r="R74" s="132">
        <v>35739.653345363411</v>
      </c>
    </row>
    <row r="75" spans="1:18" x14ac:dyDescent="0.25">
      <c r="A75" s="88">
        <v>45717</v>
      </c>
      <c r="B75" s="87">
        <v>62</v>
      </c>
      <c r="C75" s="86">
        <v>68630.997700792475</v>
      </c>
      <c r="D75" s="85">
        <v>200.17</v>
      </c>
      <c r="E75" s="85">
        <v>985.99120502290839</v>
      </c>
      <c r="F75" s="85">
        <v>1186.1600000000001</v>
      </c>
      <c r="G75" s="85">
        <v>67645.006495769572</v>
      </c>
      <c r="L75" s="135">
        <v>45717</v>
      </c>
      <c r="M75" s="134">
        <v>62</v>
      </c>
      <c r="N75" s="133">
        <v>35739.653345363411</v>
      </c>
      <c r="O75" s="132">
        <v>104.24</v>
      </c>
      <c r="P75" s="132">
        <v>556.01140532415889</v>
      </c>
      <c r="Q75" s="132">
        <v>660.25</v>
      </c>
      <c r="R75" s="132">
        <v>35183.641940039255</v>
      </c>
    </row>
    <row r="76" spans="1:18" x14ac:dyDescent="0.25">
      <c r="A76" s="88">
        <v>45748</v>
      </c>
      <c r="B76" s="87">
        <v>63</v>
      </c>
      <c r="C76" s="86">
        <v>67645.006495769572</v>
      </c>
      <c r="D76" s="85">
        <v>197.3</v>
      </c>
      <c r="E76" s="85">
        <v>988.8670127042252</v>
      </c>
      <c r="F76" s="85">
        <v>1186.1600000000001</v>
      </c>
      <c r="G76" s="85">
        <v>66656.139483065344</v>
      </c>
      <c r="L76" s="135">
        <v>45748</v>
      </c>
      <c r="M76" s="134">
        <v>63</v>
      </c>
      <c r="N76" s="133">
        <v>35183.641940039255</v>
      </c>
      <c r="O76" s="132">
        <v>102.62</v>
      </c>
      <c r="P76" s="132">
        <v>557.63310525635438</v>
      </c>
      <c r="Q76" s="132">
        <v>660.25</v>
      </c>
      <c r="R76" s="132">
        <v>34626.008834782901</v>
      </c>
    </row>
    <row r="77" spans="1:18" x14ac:dyDescent="0.25">
      <c r="A77" s="88">
        <v>45778</v>
      </c>
      <c r="B77" s="87">
        <v>64</v>
      </c>
      <c r="C77" s="86">
        <v>66656.139483065344</v>
      </c>
      <c r="D77" s="85">
        <v>194.41</v>
      </c>
      <c r="E77" s="85">
        <v>991.75120815794571</v>
      </c>
      <c r="F77" s="85">
        <v>1186.1600000000001</v>
      </c>
      <c r="G77" s="85">
        <v>65664.388274907396</v>
      </c>
      <c r="L77" s="135">
        <v>45778</v>
      </c>
      <c r="M77" s="134">
        <v>64</v>
      </c>
      <c r="N77" s="133">
        <v>34626.008834782901</v>
      </c>
      <c r="O77" s="132">
        <v>100.99</v>
      </c>
      <c r="P77" s="132">
        <v>559.25953514668538</v>
      </c>
      <c r="Q77" s="132">
        <v>660.25</v>
      </c>
      <c r="R77" s="132">
        <v>34066.749299636213</v>
      </c>
    </row>
    <row r="78" spans="1:18" x14ac:dyDescent="0.25">
      <c r="A78" s="88">
        <v>45809</v>
      </c>
      <c r="B78" s="87">
        <v>65</v>
      </c>
      <c r="C78" s="86">
        <v>65664.388274907396</v>
      </c>
      <c r="D78" s="85">
        <v>191.52</v>
      </c>
      <c r="E78" s="85">
        <v>994.64381584840646</v>
      </c>
      <c r="F78" s="85">
        <v>1186.1600000000001</v>
      </c>
      <c r="G78" s="85">
        <v>64669.744459058988</v>
      </c>
      <c r="L78" s="135">
        <v>45809</v>
      </c>
      <c r="M78" s="134">
        <v>65</v>
      </c>
      <c r="N78" s="133">
        <v>34066.749299636213</v>
      </c>
      <c r="O78" s="132">
        <v>99.36</v>
      </c>
      <c r="P78" s="132">
        <v>560.89070879086319</v>
      </c>
      <c r="Q78" s="132">
        <v>660.25</v>
      </c>
      <c r="R78" s="132">
        <v>33505.858590845346</v>
      </c>
    </row>
    <row r="79" spans="1:18" x14ac:dyDescent="0.25">
      <c r="A79" s="88">
        <v>45839</v>
      </c>
      <c r="B79" s="87">
        <v>66</v>
      </c>
      <c r="C79" s="86">
        <v>64669.744459058988</v>
      </c>
      <c r="D79" s="85">
        <v>188.62</v>
      </c>
      <c r="E79" s="85">
        <v>997.54486031129761</v>
      </c>
      <c r="F79" s="85">
        <v>1186.1600000000001</v>
      </c>
      <c r="G79" s="85">
        <v>63672.199598747691</v>
      </c>
      <c r="L79" s="135">
        <v>45839</v>
      </c>
      <c r="M79" s="134">
        <v>66</v>
      </c>
      <c r="N79" s="133">
        <v>33505.858590845346</v>
      </c>
      <c r="O79" s="132">
        <v>97.73</v>
      </c>
      <c r="P79" s="132">
        <v>562.52664002483652</v>
      </c>
      <c r="Q79" s="132">
        <v>660.25</v>
      </c>
      <c r="R79" s="132">
        <v>32943.33195082051</v>
      </c>
    </row>
    <row r="80" spans="1:18" x14ac:dyDescent="0.25">
      <c r="A80" s="88">
        <v>45870</v>
      </c>
      <c r="B80" s="87">
        <v>67</v>
      </c>
      <c r="C80" s="86">
        <v>63672.199598747691</v>
      </c>
      <c r="D80" s="85">
        <v>185.71</v>
      </c>
      <c r="E80" s="85">
        <v>1000.4543661538723</v>
      </c>
      <c r="F80" s="85">
        <v>1186.1600000000001</v>
      </c>
      <c r="G80" s="85">
        <v>62671.745232593821</v>
      </c>
      <c r="L80" s="135">
        <v>45870</v>
      </c>
      <c r="M80" s="134">
        <v>67</v>
      </c>
      <c r="N80" s="133">
        <v>32943.33195082051</v>
      </c>
      <c r="O80" s="132">
        <v>96.08</v>
      </c>
      <c r="P80" s="132">
        <v>564.16734272490896</v>
      </c>
      <c r="Q80" s="132">
        <v>660.25</v>
      </c>
      <c r="R80" s="132">
        <v>32379.164608095602</v>
      </c>
    </row>
    <row r="81" spans="1:18" x14ac:dyDescent="0.25">
      <c r="A81" s="88">
        <v>45901</v>
      </c>
      <c r="B81" s="87">
        <v>68</v>
      </c>
      <c r="C81" s="86">
        <v>62671.745232593821</v>
      </c>
      <c r="D81" s="85">
        <v>182.79</v>
      </c>
      <c r="E81" s="85">
        <v>1003.3723580551545</v>
      </c>
      <c r="F81" s="85">
        <v>1186.1600000000001</v>
      </c>
      <c r="G81" s="85">
        <v>61668.372874538669</v>
      </c>
      <c r="L81" s="135">
        <v>45901</v>
      </c>
      <c r="M81" s="134">
        <v>68</v>
      </c>
      <c r="N81" s="133">
        <v>32379.164608095602</v>
      </c>
      <c r="O81" s="132">
        <v>94.44</v>
      </c>
      <c r="P81" s="132">
        <v>565.81283080785659</v>
      </c>
      <c r="Q81" s="132">
        <v>660.25</v>
      </c>
      <c r="R81" s="132">
        <v>31813.351777287746</v>
      </c>
    </row>
    <row r="82" spans="1:18" x14ac:dyDescent="0.25">
      <c r="A82" s="88">
        <v>45931</v>
      </c>
      <c r="B82" s="87">
        <v>69</v>
      </c>
      <c r="C82" s="86">
        <v>61668.372874538669</v>
      </c>
      <c r="D82" s="85">
        <v>179.87</v>
      </c>
      <c r="E82" s="85">
        <v>1006.2988607661487</v>
      </c>
      <c r="F82" s="85">
        <v>1186.1600000000001</v>
      </c>
      <c r="G82" s="85">
        <v>60662.074013772522</v>
      </c>
      <c r="L82" s="135">
        <v>45931</v>
      </c>
      <c r="M82" s="134">
        <v>69</v>
      </c>
      <c r="N82" s="133">
        <v>31813.351777287746</v>
      </c>
      <c r="O82" s="132">
        <v>92.79</v>
      </c>
      <c r="P82" s="132">
        <v>567.46311823104622</v>
      </c>
      <c r="Q82" s="132">
        <v>660.25</v>
      </c>
      <c r="R82" s="132">
        <v>31245.888659056698</v>
      </c>
    </row>
    <row r="83" spans="1:18" x14ac:dyDescent="0.25">
      <c r="A83" s="88">
        <v>45962</v>
      </c>
      <c r="B83" s="87">
        <v>70</v>
      </c>
      <c r="C83" s="86">
        <v>60662.074013772522</v>
      </c>
      <c r="D83" s="85">
        <v>176.93</v>
      </c>
      <c r="E83" s="85">
        <v>1009.2338991100499</v>
      </c>
      <c r="F83" s="85">
        <v>1186.1600000000001</v>
      </c>
      <c r="G83" s="85">
        <v>59652.840114662475</v>
      </c>
      <c r="L83" s="135">
        <v>45962</v>
      </c>
      <c r="M83" s="134">
        <v>70</v>
      </c>
      <c r="N83" s="133">
        <v>31245.888659056698</v>
      </c>
      <c r="O83" s="132">
        <v>91.13</v>
      </c>
      <c r="P83" s="132">
        <v>569.11821899255347</v>
      </c>
      <c r="Q83" s="132">
        <v>660.25</v>
      </c>
      <c r="R83" s="132">
        <v>30676.770440064145</v>
      </c>
    </row>
    <row r="84" spans="1:18" x14ac:dyDescent="0.25">
      <c r="A84" s="88">
        <v>45992</v>
      </c>
      <c r="B84" s="87">
        <v>71</v>
      </c>
      <c r="C84" s="86">
        <v>59652.840114662475</v>
      </c>
      <c r="D84" s="85">
        <v>173.99</v>
      </c>
      <c r="E84" s="85">
        <v>1012.1774979824542</v>
      </c>
      <c r="F84" s="85">
        <v>1186.1600000000001</v>
      </c>
      <c r="G84" s="85">
        <v>58640.66261668002</v>
      </c>
      <c r="L84" s="135">
        <v>45992</v>
      </c>
      <c r="M84" s="134">
        <v>71</v>
      </c>
      <c r="N84" s="133">
        <v>30676.770440064145</v>
      </c>
      <c r="O84" s="132">
        <v>89.47</v>
      </c>
      <c r="P84" s="132">
        <v>570.77814713128168</v>
      </c>
      <c r="Q84" s="132">
        <v>660.25</v>
      </c>
      <c r="R84" s="132">
        <v>30105.992292932864</v>
      </c>
    </row>
    <row r="85" spans="1:18" x14ac:dyDescent="0.25">
      <c r="A85" s="88">
        <v>46023</v>
      </c>
      <c r="B85" s="87">
        <v>72</v>
      </c>
      <c r="C85" s="86">
        <v>58640.66261668002</v>
      </c>
      <c r="D85" s="85">
        <v>171.04</v>
      </c>
      <c r="E85" s="85">
        <v>1015.1296823515696</v>
      </c>
      <c r="F85" s="85">
        <v>1186.1600000000001</v>
      </c>
      <c r="G85" s="85">
        <v>57625.532934328447</v>
      </c>
      <c r="L85" s="135">
        <v>46023</v>
      </c>
      <c r="M85" s="134">
        <v>72</v>
      </c>
      <c r="N85" s="133">
        <v>30105.992292932864</v>
      </c>
      <c r="O85" s="132">
        <v>87.81</v>
      </c>
      <c r="P85" s="132">
        <v>572.44291672708118</v>
      </c>
      <c r="Q85" s="132">
        <v>660.25</v>
      </c>
      <c r="R85" s="132">
        <v>29533.549376205781</v>
      </c>
    </row>
    <row r="86" spans="1:18" x14ac:dyDescent="0.25">
      <c r="A86" s="88">
        <v>46054</v>
      </c>
      <c r="B86" s="87">
        <v>73</v>
      </c>
      <c r="C86" s="86">
        <v>57625.532934328447</v>
      </c>
      <c r="D86" s="85">
        <v>168.07</v>
      </c>
      <c r="E86" s="85">
        <v>1018.0904772584285</v>
      </c>
      <c r="F86" s="85">
        <v>1186.1600000000001</v>
      </c>
      <c r="G86" s="85">
        <v>56607.442457070021</v>
      </c>
      <c r="L86" s="135">
        <v>46054</v>
      </c>
      <c r="M86" s="134">
        <v>73</v>
      </c>
      <c r="N86" s="133">
        <v>29533.549376205781</v>
      </c>
      <c r="O86" s="132">
        <v>86.14</v>
      </c>
      <c r="P86" s="132">
        <v>574.11254190086856</v>
      </c>
      <c r="Q86" s="132">
        <v>660.25</v>
      </c>
      <c r="R86" s="132">
        <v>28959.436834304914</v>
      </c>
    </row>
    <row r="87" spans="1:18" x14ac:dyDescent="0.25">
      <c r="A87" s="88">
        <v>46082</v>
      </c>
      <c r="B87" s="87">
        <v>74</v>
      </c>
      <c r="C87" s="86">
        <v>56607.442457070021</v>
      </c>
      <c r="D87" s="85">
        <v>165.11</v>
      </c>
      <c r="E87" s="85">
        <v>1021.0599078170989</v>
      </c>
      <c r="F87" s="85">
        <v>1186.1600000000001</v>
      </c>
      <c r="G87" s="85">
        <v>55586.382549252921</v>
      </c>
      <c r="L87" s="135">
        <v>46082</v>
      </c>
      <c r="M87" s="134">
        <v>74</v>
      </c>
      <c r="N87" s="133">
        <v>28959.436834304914</v>
      </c>
      <c r="O87" s="132">
        <v>84.47</v>
      </c>
      <c r="P87" s="132">
        <v>575.7870368147461</v>
      </c>
      <c r="Q87" s="132">
        <v>660.25</v>
      </c>
      <c r="R87" s="132">
        <v>28383.649797490169</v>
      </c>
    </row>
    <row r="88" spans="1:18" x14ac:dyDescent="0.25">
      <c r="A88" s="88">
        <v>46113</v>
      </c>
      <c r="B88" s="87">
        <v>75</v>
      </c>
      <c r="C88" s="86">
        <v>55586.382549252921</v>
      </c>
      <c r="D88" s="85">
        <v>162.13</v>
      </c>
      <c r="E88" s="85">
        <v>1024.0379992148985</v>
      </c>
      <c r="F88" s="85">
        <v>1186.1600000000001</v>
      </c>
      <c r="G88" s="85">
        <v>54562.344550038026</v>
      </c>
      <c r="L88" s="135">
        <v>46113</v>
      </c>
      <c r="M88" s="134">
        <v>75</v>
      </c>
      <c r="N88" s="133">
        <v>28383.649797490169</v>
      </c>
      <c r="O88" s="132">
        <v>82.79</v>
      </c>
      <c r="P88" s="132">
        <v>577.46641567212248</v>
      </c>
      <c r="Q88" s="132">
        <v>660.25</v>
      </c>
      <c r="R88" s="132">
        <v>27806.183381818046</v>
      </c>
    </row>
    <row r="89" spans="1:18" x14ac:dyDescent="0.25">
      <c r="A89" s="88">
        <v>46143</v>
      </c>
      <c r="B89" s="87">
        <v>76</v>
      </c>
      <c r="C89" s="86">
        <v>54562.344550038026</v>
      </c>
      <c r="D89" s="85">
        <v>159.13999999999999</v>
      </c>
      <c r="E89" s="85">
        <v>1027.0247767126089</v>
      </c>
      <c r="F89" s="85">
        <v>1186.1600000000001</v>
      </c>
      <c r="G89" s="85">
        <v>53535.31977332542</v>
      </c>
      <c r="L89" s="135">
        <v>46143</v>
      </c>
      <c r="M89" s="134">
        <v>76</v>
      </c>
      <c r="N89" s="133">
        <v>27806.183381818046</v>
      </c>
      <c r="O89" s="132">
        <v>81.099999999999994</v>
      </c>
      <c r="P89" s="132">
        <v>579.15069271783284</v>
      </c>
      <c r="Q89" s="132">
        <v>660.25</v>
      </c>
      <c r="R89" s="132">
        <v>27227.032689100211</v>
      </c>
    </row>
    <row r="90" spans="1:18" x14ac:dyDescent="0.25">
      <c r="A90" s="88">
        <v>46174</v>
      </c>
      <c r="B90" s="87">
        <v>77</v>
      </c>
      <c r="C90" s="86">
        <v>53535.31977332542</v>
      </c>
      <c r="D90" s="85">
        <v>156.13999999999999</v>
      </c>
      <c r="E90" s="85">
        <v>1030.0202656446872</v>
      </c>
      <c r="F90" s="85">
        <v>1186.1600000000001</v>
      </c>
      <c r="G90" s="85">
        <v>52505.299507680735</v>
      </c>
      <c r="L90" s="135">
        <v>46174</v>
      </c>
      <c r="M90" s="134">
        <v>77</v>
      </c>
      <c r="N90" s="133">
        <v>27227.032689100211</v>
      </c>
      <c r="O90" s="132">
        <v>79.41</v>
      </c>
      <c r="P90" s="132">
        <v>580.83988223825986</v>
      </c>
      <c r="Q90" s="132">
        <v>660.25</v>
      </c>
      <c r="R90" s="132">
        <v>26646.192806861953</v>
      </c>
    </row>
    <row r="91" spans="1:18" x14ac:dyDescent="0.25">
      <c r="A91" s="88">
        <v>46204</v>
      </c>
      <c r="B91" s="87">
        <v>78</v>
      </c>
      <c r="C91" s="86">
        <v>52505.299507680735</v>
      </c>
      <c r="D91" s="85">
        <v>153.13999999999999</v>
      </c>
      <c r="E91" s="85">
        <v>1033.0244914194843</v>
      </c>
      <c r="F91" s="85">
        <v>1186.1600000000001</v>
      </c>
      <c r="G91" s="85">
        <v>51472.27501626125</v>
      </c>
      <c r="L91" s="135">
        <v>46204</v>
      </c>
      <c r="M91" s="134">
        <v>78</v>
      </c>
      <c r="N91" s="133">
        <v>26646.192806861953</v>
      </c>
      <c r="O91" s="132">
        <v>77.72</v>
      </c>
      <c r="P91" s="132">
        <v>582.53399856145484</v>
      </c>
      <c r="Q91" s="132">
        <v>660.25</v>
      </c>
      <c r="R91" s="132">
        <v>26063.658808300497</v>
      </c>
    </row>
    <row r="92" spans="1:18" x14ac:dyDescent="0.25">
      <c r="A92" s="88">
        <v>46235</v>
      </c>
      <c r="B92" s="87">
        <v>79</v>
      </c>
      <c r="C92" s="86">
        <v>51472.27501626125</v>
      </c>
      <c r="D92" s="85">
        <v>150.13</v>
      </c>
      <c r="E92" s="85">
        <v>1036.0374795194577</v>
      </c>
      <c r="F92" s="85">
        <v>1186.1600000000001</v>
      </c>
      <c r="G92" s="85">
        <v>50436.237536741792</v>
      </c>
      <c r="L92" s="135">
        <v>46235</v>
      </c>
      <c r="M92" s="134">
        <v>79</v>
      </c>
      <c r="N92" s="133">
        <v>26063.658808300497</v>
      </c>
      <c r="O92" s="132">
        <v>76.02</v>
      </c>
      <c r="P92" s="132">
        <v>584.23305605725909</v>
      </c>
      <c r="Q92" s="132">
        <v>660.25</v>
      </c>
      <c r="R92" s="132">
        <v>25479.425752243238</v>
      </c>
    </row>
    <row r="93" spans="1:18" x14ac:dyDescent="0.25">
      <c r="A93" s="88">
        <v>46266</v>
      </c>
      <c r="B93" s="87">
        <v>80</v>
      </c>
      <c r="C93" s="86">
        <v>50436.237536741792</v>
      </c>
      <c r="D93" s="85">
        <v>147.11000000000001</v>
      </c>
      <c r="E93" s="85">
        <v>1039.0592555013895</v>
      </c>
      <c r="F93" s="85">
        <v>1186.1600000000001</v>
      </c>
      <c r="G93" s="85">
        <v>49397.178281240405</v>
      </c>
      <c r="L93" s="135">
        <v>46266</v>
      </c>
      <c r="M93" s="134">
        <v>80</v>
      </c>
      <c r="N93" s="133">
        <v>25479.425752243238</v>
      </c>
      <c r="O93" s="132">
        <v>74.31</v>
      </c>
      <c r="P93" s="132">
        <v>585.93706913742608</v>
      </c>
      <c r="Q93" s="132">
        <v>660.25</v>
      </c>
      <c r="R93" s="132">
        <v>24893.48868310581</v>
      </c>
    </row>
    <row r="94" spans="1:18" x14ac:dyDescent="0.25">
      <c r="A94" s="88">
        <v>46296</v>
      </c>
      <c r="B94" s="87">
        <v>81</v>
      </c>
      <c r="C94" s="86">
        <v>49397.178281240405</v>
      </c>
      <c r="D94" s="85">
        <v>144.08000000000001</v>
      </c>
      <c r="E94" s="85">
        <v>1042.0898449966021</v>
      </c>
      <c r="F94" s="85">
        <v>1186.1600000000001</v>
      </c>
      <c r="G94" s="85">
        <v>48355.088436243801</v>
      </c>
      <c r="L94" s="135">
        <v>46296</v>
      </c>
      <c r="M94" s="134">
        <v>81</v>
      </c>
      <c r="N94" s="133">
        <v>24893.48868310581</v>
      </c>
      <c r="O94" s="132">
        <v>72.61</v>
      </c>
      <c r="P94" s="132">
        <v>587.6460522557436</v>
      </c>
      <c r="Q94" s="132">
        <v>660.25</v>
      </c>
      <c r="R94" s="132">
        <v>24305.842630850068</v>
      </c>
    </row>
    <row r="95" spans="1:18" x14ac:dyDescent="0.25">
      <c r="A95" s="88">
        <v>46327</v>
      </c>
      <c r="B95" s="87">
        <v>82</v>
      </c>
      <c r="C95" s="86">
        <v>48355.088436243801</v>
      </c>
      <c r="D95" s="85">
        <v>141.04</v>
      </c>
      <c r="E95" s="85">
        <v>1045.1292737111753</v>
      </c>
      <c r="F95" s="85">
        <v>1186.1600000000001</v>
      </c>
      <c r="G95" s="85">
        <v>47309.959162532628</v>
      </c>
      <c r="L95" s="135">
        <v>46327</v>
      </c>
      <c r="M95" s="134">
        <v>82</v>
      </c>
      <c r="N95" s="133">
        <v>24305.842630850068</v>
      </c>
      <c r="O95" s="132">
        <v>70.89</v>
      </c>
      <c r="P95" s="132">
        <v>589.36001990815612</v>
      </c>
      <c r="Q95" s="132">
        <v>660.25</v>
      </c>
      <c r="R95" s="132">
        <v>23716.482610941912</v>
      </c>
    </row>
    <row r="96" spans="1:18" x14ac:dyDescent="0.25">
      <c r="A96" s="88">
        <v>46357</v>
      </c>
      <c r="B96" s="87">
        <v>83</v>
      </c>
      <c r="C96" s="86">
        <v>47309.959162532628</v>
      </c>
      <c r="D96" s="85">
        <v>137.99</v>
      </c>
      <c r="E96" s="85">
        <v>1048.1775674261662</v>
      </c>
      <c r="F96" s="85">
        <v>1186.1600000000001</v>
      </c>
      <c r="G96" s="85">
        <v>46261.781595106462</v>
      </c>
      <c r="L96" s="135">
        <v>46357</v>
      </c>
      <c r="M96" s="134">
        <v>83</v>
      </c>
      <c r="N96" s="133">
        <v>23716.482610941912</v>
      </c>
      <c r="O96" s="132">
        <v>69.17</v>
      </c>
      <c r="P96" s="132">
        <v>591.07898663288825</v>
      </c>
      <c r="Q96" s="132">
        <v>660.25</v>
      </c>
      <c r="R96" s="132">
        <v>23125.403624309023</v>
      </c>
    </row>
    <row r="97" spans="1:18" x14ac:dyDescent="0.25">
      <c r="A97" s="88">
        <v>46388</v>
      </c>
      <c r="B97" s="87">
        <v>84</v>
      </c>
      <c r="C97" s="86">
        <v>46261.781595106462</v>
      </c>
      <c r="D97" s="85">
        <v>134.93</v>
      </c>
      <c r="E97" s="85">
        <v>1051.2347519978257</v>
      </c>
      <c r="F97" s="85">
        <v>1186.1600000000001</v>
      </c>
      <c r="G97" s="85">
        <v>45210.546843108634</v>
      </c>
      <c r="L97" s="135">
        <v>46388</v>
      </c>
      <c r="M97" s="134">
        <v>84</v>
      </c>
      <c r="N97" s="133">
        <v>23125.403624309023</v>
      </c>
      <c r="O97" s="132">
        <v>67.45</v>
      </c>
      <c r="P97" s="132">
        <v>592.8029670105675</v>
      </c>
      <c r="Q97" s="132">
        <v>660.25</v>
      </c>
      <c r="R97" s="132">
        <v>22532.600657298455</v>
      </c>
    </row>
    <row r="98" spans="1:18" x14ac:dyDescent="0.25">
      <c r="A98" s="88">
        <v>46419</v>
      </c>
      <c r="B98" s="87">
        <v>85</v>
      </c>
      <c r="C98" s="86">
        <v>45210.546843108634</v>
      </c>
      <c r="D98" s="85">
        <v>131.86000000000001</v>
      </c>
      <c r="E98" s="85">
        <v>1054.3008533578195</v>
      </c>
      <c r="F98" s="85">
        <v>1186.1600000000001</v>
      </c>
      <c r="G98" s="85">
        <v>44156.245989750816</v>
      </c>
      <c r="L98" s="135">
        <v>46419</v>
      </c>
      <c r="M98" s="134">
        <v>85</v>
      </c>
      <c r="N98" s="133">
        <v>22532.600657298455</v>
      </c>
      <c r="O98" s="132">
        <v>65.72</v>
      </c>
      <c r="P98" s="132">
        <v>594.53197566434835</v>
      </c>
      <c r="Q98" s="132">
        <v>660.25</v>
      </c>
      <c r="R98" s="132">
        <v>21938.068681634108</v>
      </c>
    </row>
    <row r="99" spans="1:18" x14ac:dyDescent="0.25">
      <c r="A99" s="88">
        <v>46447</v>
      </c>
      <c r="B99" s="87">
        <v>86</v>
      </c>
      <c r="C99" s="86">
        <v>44156.245989750816</v>
      </c>
      <c r="D99" s="85">
        <v>128.79</v>
      </c>
      <c r="E99" s="85">
        <v>1057.3758975134465</v>
      </c>
      <c r="F99" s="85">
        <v>1186.1600000000001</v>
      </c>
      <c r="G99" s="85">
        <v>43098.870092237368</v>
      </c>
      <c r="L99" s="135">
        <v>46447</v>
      </c>
      <c r="M99" s="134">
        <v>86</v>
      </c>
      <c r="N99" s="133">
        <v>21938.068681634108</v>
      </c>
      <c r="O99" s="132">
        <v>63.99</v>
      </c>
      <c r="P99" s="132">
        <v>596.26602726003603</v>
      </c>
      <c r="Q99" s="132">
        <v>660.25</v>
      </c>
      <c r="R99" s="132">
        <v>21341.802654374071</v>
      </c>
    </row>
    <row r="100" spans="1:18" x14ac:dyDescent="0.25">
      <c r="A100" s="88">
        <v>46478</v>
      </c>
      <c r="B100" s="87">
        <v>87</v>
      </c>
      <c r="C100" s="86">
        <v>43098.870092237368</v>
      </c>
      <c r="D100" s="85">
        <v>125.71</v>
      </c>
      <c r="E100" s="85">
        <v>1060.4599105478608</v>
      </c>
      <c r="F100" s="85">
        <v>1186.1600000000001</v>
      </c>
      <c r="G100" s="85">
        <v>42038.410181689505</v>
      </c>
      <c r="L100" s="135">
        <v>46478</v>
      </c>
      <c r="M100" s="134">
        <v>87</v>
      </c>
      <c r="N100" s="133">
        <v>21341.802654374071</v>
      </c>
      <c r="O100" s="132">
        <v>62.25</v>
      </c>
      <c r="P100" s="132">
        <v>598.0051365062111</v>
      </c>
      <c r="Q100" s="132">
        <v>660.25</v>
      </c>
      <c r="R100" s="132">
        <v>20743.797517867861</v>
      </c>
    </row>
    <row r="101" spans="1:18" x14ac:dyDescent="0.25">
      <c r="A101" s="88">
        <v>46508</v>
      </c>
      <c r="B101" s="87">
        <v>88</v>
      </c>
      <c r="C101" s="86">
        <v>42038.410181689505</v>
      </c>
      <c r="D101" s="85">
        <v>122.61</v>
      </c>
      <c r="E101" s="85">
        <v>1063.5529186202921</v>
      </c>
      <c r="F101" s="85">
        <v>1186.1600000000001</v>
      </c>
      <c r="G101" s="85">
        <v>40974.857263069214</v>
      </c>
      <c r="L101" s="135">
        <v>46508</v>
      </c>
      <c r="M101" s="134">
        <v>88</v>
      </c>
      <c r="N101" s="133">
        <v>20743.797517867861</v>
      </c>
      <c r="O101" s="132">
        <v>60.5</v>
      </c>
      <c r="P101" s="132">
        <v>599.74931815435423</v>
      </c>
      <c r="Q101" s="132">
        <v>660.25</v>
      </c>
      <c r="R101" s="132">
        <v>20144.048199713507</v>
      </c>
    </row>
    <row r="102" spans="1:18" x14ac:dyDescent="0.25">
      <c r="A102" s="88">
        <v>46539</v>
      </c>
      <c r="B102" s="87">
        <v>89</v>
      </c>
      <c r="C102" s="86">
        <v>40974.857263069214</v>
      </c>
      <c r="D102" s="85">
        <v>119.51</v>
      </c>
      <c r="E102" s="85">
        <v>1066.6549479662679</v>
      </c>
      <c r="F102" s="85">
        <v>1186.1600000000001</v>
      </c>
      <c r="G102" s="85">
        <v>39908.20231510295</v>
      </c>
      <c r="L102" s="135">
        <v>46539</v>
      </c>
      <c r="M102" s="134">
        <v>89</v>
      </c>
      <c r="N102" s="133">
        <v>20144.048199713507</v>
      </c>
      <c r="O102" s="132">
        <v>58.75</v>
      </c>
      <c r="P102" s="132">
        <v>601.49858699897106</v>
      </c>
      <c r="Q102" s="132">
        <v>660.25</v>
      </c>
      <c r="R102" s="132">
        <v>19542.549612714534</v>
      </c>
    </row>
    <row r="103" spans="1:18" x14ac:dyDescent="0.25">
      <c r="A103" s="88">
        <v>46569</v>
      </c>
      <c r="B103" s="87">
        <v>90</v>
      </c>
      <c r="C103" s="86">
        <v>39908.20231510295</v>
      </c>
      <c r="D103" s="85">
        <v>116.4</v>
      </c>
      <c r="E103" s="85">
        <v>1069.7660248978361</v>
      </c>
      <c r="F103" s="85">
        <v>1186.1600000000001</v>
      </c>
      <c r="G103" s="85">
        <v>38838.436290205114</v>
      </c>
      <c r="L103" s="135">
        <v>46569</v>
      </c>
      <c r="M103" s="134">
        <v>90</v>
      </c>
      <c r="N103" s="133">
        <v>19542.549612714534</v>
      </c>
      <c r="O103" s="132">
        <v>57</v>
      </c>
      <c r="P103" s="132">
        <v>603.25295787771813</v>
      </c>
      <c r="Q103" s="132">
        <v>660.25</v>
      </c>
      <c r="R103" s="132">
        <v>18939.296654836817</v>
      </c>
    </row>
    <row r="104" spans="1:18" x14ac:dyDescent="0.25">
      <c r="A104" s="88">
        <v>46600</v>
      </c>
      <c r="B104" s="87">
        <v>91</v>
      </c>
      <c r="C104" s="86">
        <v>38838.436290205114</v>
      </c>
      <c r="D104" s="85">
        <v>113.28</v>
      </c>
      <c r="E104" s="85">
        <v>1072.8861758037881</v>
      </c>
      <c r="F104" s="85">
        <v>1186.1600000000001</v>
      </c>
      <c r="G104" s="85">
        <v>37765.550114401325</v>
      </c>
      <c r="L104" s="135">
        <v>46600</v>
      </c>
      <c r="M104" s="134">
        <v>91</v>
      </c>
      <c r="N104" s="133">
        <v>18939.296654836817</v>
      </c>
      <c r="O104" s="132">
        <v>55.24</v>
      </c>
      <c r="P104" s="132">
        <v>605.0124456715281</v>
      </c>
      <c r="Q104" s="132">
        <v>660.25</v>
      </c>
      <c r="R104" s="132">
        <v>18334.284209165289</v>
      </c>
    </row>
    <row r="105" spans="1:18" x14ac:dyDescent="0.25">
      <c r="A105" s="88">
        <v>46631</v>
      </c>
      <c r="B105" s="87">
        <v>92</v>
      </c>
      <c r="C105" s="86">
        <v>37765.550114401325</v>
      </c>
      <c r="D105" s="85">
        <v>110.15</v>
      </c>
      <c r="E105" s="85">
        <v>1076.0154271498825</v>
      </c>
      <c r="F105" s="85">
        <v>1186.1600000000001</v>
      </c>
      <c r="G105" s="85">
        <v>36689.534687251442</v>
      </c>
      <c r="L105" s="135">
        <v>46631</v>
      </c>
      <c r="M105" s="134">
        <v>92</v>
      </c>
      <c r="N105" s="133">
        <v>18334.284209165289</v>
      </c>
      <c r="O105" s="132">
        <v>53.47</v>
      </c>
      <c r="P105" s="132">
        <v>606.77706530473665</v>
      </c>
      <c r="Q105" s="132">
        <v>660.25</v>
      </c>
      <c r="R105" s="132">
        <v>17727.507143860552</v>
      </c>
    </row>
    <row r="106" spans="1:18" x14ac:dyDescent="0.25">
      <c r="A106" s="88">
        <v>46661</v>
      </c>
      <c r="B106" s="87">
        <v>93</v>
      </c>
      <c r="C106" s="86">
        <v>36689.534687251442</v>
      </c>
      <c r="D106" s="85">
        <v>107.01</v>
      </c>
      <c r="E106" s="85">
        <v>1079.1538054790697</v>
      </c>
      <c r="F106" s="85">
        <v>1186.1600000000001</v>
      </c>
      <c r="G106" s="85">
        <v>35610.380881772369</v>
      </c>
      <c r="L106" s="135">
        <v>46661</v>
      </c>
      <c r="M106" s="134">
        <v>93</v>
      </c>
      <c r="N106" s="133">
        <v>17727.507143860552</v>
      </c>
      <c r="O106" s="132">
        <v>51.71</v>
      </c>
      <c r="P106" s="132">
        <v>608.54683174520892</v>
      </c>
      <c r="Q106" s="132">
        <v>660.25</v>
      </c>
      <c r="R106" s="132">
        <v>17118.960312115341</v>
      </c>
    </row>
    <row r="107" spans="1:18" x14ac:dyDescent="0.25">
      <c r="A107" s="88">
        <v>46692</v>
      </c>
      <c r="B107" s="87">
        <v>94</v>
      </c>
      <c r="C107" s="86">
        <v>35610.380881772369</v>
      </c>
      <c r="D107" s="85">
        <v>103.86</v>
      </c>
      <c r="E107" s="85">
        <v>1082.301337411717</v>
      </c>
      <c r="F107" s="85">
        <v>1186.1600000000001</v>
      </c>
      <c r="G107" s="85">
        <v>34528.079544360655</v>
      </c>
      <c r="L107" s="135">
        <v>46692</v>
      </c>
      <c r="M107" s="134">
        <v>94</v>
      </c>
      <c r="N107" s="133">
        <v>17118.960312115341</v>
      </c>
      <c r="O107" s="132">
        <v>49.93</v>
      </c>
      <c r="P107" s="132">
        <v>610.32176000446566</v>
      </c>
      <c r="Q107" s="132">
        <v>660.25</v>
      </c>
      <c r="R107" s="132">
        <v>16508.638552110875</v>
      </c>
    </row>
    <row r="108" spans="1:18" x14ac:dyDescent="0.25">
      <c r="A108" s="88">
        <v>46722</v>
      </c>
      <c r="B108" s="87">
        <v>95</v>
      </c>
      <c r="C108" s="86">
        <v>34528.079544360655</v>
      </c>
      <c r="D108" s="85">
        <v>100.71</v>
      </c>
      <c r="E108" s="85">
        <v>1085.4580496458345</v>
      </c>
      <c r="F108" s="85">
        <v>1186.1600000000001</v>
      </c>
      <c r="G108" s="85">
        <v>33442.621494714818</v>
      </c>
      <c r="L108" s="135">
        <v>46722</v>
      </c>
      <c r="M108" s="134">
        <v>95</v>
      </c>
      <c r="N108" s="133">
        <v>16508.638552110875</v>
      </c>
      <c r="O108" s="132">
        <v>48.15</v>
      </c>
      <c r="P108" s="132">
        <v>612.10186513781207</v>
      </c>
      <c r="Q108" s="132">
        <v>660.25</v>
      </c>
      <c r="R108" s="132">
        <v>15896.536686973062</v>
      </c>
    </row>
    <row r="109" spans="1:18" x14ac:dyDescent="0.25">
      <c r="A109" s="88">
        <v>46753</v>
      </c>
      <c r="B109" s="87">
        <v>96</v>
      </c>
      <c r="C109" s="86">
        <v>33442.621494714818</v>
      </c>
      <c r="D109" s="85">
        <v>97.54</v>
      </c>
      <c r="E109" s="85">
        <v>1088.6239689573015</v>
      </c>
      <c r="F109" s="85">
        <v>1186.1600000000001</v>
      </c>
      <c r="G109" s="85">
        <v>32353.997525757517</v>
      </c>
      <c r="L109" s="135">
        <v>46753</v>
      </c>
      <c r="M109" s="134">
        <v>96</v>
      </c>
      <c r="N109" s="133">
        <v>15896.536686973062</v>
      </c>
      <c r="O109" s="132">
        <v>46.36</v>
      </c>
      <c r="P109" s="132">
        <v>613.88716224446398</v>
      </c>
      <c r="Q109" s="132">
        <v>660.25</v>
      </c>
      <c r="R109" s="132">
        <v>15282.649524728598</v>
      </c>
    </row>
    <row r="110" spans="1:18" x14ac:dyDescent="0.25">
      <c r="A110" s="88">
        <v>46784</v>
      </c>
      <c r="B110" s="87">
        <v>97</v>
      </c>
      <c r="C110" s="86">
        <v>32353.997525757517</v>
      </c>
      <c r="D110" s="85">
        <v>94.37</v>
      </c>
      <c r="E110" s="85">
        <v>1091.7991222000935</v>
      </c>
      <c r="F110" s="85">
        <v>1186.1600000000001</v>
      </c>
      <c r="G110" s="85">
        <v>31262.198403557424</v>
      </c>
      <c r="L110" s="135">
        <v>46784</v>
      </c>
      <c r="M110" s="134">
        <v>97</v>
      </c>
      <c r="N110" s="133">
        <v>15282.649524728598</v>
      </c>
      <c r="O110" s="132">
        <v>44.57</v>
      </c>
      <c r="P110" s="132">
        <v>615.67766646767711</v>
      </c>
      <c r="Q110" s="132">
        <v>660.25</v>
      </c>
      <c r="R110" s="132">
        <v>14666.971858260922</v>
      </c>
    </row>
    <row r="111" spans="1:18" x14ac:dyDescent="0.25">
      <c r="A111" s="88">
        <v>46813</v>
      </c>
      <c r="B111" s="87">
        <v>98</v>
      </c>
      <c r="C111" s="86">
        <v>31262.198403557424</v>
      </c>
      <c r="D111" s="85">
        <v>91.18</v>
      </c>
      <c r="E111" s="85">
        <v>1094.9835363065106</v>
      </c>
      <c r="F111" s="85">
        <v>1186.1600000000001</v>
      </c>
      <c r="G111" s="85">
        <v>30167.214867250914</v>
      </c>
      <c r="L111" s="135">
        <v>46813</v>
      </c>
      <c r="M111" s="134">
        <v>98</v>
      </c>
      <c r="N111" s="133">
        <v>14666.971858260922</v>
      </c>
      <c r="O111" s="132">
        <v>42.78</v>
      </c>
      <c r="P111" s="132">
        <v>617.47339299487442</v>
      </c>
      <c r="Q111" s="132">
        <v>660.25</v>
      </c>
      <c r="R111" s="132">
        <v>14049.498465266048</v>
      </c>
    </row>
    <row r="112" spans="1:18" x14ac:dyDescent="0.25">
      <c r="A112" s="88">
        <v>46844</v>
      </c>
      <c r="B112" s="87">
        <v>99</v>
      </c>
      <c r="C112" s="86">
        <v>30167.214867250914</v>
      </c>
      <c r="D112" s="85">
        <v>87.99</v>
      </c>
      <c r="E112" s="85">
        <v>1098.1772382874046</v>
      </c>
      <c r="F112" s="85">
        <v>1186.1600000000001</v>
      </c>
      <c r="G112" s="85">
        <v>29069.03762896351</v>
      </c>
      <c r="L112" s="135">
        <v>46844</v>
      </c>
      <c r="M112" s="134">
        <v>99</v>
      </c>
      <c r="N112" s="133">
        <v>14049.498465266048</v>
      </c>
      <c r="O112" s="132">
        <v>40.98</v>
      </c>
      <c r="P112" s="132">
        <v>619.27435705777611</v>
      </c>
      <c r="Q112" s="132">
        <v>660.25</v>
      </c>
      <c r="R112" s="132">
        <v>13430.224108208271</v>
      </c>
    </row>
    <row r="113" spans="1:18" x14ac:dyDescent="0.25">
      <c r="A113" s="88">
        <v>46874</v>
      </c>
      <c r="B113" s="87">
        <v>100</v>
      </c>
      <c r="C113" s="86">
        <v>29069.03762896351</v>
      </c>
      <c r="D113" s="85">
        <v>84.78</v>
      </c>
      <c r="E113" s="85">
        <v>1101.3802552324094</v>
      </c>
      <c r="F113" s="85">
        <v>1186.1600000000001</v>
      </c>
      <c r="G113" s="85">
        <v>27967.657373731101</v>
      </c>
      <c r="L113" s="135">
        <v>46874</v>
      </c>
      <c r="M113" s="134">
        <v>100</v>
      </c>
      <c r="N113" s="133">
        <v>13430.224108208271</v>
      </c>
      <c r="O113" s="132">
        <v>39.17</v>
      </c>
      <c r="P113" s="132">
        <v>621.08057393252795</v>
      </c>
      <c r="Q113" s="132">
        <v>660.25</v>
      </c>
      <c r="R113" s="132">
        <v>12809.143534275743</v>
      </c>
    </row>
    <row r="114" spans="1:18" x14ac:dyDescent="0.25">
      <c r="A114" s="88">
        <v>46905</v>
      </c>
      <c r="B114" s="87">
        <v>101</v>
      </c>
      <c r="C114" s="86">
        <v>27967.657373731101</v>
      </c>
      <c r="D114" s="85">
        <v>81.569999999999993</v>
      </c>
      <c r="E114" s="85">
        <v>1104.5926143101706</v>
      </c>
      <c r="F114" s="85">
        <v>1186.1600000000001</v>
      </c>
      <c r="G114" s="85">
        <v>26863.064759420929</v>
      </c>
      <c r="L114" s="135">
        <v>46905</v>
      </c>
      <c r="M114" s="134">
        <v>101</v>
      </c>
      <c r="N114" s="133">
        <v>12809.143534275743</v>
      </c>
      <c r="O114" s="132">
        <v>37.36</v>
      </c>
      <c r="P114" s="132">
        <v>622.89205893983126</v>
      </c>
      <c r="Q114" s="132">
        <v>660.25</v>
      </c>
      <c r="R114" s="132">
        <v>12186.251475335912</v>
      </c>
    </row>
    <row r="115" spans="1:18" x14ac:dyDescent="0.25">
      <c r="A115" s="88">
        <v>46935</v>
      </c>
      <c r="B115" s="87">
        <v>102</v>
      </c>
      <c r="C115" s="86">
        <v>26863.064759420929</v>
      </c>
      <c r="D115" s="85">
        <v>78.349999999999994</v>
      </c>
      <c r="E115" s="85">
        <v>1107.8143427685754</v>
      </c>
      <c r="F115" s="85">
        <v>1186.1600000000001</v>
      </c>
      <c r="G115" s="85">
        <v>25755.250416652354</v>
      </c>
      <c r="L115" s="135">
        <v>46935</v>
      </c>
      <c r="M115" s="134">
        <v>102</v>
      </c>
      <c r="N115" s="133">
        <v>12186.251475335912</v>
      </c>
      <c r="O115" s="132">
        <v>35.54</v>
      </c>
      <c r="P115" s="132">
        <v>624.70882744507242</v>
      </c>
      <c r="Q115" s="132">
        <v>660.25</v>
      </c>
      <c r="R115" s="132">
        <v>11561.542647890839</v>
      </c>
    </row>
    <row r="116" spans="1:18" x14ac:dyDescent="0.25">
      <c r="A116" s="88">
        <v>46966</v>
      </c>
      <c r="B116" s="87">
        <v>103</v>
      </c>
      <c r="C116" s="86">
        <v>25755.250416652354</v>
      </c>
      <c r="D116" s="85">
        <v>75.12</v>
      </c>
      <c r="E116" s="85">
        <v>1111.0454679349839</v>
      </c>
      <c r="F116" s="85">
        <v>1186.1600000000001</v>
      </c>
      <c r="G116" s="85">
        <v>24644.204948717372</v>
      </c>
      <c r="L116" s="135">
        <v>46966</v>
      </c>
      <c r="M116" s="134">
        <v>103</v>
      </c>
      <c r="N116" s="133">
        <v>11561.542647890839</v>
      </c>
      <c r="O116" s="132">
        <v>33.72</v>
      </c>
      <c r="P116" s="132">
        <v>626.53089485845385</v>
      </c>
      <c r="Q116" s="132">
        <v>660.25</v>
      </c>
      <c r="R116" s="132">
        <v>10935.011753032386</v>
      </c>
    </row>
    <row r="117" spans="1:18" x14ac:dyDescent="0.25">
      <c r="A117" s="88">
        <v>46997</v>
      </c>
      <c r="B117" s="87">
        <v>104</v>
      </c>
      <c r="C117" s="86">
        <v>24644.204948717372</v>
      </c>
      <c r="D117" s="85">
        <v>71.88</v>
      </c>
      <c r="E117" s="85">
        <v>1114.2860172164608</v>
      </c>
      <c r="F117" s="85">
        <v>1186.1600000000001</v>
      </c>
      <c r="G117" s="85">
        <v>23529.91893150091</v>
      </c>
      <c r="L117" s="135">
        <v>46997</v>
      </c>
      <c r="M117" s="134">
        <v>104</v>
      </c>
      <c r="N117" s="133">
        <v>10935.011753032386</v>
      </c>
      <c r="O117" s="132">
        <v>31.89</v>
      </c>
      <c r="P117" s="132">
        <v>628.35827663512441</v>
      </c>
      <c r="Q117" s="132">
        <v>660.25</v>
      </c>
      <c r="R117" s="132">
        <v>10306.653476397261</v>
      </c>
    </row>
    <row r="118" spans="1:18" x14ac:dyDescent="0.25">
      <c r="A118" s="88">
        <v>47027</v>
      </c>
      <c r="B118" s="87">
        <v>105</v>
      </c>
      <c r="C118" s="86">
        <v>23529.91893150091</v>
      </c>
      <c r="D118" s="85">
        <v>68.63</v>
      </c>
      <c r="E118" s="85">
        <v>1117.5360181000087</v>
      </c>
      <c r="F118" s="85">
        <v>1186.1600000000001</v>
      </c>
      <c r="G118" s="85">
        <v>22412.382913400899</v>
      </c>
      <c r="L118" s="135">
        <v>47027</v>
      </c>
      <c r="M118" s="134">
        <v>105</v>
      </c>
      <c r="N118" s="133">
        <v>10306.653476397261</v>
      </c>
      <c r="O118" s="132">
        <v>30.06</v>
      </c>
      <c r="P118" s="132">
        <v>630.19098827531002</v>
      </c>
      <c r="Q118" s="132">
        <v>660.25</v>
      </c>
      <c r="R118" s="132">
        <v>9676.4624881219515</v>
      </c>
    </row>
    <row r="119" spans="1:18" x14ac:dyDescent="0.25">
      <c r="A119" s="88">
        <v>47058</v>
      </c>
      <c r="B119" s="87">
        <v>106</v>
      </c>
      <c r="C119" s="86">
        <v>22412.382913400899</v>
      </c>
      <c r="D119" s="85">
        <v>65.37</v>
      </c>
      <c r="E119" s="85">
        <v>1120.7954981528005</v>
      </c>
      <c r="F119" s="85">
        <v>1186.1600000000001</v>
      </c>
      <c r="G119" s="85">
        <v>21291.587415248097</v>
      </c>
      <c r="L119" s="135">
        <v>47058</v>
      </c>
      <c r="M119" s="134">
        <v>106</v>
      </c>
      <c r="N119" s="133">
        <v>9676.4624881219515</v>
      </c>
      <c r="O119" s="132">
        <v>28.22</v>
      </c>
      <c r="P119" s="132">
        <v>632.02904532444643</v>
      </c>
      <c r="Q119" s="132">
        <v>660.25</v>
      </c>
      <c r="R119" s="132">
        <v>9044.4334427975045</v>
      </c>
    </row>
    <row r="120" spans="1:18" x14ac:dyDescent="0.25">
      <c r="A120" s="88">
        <v>47088</v>
      </c>
      <c r="B120" s="87">
        <v>107</v>
      </c>
      <c r="C120" s="86">
        <v>21291.587415248097</v>
      </c>
      <c r="D120" s="85">
        <v>62.1</v>
      </c>
      <c r="E120" s="85">
        <v>1124.0644850224128</v>
      </c>
      <c r="F120" s="85">
        <v>1186.1600000000001</v>
      </c>
      <c r="G120" s="85">
        <v>20167.522930225685</v>
      </c>
      <c r="L120" s="135">
        <v>47088</v>
      </c>
      <c r="M120" s="134">
        <v>107</v>
      </c>
      <c r="N120" s="133">
        <v>9044.4334427975045</v>
      </c>
      <c r="O120" s="132">
        <v>26.38</v>
      </c>
      <c r="P120" s="132">
        <v>633.87246337330942</v>
      </c>
      <c r="Q120" s="132">
        <v>660.25</v>
      </c>
      <c r="R120" s="132">
        <v>8410.5609794241955</v>
      </c>
    </row>
    <row r="121" spans="1:18" x14ac:dyDescent="0.25">
      <c r="A121" s="88">
        <v>47119</v>
      </c>
      <c r="B121" s="87">
        <v>108</v>
      </c>
      <c r="C121" s="86">
        <v>20167.522930225685</v>
      </c>
      <c r="D121" s="85">
        <v>58.82</v>
      </c>
      <c r="E121" s="85">
        <v>1127.3430064370614</v>
      </c>
      <c r="F121" s="85">
        <v>1186.1600000000001</v>
      </c>
      <c r="G121" s="85">
        <v>19040.179923788623</v>
      </c>
      <c r="L121" s="135">
        <v>47119</v>
      </c>
      <c r="M121" s="134">
        <v>108</v>
      </c>
      <c r="N121" s="133">
        <v>8410.5609794241955</v>
      </c>
      <c r="O121" s="132">
        <v>24.53</v>
      </c>
      <c r="P121" s="132">
        <v>635.72125805814824</v>
      </c>
      <c r="Q121" s="132">
        <v>660.25</v>
      </c>
      <c r="R121" s="132">
        <v>7774.8397213660473</v>
      </c>
    </row>
    <row r="122" spans="1:18" x14ac:dyDescent="0.25">
      <c r="A122" s="88">
        <v>47150</v>
      </c>
      <c r="B122" s="87">
        <v>109</v>
      </c>
      <c r="C122" s="86">
        <v>19040.179923788623</v>
      </c>
      <c r="D122" s="85">
        <v>55.53</v>
      </c>
      <c r="E122" s="85">
        <v>1130.6310902058362</v>
      </c>
      <c r="F122" s="85">
        <v>1186.1600000000001</v>
      </c>
      <c r="G122" s="85">
        <v>17909.548833582787</v>
      </c>
      <c r="L122" s="135">
        <v>47150</v>
      </c>
      <c r="M122" s="134">
        <v>109</v>
      </c>
      <c r="N122" s="133">
        <v>7774.8397213660473</v>
      </c>
      <c r="O122" s="132">
        <v>22.68</v>
      </c>
      <c r="P122" s="132">
        <v>637.57544506081786</v>
      </c>
      <c r="Q122" s="132">
        <v>660.25</v>
      </c>
      <c r="R122" s="132">
        <v>7137.2642763052299</v>
      </c>
    </row>
    <row r="123" spans="1:18" x14ac:dyDescent="0.25">
      <c r="A123" s="88">
        <v>47178</v>
      </c>
      <c r="B123" s="87">
        <v>110</v>
      </c>
      <c r="C123" s="86">
        <v>17909.548833582787</v>
      </c>
      <c r="D123" s="85">
        <v>52.24</v>
      </c>
      <c r="E123" s="85">
        <v>1133.9287642189365</v>
      </c>
      <c r="F123" s="85">
        <v>1186.1600000000001</v>
      </c>
      <c r="G123" s="85">
        <v>16775.620069363849</v>
      </c>
      <c r="L123" s="135">
        <v>47178</v>
      </c>
      <c r="M123" s="134">
        <v>110</v>
      </c>
      <c r="N123" s="133">
        <v>7137.2642763052299</v>
      </c>
      <c r="O123" s="132">
        <v>20.82</v>
      </c>
      <c r="P123" s="132">
        <v>639.43504010891183</v>
      </c>
      <c r="Q123" s="132">
        <v>660.25</v>
      </c>
      <c r="R123" s="132">
        <v>6497.8292361963177</v>
      </c>
    </row>
    <row r="124" spans="1:18" x14ac:dyDescent="0.25">
      <c r="A124" s="88">
        <v>47209</v>
      </c>
      <c r="B124" s="87">
        <v>111</v>
      </c>
      <c r="C124" s="86">
        <v>16775.620069363849</v>
      </c>
      <c r="D124" s="85">
        <v>48.93</v>
      </c>
      <c r="E124" s="85">
        <v>1137.2360564479086</v>
      </c>
      <c r="F124" s="85">
        <v>1186.1600000000001</v>
      </c>
      <c r="G124" s="85">
        <v>15638.38401291594</v>
      </c>
      <c r="L124" s="135">
        <v>47209</v>
      </c>
      <c r="M124" s="134">
        <v>111</v>
      </c>
      <c r="N124" s="133">
        <v>6497.8292361963177</v>
      </c>
      <c r="O124" s="132">
        <v>18.95</v>
      </c>
      <c r="P124" s="132">
        <v>641.30005897589626</v>
      </c>
      <c r="Q124" s="132">
        <v>660.25</v>
      </c>
      <c r="R124" s="132">
        <v>5856.5291772204218</v>
      </c>
    </row>
    <row r="125" spans="1:18" x14ac:dyDescent="0.25">
      <c r="A125" s="88">
        <v>47239</v>
      </c>
      <c r="B125" s="87">
        <v>112</v>
      </c>
      <c r="C125" s="86">
        <v>15638.38401291594</v>
      </c>
      <c r="D125" s="85">
        <v>45.61</v>
      </c>
      <c r="E125" s="85">
        <v>1140.5529949458814</v>
      </c>
      <c r="F125" s="85">
        <v>1186.1600000000001</v>
      </c>
      <c r="G125" s="85">
        <v>14497.831017970058</v>
      </c>
      <c r="L125" s="135">
        <v>47239</v>
      </c>
      <c r="M125" s="134">
        <v>112</v>
      </c>
      <c r="N125" s="133">
        <v>5856.5291772204218</v>
      </c>
      <c r="O125" s="132">
        <v>17.079999999999998</v>
      </c>
      <c r="P125" s="132">
        <v>643.17051748124254</v>
      </c>
      <c r="Q125" s="132">
        <v>660.25</v>
      </c>
      <c r="R125" s="132">
        <v>5213.3586597391795</v>
      </c>
    </row>
    <row r="126" spans="1:18" x14ac:dyDescent="0.25">
      <c r="A126" s="88">
        <v>47270</v>
      </c>
      <c r="B126" s="87">
        <v>113</v>
      </c>
      <c r="C126" s="86">
        <v>14497.831017970058</v>
      </c>
      <c r="D126" s="85">
        <v>42.29</v>
      </c>
      <c r="E126" s="85">
        <v>1143.8796078478069</v>
      </c>
      <c r="F126" s="85">
        <v>1186.1600000000001</v>
      </c>
      <c r="G126" s="85">
        <v>13353.951410122252</v>
      </c>
      <c r="L126" s="135">
        <v>47270</v>
      </c>
      <c r="M126" s="134">
        <v>113</v>
      </c>
      <c r="N126" s="133">
        <v>5213.3586597391795</v>
      </c>
      <c r="O126" s="132">
        <v>15.21</v>
      </c>
      <c r="P126" s="132">
        <v>645.0464314905629</v>
      </c>
      <c r="Q126" s="132">
        <v>660.25</v>
      </c>
      <c r="R126" s="132">
        <v>4568.3122282486165</v>
      </c>
    </row>
    <row r="127" spans="1:18" x14ac:dyDescent="0.25">
      <c r="A127" s="88">
        <v>47300</v>
      </c>
      <c r="B127" s="87">
        <v>114</v>
      </c>
      <c r="C127" s="86">
        <v>13353.951410122252</v>
      </c>
      <c r="D127" s="85">
        <v>38.950000000000003</v>
      </c>
      <c r="E127" s="85">
        <v>1147.2159233706966</v>
      </c>
      <c r="F127" s="85">
        <v>1186.1600000000001</v>
      </c>
      <c r="G127" s="85">
        <v>12206.735486751555</v>
      </c>
      <c r="L127" s="135">
        <v>47300</v>
      </c>
      <c r="M127" s="134">
        <v>114</v>
      </c>
      <c r="N127" s="133">
        <v>4568.3122282486165</v>
      </c>
      <c r="O127" s="132">
        <v>13.32</v>
      </c>
      <c r="P127" s="132">
        <v>646.92781691574373</v>
      </c>
      <c r="Q127" s="132">
        <v>660.25</v>
      </c>
      <c r="R127" s="132">
        <v>3921.3844113328728</v>
      </c>
    </row>
    <row r="128" spans="1:18" x14ac:dyDescent="0.25">
      <c r="A128" s="88">
        <v>47331</v>
      </c>
      <c r="B128" s="87">
        <v>115</v>
      </c>
      <c r="C128" s="86">
        <v>12206.735486751555</v>
      </c>
      <c r="D128" s="85">
        <v>35.6</v>
      </c>
      <c r="E128" s="85">
        <v>1150.561969813861</v>
      </c>
      <c r="F128" s="85">
        <v>1186.1600000000001</v>
      </c>
      <c r="G128" s="85">
        <v>11056.173516937693</v>
      </c>
      <c r="L128" s="135">
        <v>47331</v>
      </c>
      <c r="M128" s="134">
        <v>115</v>
      </c>
      <c r="N128" s="133">
        <v>3921.3844113328728</v>
      </c>
      <c r="O128" s="132">
        <v>11.44</v>
      </c>
      <c r="P128" s="132">
        <v>648.81468971508127</v>
      </c>
      <c r="Q128" s="132">
        <v>660.25</v>
      </c>
      <c r="R128" s="132">
        <v>3272.5697216177914</v>
      </c>
    </row>
    <row r="129" spans="1:18" x14ac:dyDescent="0.25">
      <c r="A129" s="88">
        <v>47362</v>
      </c>
      <c r="B129" s="87">
        <v>116</v>
      </c>
      <c r="C129" s="86">
        <v>11056.173516937693</v>
      </c>
      <c r="D129" s="85">
        <v>32.25</v>
      </c>
      <c r="E129" s="85">
        <v>1153.9177755591513</v>
      </c>
      <c r="F129" s="85">
        <v>1186.1600000000001</v>
      </c>
      <c r="G129" s="85">
        <v>9902.2557413785416</v>
      </c>
      <c r="L129" s="135">
        <v>47362</v>
      </c>
      <c r="M129" s="134">
        <v>116</v>
      </c>
      <c r="N129" s="133">
        <v>3272.5697216177914</v>
      </c>
      <c r="O129" s="132">
        <v>9.5399999999999991</v>
      </c>
      <c r="P129" s="132">
        <v>650.70706589341694</v>
      </c>
      <c r="Q129" s="132">
        <v>660.25</v>
      </c>
      <c r="R129" s="132">
        <v>2621.8626557243742</v>
      </c>
    </row>
    <row r="130" spans="1:18" x14ac:dyDescent="0.25">
      <c r="A130" s="88">
        <v>47392</v>
      </c>
      <c r="B130" s="87">
        <v>117</v>
      </c>
      <c r="C130" s="86">
        <v>9902.2557413785416</v>
      </c>
      <c r="D130" s="85">
        <v>28.88</v>
      </c>
      <c r="E130" s="85">
        <v>1157.2833690711989</v>
      </c>
      <c r="F130" s="85">
        <v>1186.1600000000001</v>
      </c>
      <c r="G130" s="85">
        <v>8744.9723723073421</v>
      </c>
      <c r="L130" s="135">
        <v>47392</v>
      </c>
      <c r="M130" s="134">
        <v>117</v>
      </c>
      <c r="N130" s="133">
        <v>2621.8626557243742</v>
      </c>
      <c r="O130" s="132">
        <v>7.65</v>
      </c>
      <c r="P130" s="132">
        <v>652.60496150227266</v>
      </c>
      <c r="Q130" s="132">
        <v>660.25</v>
      </c>
      <c r="R130" s="132">
        <v>1969.2576942221017</v>
      </c>
    </row>
    <row r="131" spans="1:18" x14ac:dyDescent="0.25">
      <c r="A131" s="88">
        <v>47423</v>
      </c>
      <c r="B131" s="87">
        <v>118</v>
      </c>
      <c r="C131" s="86">
        <v>8744.9723723073421</v>
      </c>
      <c r="D131" s="85">
        <v>25.51</v>
      </c>
      <c r="E131" s="85">
        <v>1160.6587788976567</v>
      </c>
      <c r="F131" s="85">
        <v>1186.1600000000001</v>
      </c>
      <c r="G131" s="85">
        <v>7584.3135934096854</v>
      </c>
      <c r="L131" s="135">
        <v>47423</v>
      </c>
      <c r="M131" s="134">
        <v>118</v>
      </c>
      <c r="N131" s="133">
        <v>1969.2576942221017</v>
      </c>
      <c r="O131" s="132">
        <v>5.74</v>
      </c>
      <c r="P131" s="132">
        <v>654.50839263998773</v>
      </c>
      <c r="Q131" s="132">
        <v>660.25</v>
      </c>
      <c r="R131" s="132">
        <v>1314.749301582114</v>
      </c>
    </row>
    <row r="132" spans="1:18" x14ac:dyDescent="0.25">
      <c r="A132" s="88">
        <v>47453</v>
      </c>
      <c r="B132" s="87">
        <v>119</v>
      </c>
      <c r="C132" s="86">
        <v>7584.3135934096854</v>
      </c>
      <c r="D132" s="85">
        <v>22.12</v>
      </c>
      <c r="E132" s="85">
        <v>1164.0440336694414</v>
      </c>
      <c r="F132" s="85">
        <v>1186.1600000000001</v>
      </c>
      <c r="G132" s="85">
        <v>6420.2695597402435</v>
      </c>
      <c r="L132" s="135">
        <v>47453</v>
      </c>
      <c r="M132" s="134">
        <v>119</v>
      </c>
      <c r="N132" s="133">
        <v>1314.749301582114</v>
      </c>
      <c r="O132" s="132">
        <v>3.83</v>
      </c>
      <c r="P132" s="132">
        <v>656.41737545185435</v>
      </c>
      <c r="Q132" s="132">
        <v>660.25</v>
      </c>
      <c r="R132" s="132">
        <v>658.3319261302596</v>
      </c>
    </row>
    <row r="133" spans="1:18" x14ac:dyDescent="0.25">
      <c r="A133" s="138">
        <v>47484</v>
      </c>
      <c r="B133" s="129">
        <v>120</v>
      </c>
      <c r="C133" s="137">
        <v>6420.2695597402435</v>
      </c>
      <c r="D133" s="136">
        <v>18.73</v>
      </c>
      <c r="E133" s="136">
        <v>1167.4391621009745</v>
      </c>
      <c r="F133" s="136">
        <v>1186.1691621009745</v>
      </c>
      <c r="G133" s="136">
        <v>5252.830397639269</v>
      </c>
      <c r="L133" s="135">
        <v>47484</v>
      </c>
      <c r="M133" s="134">
        <v>120</v>
      </c>
      <c r="N133" s="133">
        <v>658.3319261302596</v>
      </c>
      <c r="O133" s="132">
        <v>1.92</v>
      </c>
      <c r="P133" s="132">
        <v>658.3319261302596</v>
      </c>
      <c r="Q133" s="132">
        <v>660.25192613025956</v>
      </c>
      <c r="R133" s="13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3FC12-1A2F-411D-AB76-984AF681023A}">
  <dimension ref="A1:R133"/>
  <sheetViews>
    <sheetView workbookViewId="0">
      <selection activeCell="E19" sqref="E19"/>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1" width="9.140625" style="84"/>
    <col min="12" max="12" width="9.140625" style="131"/>
    <col min="13" max="13" width="7.85546875" style="131" customWidth="1"/>
    <col min="14" max="14" width="14.7109375" style="131" customWidth="1"/>
    <col min="15" max="15" width="14.28515625" style="131" customWidth="1"/>
    <col min="16" max="18" width="14.7109375" style="131" customWidth="1"/>
    <col min="19" max="257" width="9.140625" style="84"/>
    <col min="258" max="258" width="7.85546875" style="84" customWidth="1"/>
    <col min="259" max="259" width="14.7109375" style="84" customWidth="1"/>
    <col min="260" max="260" width="14.28515625" style="84" customWidth="1"/>
    <col min="261" max="263" width="14.7109375" style="84" customWidth="1"/>
    <col min="264" max="268" width="9.140625" style="84"/>
    <col min="269" max="269" width="7.85546875" style="84" customWidth="1"/>
    <col min="270" max="270" width="14.7109375" style="84" customWidth="1"/>
    <col min="271" max="271" width="14.28515625" style="84" customWidth="1"/>
    <col min="272" max="274" width="14.7109375" style="84" customWidth="1"/>
    <col min="275" max="513" width="9.140625" style="84"/>
    <col min="514" max="514" width="7.85546875" style="84" customWidth="1"/>
    <col min="515" max="515" width="14.7109375" style="84" customWidth="1"/>
    <col min="516" max="516" width="14.28515625" style="84" customWidth="1"/>
    <col min="517" max="519" width="14.7109375" style="84" customWidth="1"/>
    <col min="520" max="524" width="9.140625" style="84"/>
    <col min="525" max="525" width="7.85546875" style="84" customWidth="1"/>
    <col min="526" max="526" width="14.7109375" style="84" customWidth="1"/>
    <col min="527" max="527" width="14.28515625" style="84" customWidth="1"/>
    <col min="528" max="530" width="14.7109375" style="84" customWidth="1"/>
    <col min="531" max="769" width="9.140625" style="84"/>
    <col min="770" max="770" width="7.85546875" style="84" customWidth="1"/>
    <col min="771" max="771" width="14.7109375" style="84" customWidth="1"/>
    <col min="772" max="772" width="14.28515625" style="84" customWidth="1"/>
    <col min="773" max="775" width="14.7109375" style="84" customWidth="1"/>
    <col min="776" max="780" width="9.140625" style="84"/>
    <col min="781" max="781" width="7.85546875" style="84" customWidth="1"/>
    <col min="782" max="782" width="14.7109375" style="84" customWidth="1"/>
    <col min="783" max="783" width="14.28515625" style="84" customWidth="1"/>
    <col min="784" max="786" width="14.7109375" style="84" customWidth="1"/>
    <col min="787" max="1025" width="9.140625" style="84"/>
    <col min="1026" max="1026" width="7.85546875" style="84" customWidth="1"/>
    <col min="1027" max="1027" width="14.7109375" style="84" customWidth="1"/>
    <col min="1028" max="1028" width="14.28515625" style="84" customWidth="1"/>
    <col min="1029" max="1031" width="14.7109375" style="84" customWidth="1"/>
    <col min="1032" max="1036" width="9.140625" style="84"/>
    <col min="1037" max="1037" width="7.85546875" style="84" customWidth="1"/>
    <col min="1038" max="1038" width="14.7109375" style="84" customWidth="1"/>
    <col min="1039" max="1039" width="14.28515625" style="84" customWidth="1"/>
    <col min="1040" max="1042" width="14.7109375" style="84" customWidth="1"/>
    <col min="1043" max="1281" width="9.140625" style="84"/>
    <col min="1282" max="1282" width="7.85546875" style="84" customWidth="1"/>
    <col min="1283" max="1283" width="14.7109375" style="84" customWidth="1"/>
    <col min="1284" max="1284" width="14.28515625" style="84" customWidth="1"/>
    <col min="1285" max="1287" width="14.7109375" style="84" customWidth="1"/>
    <col min="1288" max="1292" width="9.140625" style="84"/>
    <col min="1293" max="1293" width="7.85546875" style="84" customWidth="1"/>
    <col min="1294" max="1294" width="14.7109375" style="84" customWidth="1"/>
    <col min="1295" max="1295" width="14.28515625" style="84" customWidth="1"/>
    <col min="1296" max="1298" width="14.7109375" style="84" customWidth="1"/>
    <col min="1299" max="1537" width="9.140625" style="84"/>
    <col min="1538" max="1538" width="7.85546875" style="84" customWidth="1"/>
    <col min="1539" max="1539" width="14.7109375" style="84" customWidth="1"/>
    <col min="1540" max="1540" width="14.28515625" style="84" customWidth="1"/>
    <col min="1541" max="1543" width="14.7109375" style="84" customWidth="1"/>
    <col min="1544" max="1548" width="9.140625" style="84"/>
    <col min="1549" max="1549" width="7.85546875" style="84" customWidth="1"/>
    <col min="1550" max="1550" width="14.7109375" style="84" customWidth="1"/>
    <col min="1551" max="1551" width="14.28515625" style="84" customWidth="1"/>
    <col min="1552" max="1554" width="14.7109375" style="84" customWidth="1"/>
    <col min="1555" max="1793" width="9.140625" style="84"/>
    <col min="1794" max="1794" width="7.85546875" style="84" customWidth="1"/>
    <col min="1795" max="1795" width="14.7109375" style="84" customWidth="1"/>
    <col min="1796" max="1796" width="14.28515625" style="84" customWidth="1"/>
    <col min="1797" max="1799" width="14.7109375" style="84" customWidth="1"/>
    <col min="1800" max="1804" width="9.140625" style="84"/>
    <col min="1805" max="1805" width="7.85546875" style="84" customWidth="1"/>
    <col min="1806" max="1806" width="14.7109375" style="84" customWidth="1"/>
    <col min="1807" max="1807" width="14.28515625" style="84" customWidth="1"/>
    <col min="1808" max="1810" width="14.7109375" style="84" customWidth="1"/>
    <col min="1811" max="2049" width="9.140625" style="84"/>
    <col min="2050" max="2050" width="7.85546875" style="84" customWidth="1"/>
    <col min="2051" max="2051" width="14.7109375" style="84" customWidth="1"/>
    <col min="2052" max="2052" width="14.28515625" style="84" customWidth="1"/>
    <col min="2053" max="2055" width="14.7109375" style="84" customWidth="1"/>
    <col min="2056" max="2060" width="9.140625" style="84"/>
    <col min="2061" max="2061" width="7.85546875" style="84" customWidth="1"/>
    <col min="2062" max="2062" width="14.7109375" style="84" customWidth="1"/>
    <col min="2063" max="2063" width="14.28515625" style="84" customWidth="1"/>
    <col min="2064" max="2066" width="14.7109375" style="84" customWidth="1"/>
    <col min="2067" max="2305" width="9.140625" style="84"/>
    <col min="2306" max="2306" width="7.85546875" style="84" customWidth="1"/>
    <col min="2307" max="2307" width="14.7109375" style="84" customWidth="1"/>
    <col min="2308" max="2308" width="14.28515625" style="84" customWidth="1"/>
    <col min="2309" max="2311" width="14.7109375" style="84" customWidth="1"/>
    <col min="2312" max="2316" width="9.140625" style="84"/>
    <col min="2317" max="2317" width="7.85546875" style="84" customWidth="1"/>
    <col min="2318" max="2318" width="14.7109375" style="84" customWidth="1"/>
    <col min="2319" max="2319" width="14.28515625" style="84" customWidth="1"/>
    <col min="2320" max="2322" width="14.7109375" style="84" customWidth="1"/>
    <col min="2323" max="2561" width="9.140625" style="84"/>
    <col min="2562" max="2562" width="7.85546875" style="84" customWidth="1"/>
    <col min="2563" max="2563" width="14.7109375" style="84" customWidth="1"/>
    <col min="2564" max="2564" width="14.28515625" style="84" customWidth="1"/>
    <col min="2565" max="2567" width="14.7109375" style="84" customWidth="1"/>
    <col min="2568" max="2572" width="9.140625" style="84"/>
    <col min="2573" max="2573" width="7.85546875" style="84" customWidth="1"/>
    <col min="2574" max="2574" width="14.7109375" style="84" customWidth="1"/>
    <col min="2575" max="2575" width="14.28515625" style="84" customWidth="1"/>
    <col min="2576" max="2578" width="14.7109375" style="84" customWidth="1"/>
    <col min="2579" max="2817" width="9.140625" style="84"/>
    <col min="2818" max="2818" width="7.85546875" style="84" customWidth="1"/>
    <col min="2819" max="2819" width="14.7109375" style="84" customWidth="1"/>
    <col min="2820" max="2820" width="14.28515625" style="84" customWidth="1"/>
    <col min="2821" max="2823" width="14.7109375" style="84" customWidth="1"/>
    <col min="2824" max="2828" width="9.140625" style="84"/>
    <col min="2829" max="2829" width="7.85546875" style="84" customWidth="1"/>
    <col min="2830" max="2830" width="14.7109375" style="84" customWidth="1"/>
    <col min="2831" max="2831" width="14.28515625" style="84" customWidth="1"/>
    <col min="2832" max="2834" width="14.7109375" style="84" customWidth="1"/>
    <col min="2835" max="3073" width="9.140625" style="84"/>
    <col min="3074" max="3074" width="7.85546875" style="84" customWidth="1"/>
    <col min="3075" max="3075" width="14.7109375" style="84" customWidth="1"/>
    <col min="3076" max="3076" width="14.28515625" style="84" customWidth="1"/>
    <col min="3077" max="3079" width="14.7109375" style="84" customWidth="1"/>
    <col min="3080" max="3084" width="9.140625" style="84"/>
    <col min="3085" max="3085" width="7.85546875" style="84" customWidth="1"/>
    <col min="3086" max="3086" width="14.7109375" style="84" customWidth="1"/>
    <col min="3087" max="3087" width="14.28515625" style="84" customWidth="1"/>
    <col min="3088" max="3090" width="14.7109375" style="84" customWidth="1"/>
    <col min="3091" max="3329" width="9.140625" style="84"/>
    <col min="3330" max="3330" width="7.85546875" style="84" customWidth="1"/>
    <col min="3331" max="3331" width="14.7109375" style="84" customWidth="1"/>
    <col min="3332" max="3332" width="14.28515625" style="84" customWidth="1"/>
    <col min="3333" max="3335" width="14.7109375" style="84" customWidth="1"/>
    <col min="3336" max="3340" width="9.140625" style="84"/>
    <col min="3341" max="3341" width="7.85546875" style="84" customWidth="1"/>
    <col min="3342" max="3342" width="14.7109375" style="84" customWidth="1"/>
    <col min="3343" max="3343" width="14.28515625" style="84" customWidth="1"/>
    <col min="3344" max="3346" width="14.7109375" style="84" customWidth="1"/>
    <col min="3347" max="3585" width="9.140625" style="84"/>
    <col min="3586" max="3586" width="7.85546875" style="84" customWidth="1"/>
    <col min="3587" max="3587" width="14.7109375" style="84" customWidth="1"/>
    <col min="3588" max="3588" width="14.28515625" style="84" customWidth="1"/>
    <col min="3589" max="3591" width="14.7109375" style="84" customWidth="1"/>
    <col min="3592" max="3596" width="9.140625" style="84"/>
    <col min="3597" max="3597" width="7.85546875" style="84" customWidth="1"/>
    <col min="3598" max="3598" width="14.7109375" style="84" customWidth="1"/>
    <col min="3599" max="3599" width="14.28515625" style="84" customWidth="1"/>
    <col min="3600" max="3602" width="14.7109375" style="84" customWidth="1"/>
    <col min="3603" max="3841" width="9.140625" style="84"/>
    <col min="3842" max="3842" width="7.85546875" style="84" customWidth="1"/>
    <col min="3843" max="3843" width="14.7109375" style="84" customWidth="1"/>
    <col min="3844" max="3844" width="14.28515625" style="84" customWidth="1"/>
    <col min="3845" max="3847" width="14.7109375" style="84" customWidth="1"/>
    <col min="3848" max="3852" width="9.140625" style="84"/>
    <col min="3853" max="3853" width="7.85546875" style="84" customWidth="1"/>
    <col min="3854" max="3854" width="14.7109375" style="84" customWidth="1"/>
    <col min="3855" max="3855" width="14.28515625" style="84" customWidth="1"/>
    <col min="3856" max="3858" width="14.7109375" style="84" customWidth="1"/>
    <col min="3859" max="4097" width="9.140625" style="84"/>
    <col min="4098" max="4098" width="7.85546875" style="84" customWidth="1"/>
    <col min="4099" max="4099" width="14.7109375" style="84" customWidth="1"/>
    <col min="4100" max="4100" width="14.28515625" style="84" customWidth="1"/>
    <col min="4101" max="4103" width="14.7109375" style="84" customWidth="1"/>
    <col min="4104" max="4108" width="9.140625" style="84"/>
    <col min="4109" max="4109" width="7.85546875" style="84" customWidth="1"/>
    <col min="4110" max="4110" width="14.7109375" style="84" customWidth="1"/>
    <col min="4111" max="4111" width="14.28515625" style="84" customWidth="1"/>
    <col min="4112" max="4114" width="14.7109375" style="84" customWidth="1"/>
    <col min="4115" max="4353" width="9.140625" style="84"/>
    <col min="4354" max="4354" width="7.85546875" style="84" customWidth="1"/>
    <col min="4355" max="4355" width="14.7109375" style="84" customWidth="1"/>
    <col min="4356" max="4356" width="14.28515625" style="84" customWidth="1"/>
    <col min="4357" max="4359" width="14.7109375" style="84" customWidth="1"/>
    <col min="4360" max="4364" width="9.140625" style="84"/>
    <col min="4365" max="4365" width="7.85546875" style="84" customWidth="1"/>
    <col min="4366" max="4366" width="14.7109375" style="84" customWidth="1"/>
    <col min="4367" max="4367" width="14.28515625" style="84" customWidth="1"/>
    <col min="4368" max="4370" width="14.7109375" style="84" customWidth="1"/>
    <col min="4371" max="4609" width="9.140625" style="84"/>
    <col min="4610" max="4610" width="7.85546875" style="84" customWidth="1"/>
    <col min="4611" max="4611" width="14.7109375" style="84" customWidth="1"/>
    <col min="4612" max="4612" width="14.28515625" style="84" customWidth="1"/>
    <col min="4613" max="4615" width="14.7109375" style="84" customWidth="1"/>
    <col min="4616" max="4620" width="9.140625" style="84"/>
    <col min="4621" max="4621" width="7.85546875" style="84" customWidth="1"/>
    <col min="4622" max="4622" width="14.7109375" style="84" customWidth="1"/>
    <col min="4623" max="4623" width="14.28515625" style="84" customWidth="1"/>
    <col min="4624" max="4626" width="14.7109375" style="84" customWidth="1"/>
    <col min="4627" max="4865" width="9.140625" style="84"/>
    <col min="4866" max="4866" width="7.85546875" style="84" customWidth="1"/>
    <col min="4867" max="4867" width="14.7109375" style="84" customWidth="1"/>
    <col min="4868" max="4868" width="14.28515625" style="84" customWidth="1"/>
    <col min="4869" max="4871" width="14.7109375" style="84" customWidth="1"/>
    <col min="4872" max="4876" width="9.140625" style="84"/>
    <col min="4877" max="4877" width="7.85546875" style="84" customWidth="1"/>
    <col min="4878" max="4878" width="14.7109375" style="84" customWidth="1"/>
    <col min="4879" max="4879" width="14.28515625" style="84" customWidth="1"/>
    <col min="4880" max="4882" width="14.7109375" style="84" customWidth="1"/>
    <col min="4883" max="5121" width="9.140625" style="84"/>
    <col min="5122" max="5122" width="7.85546875" style="84" customWidth="1"/>
    <col min="5123" max="5123" width="14.7109375" style="84" customWidth="1"/>
    <col min="5124" max="5124" width="14.28515625" style="84" customWidth="1"/>
    <col min="5125" max="5127" width="14.7109375" style="84" customWidth="1"/>
    <col min="5128" max="5132" width="9.140625" style="84"/>
    <col min="5133" max="5133" width="7.85546875" style="84" customWidth="1"/>
    <col min="5134" max="5134" width="14.7109375" style="84" customWidth="1"/>
    <col min="5135" max="5135" width="14.28515625" style="84" customWidth="1"/>
    <col min="5136" max="5138" width="14.7109375" style="84" customWidth="1"/>
    <col min="5139" max="5377" width="9.140625" style="84"/>
    <col min="5378" max="5378" width="7.85546875" style="84" customWidth="1"/>
    <col min="5379" max="5379" width="14.7109375" style="84" customWidth="1"/>
    <col min="5380" max="5380" width="14.28515625" style="84" customWidth="1"/>
    <col min="5381" max="5383" width="14.7109375" style="84" customWidth="1"/>
    <col min="5384" max="5388" width="9.140625" style="84"/>
    <col min="5389" max="5389" width="7.85546875" style="84" customWidth="1"/>
    <col min="5390" max="5390" width="14.7109375" style="84" customWidth="1"/>
    <col min="5391" max="5391" width="14.28515625" style="84" customWidth="1"/>
    <col min="5392" max="5394" width="14.7109375" style="84" customWidth="1"/>
    <col min="5395" max="5633" width="9.140625" style="84"/>
    <col min="5634" max="5634" width="7.85546875" style="84" customWidth="1"/>
    <col min="5635" max="5635" width="14.7109375" style="84" customWidth="1"/>
    <col min="5636" max="5636" width="14.28515625" style="84" customWidth="1"/>
    <col min="5637" max="5639" width="14.7109375" style="84" customWidth="1"/>
    <col min="5640" max="5644" width="9.140625" style="84"/>
    <col min="5645" max="5645" width="7.85546875" style="84" customWidth="1"/>
    <col min="5646" max="5646" width="14.7109375" style="84" customWidth="1"/>
    <col min="5647" max="5647" width="14.28515625" style="84" customWidth="1"/>
    <col min="5648" max="5650" width="14.7109375" style="84" customWidth="1"/>
    <col min="5651" max="5889" width="9.140625" style="84"/>
    <col min="5890" max="5890" width="7.85546875" style="84" customWidth="1"/>
    <col min="5891" max="5891" width="14.7109375" style="84" customWidth="1"/>
    <col min="5892" max="5892" width="14.28515625" style="84" customWidth="1"/>
    <col min="5893" max="5895" width="14.7109375" style="84" customWidth="1"/>
    <col min="5896" max="5900" width="9.140625" style="84"/>
    <col min="5901" max="5901" width="7.85546875" style="84" customWidth="1"/>
    <col min="5902" max="5902" width="14.7109375" style="84" customWidth="1"/>
    <col min="5903" max="5903" width="14.28515625" style="84" customWidth="1"/>
    <col min="5904" max="5906" width="14.7109375" style="84" customWidth="1"/>
    <col min="5907" max="6145" width="9.140625" style="84"/>
    <col min="6146" max="6146" width="7.85546875" style="84" customWidth="1"/>
    <col min="6147" max="6147" width="14.7109375" style="84" customWidth="1"/>
    <col min="6148" max="6148" width="14.28515625" style="84" customWidth="1"/>
    <col min="6149" max="6151" width="14.7109375" style="84" customWidth="1"/>
    <col min="6152" max="6156" width="9.140625" style="84"/>
    <col min="6157" max="6157" width="7.85546875" style="84" customWidth="1"/>
    <col min="6158" max="6158" width="14.7109375" style="84" customWidth="1"/>
    <col min="6159" max="6159" width="14.28515625" style="84" customWidth="1"/>
    <col min="6160" max="6162" width="14.7109375" style="84" customWidth="1"/>
    <col min="6163" max="6401" width="9.140625" style="84"/>
    <col min="6402" max="6402" width="7.85546875" style="84" customWidth="1"/>
    <col min="6403" max="6403" width="14.7109375" style="84" customWidth="1"/>
    <col min="6404" max="6404" width="14.28515625" style="84" customWidth="1"/>
    <col min="6405" max="6407" width="14.7109375" style="84" customWidth="1"/>
    <col min="6408" max="6412" width="9.140625" style="84"/>
    <col min="6413" max="6413" width="7.85546875" style="84" customWidth="1"/>
    <col min="6414" max="6414" width="14.7109375" style="84" customWidth="1"/>
    <col min="6415" max="6415" width="14.28515625" style="84" customWidth="1"/>
    <col min="6416" max="6418" width="14.7109375" style="84" customWidth="1"/>
    <col min="6419" max="6657" width="9.140625" style="84"/>
    <col min="6658" max="6658" width="7.85546875" style="84" customWidth="1"/>
    <col min="6659" max="6659" width="14.7109375" style="84" customWidth="1"/>
    <col min="6660" max="6660" width="14.28515625" style="84" customWidth="1"/>
    <col min="6661" max="6663" width="14.7109375" style="84" customWidth="1"/>
    <col min="6664" max="6668" width="9.140625" style="84"/>
    <col min="6669" max="6669" width="7.85546875" style="84" customWidth="1"/>
    <col min="6670" max="6670" width="14.7109375" style="84" customWidth="1"/>
    <col min="6671" max="6671" width="14.28515625" style="84" customWidth="1"/>
    <col min="6672" max="6674" width="14.7109375" style="84" customWidth="1"/>
    <col min="6675" max="6913" width="9.140625" style="84"/>
    <col min="6914" max="6914" width="7.85546875" style="84" customWidth="1"/>
    <col min="6915" max="6915" width="14.7109375" style="84" customWidth="1"/>
    <col min="6916" max="6916" width="14.28515625" style="84" customWidth="1"/>
    <col min="6917" max="6919" width="14.7109375" style="84" customWidth="1"/>
    <col min="6920" max="6924" width="9.140625" style="84"/>
    <col min="6925" max="6925" width="7.85546875" style="84" customWidth="1"/>
    <col min="6926" max="6926" width="14.7109375" style="84" customWidth="1"/>
    <col min="6927" max="6927" width="14.28515625" style="84" customWidth="1"/>
    <col min="6928" max="6930" width="14.7109375" style="84" customWidth="1"/>
    <col min="6931" max="7169" width="9.140625" style="84"/>
    <col min="7170" max="7170" width="7.85546875" style="84" customWidth="1"/>
    <col min="7171" max="7171" width="14.7109375" style="84" customWidth="1"/>
    <col min="7172" max="7172" width="14.28515625" style="84" customWidth="1"/>
    <col min="7173" max="7175" width="14.7109375" style="84" customWidth="1"/>
    <col min="7176" max="7180" width="9.140625" style="84"/>
    <col min="7181" max="7181" width="7.85546875" style="84" customWidth="1"/>
    <col min="7182" max="7182" width="14.7109375" style="84" customWidth="1"/>
    <col min="7183" max="7183" width="14.28515625" style="84" customWidth="1"/>
    <col min="7184" max="7186" width="14.7109375" style="84" customWidth="1"/>
    <col min="7187" max="7425" width="9.140625" style="84"/>
    <col min="7426" max="7426" width="7.85546875" style="84" customWidth="1"/>
    <col min="7427" max="7427" width="14.7109375" style="84" customWidth="1"/>
    <col min="7428" max="7428" width="14.28515625" style="84" customWidth="1"/>
    <col min="7429" max="7431" width="14.7109375" style="84" customWidth="1"/>
    <col min="7432" max="7436" width="9.140625" style="84"/>
    <col min="7437" max="7437" width="7.85546875" style="84" customWidth="1"/>
    <col min="7438" max="7438" width="14.7109375" style="84" customWidth="1"/>
    <col min="7439" max="7439" width="14.28515625" style="84" customWidth="1"/>
    <col min="7440" max="7442" width="14.7109375" style="84" customWidth="1"/>
    <col min="7443" max="7681" width="9.140625" style="84"/>
    <col min="7682" max="7682" width="7.85546875" style="84" customWidth="1"/>
    <col min="7683" max="7683" width="14.7109375" style="84" customWidth="1"/>
    <col min="7684" max="7684" width="14.28515625" style="84" customWidth="1"/>
    <col min="7685" max="7687" width="14.7109375" style="84" customWidth="1"/>
    <col min="7688" max="7692" width="9.140625" style="84"/>
    <col min="7693" max="7693" width="7.85546875" style="84" customWidth="1"/>
    <col min="7694" max="7694" width="14.7109375" style="84" customWidth="1"/>
    <col min="7695" max="7695" width="14.28515625" style="84" customWidth="1"/>
    <col min="7696" max="7698" width="14.7109375" style="84" customWidth="1"/>
    <col min="7699" max="7937" width="9.140625" style="84"/>
    <col min="7938" max="7938" width="7.85546875" style="84" customWidth="1"/>
    <col min="7939" max="7939" width="14.7109375" style="84" customWidth="1"/>
    <col min="7940" max="7940" width="14.28515625" style="84" customWidth="1"/>
    <col min="7941" max="7943" width="14.7109375" style="84" customWidth="1"/>
    <col min="7944" max="7948" width="9.140625" style="84"/>
    <col min="7949" max="7949" width="7.85546875" style="84" customWidth="1"/>
    <col min="7950" max="7950" width="14.7109375" style="84" customWidth="1"/>
    <col min="7951" max="7951" width="14.28515625" style="84" customWidth="1"/>
    <col min="7952" max="7954" width="14.7109375" style="84" customWidth="1"/>
    <col min="7955" max="8193" width="9.140625" style="84"/>
    <col min="8194" max="8194" width="7.85546875" style="84" customWidth="1"/>
    <col min="8195" max="8195" width="14.7109375" style="84" customWidth="1"/>
    <col min="8196" max="8196" width="14.28515625" style="84" customWidth="1"/>
    <col min="8197" max="8199" width="14.7109375" style="84" customWidth="1"/>
    <col min="8200" max="8204" width="9.140625" style="84"/>
    <col min="8205" max="8205" width="7.85546875" style="84" customWidth="1"/>
    <col min="8206" max="8206" width="14.7109375" style="84" customWidth="1"/>
    <col min="8207" max="8207" width="14.28515625" style="84" customWidth="1"/>
    <col min="8208" max="8210" width="14.7109375" style="84" customWidth="1"/>
    <col min="8211" max="8449" width="9.140625" style="84"/>
    <col min="8450" max="8450" width="7.85546875" style="84" customWidth="1"/>
    <col min="8451" max="8451" width="14.7109375" style="84" customWidth="1"/>
    <col min="8452" max="8452" width="14.28515625" style="84" customWidth="1"/>
    <col min="8453" max="8455" width="14.7109375" style="84" customWidth="1"/>
    <col min="8456" max="8460" width="9.140625" style="84"/>
    <col min="8461" max="8461" width="7.85546875" style="84" customWidth="1"/>
    <col min="8462" max="8462" width="14.7109375" style="84" customWidth="1"/>
    <col min="8463" max="8463" width="14.28515625" style="84" customWidth="1"/>
    <col min="8464" max="8466" width="14.7109375" style="84" customWidth="1"/>
    <col min="8467" max="8705" width="9.140625" style="84"/>
    <col min="8706" max="8706" width="7.85546875" style="84" customWidth="1"/>
    <col min="8707" max="8707" width="14.7109375" style="84" customWidth="1"/>
    <col min="8708" max="8708" width="14.28515625" style="84" customWidth="1"/>
    <col min="8709" max="8711" width="14.7109375" style="84" customWidth="1"/>
    <col min="8712" max="8716" width="9.140625" style="84"/>
    <col min="8717" max="8717" width="7.85546875" style="84" customWidth="1"/>
    <col min="8718" max="8718" width="14.7109375" style="84" customWidth="1"/>
    <col min="8719" max="8719" width="14.28515625" style="84" customWidth="1"/>
    <col min="8720" max="8722" width="14.7109375" style="84" customWidth="1"/>
    <col min="8723" max="8961" width="9.140625" style="84"/>
    <col min="8962" max="8962" width="7.85546875" style="84" customWidth="1"/>
    <col min="8963" max="8963" width="14.7109375" style="84" customWidth="1"/>
    <col min="8964" max="8964" width="14.28515625" style="84" customWidth="1"/>
    <col min="8965" max="8967" width="14.7109375" style="84" customWidth="1"/>
    <col min="8968" max="8972" width="9.140625" style="84"/>
    <col min="8973" max="8973" width="7.85546875" style="84" customWidth="1"/>
    <col min="8974" max="8974" width="14.7109375" style="84" customWidth="1"/>
    <col min="8975" max="8975" width="14.28515625" style="84" customWidth="1"/>
    <col min="8976" max="8978" width="14.7109375" style="84" customWidth="1"/>
    <col min="8979" max="9217" width="9.140625" style="84"/>
    <col min="9218" max="9218" width="7.85546875" style="84" customWidth="1"/>
    <col min="9219" max="9219" width="14.7109375" style="84" customWidth="1"/>
    <col min="9220" max="9220" width="14.28515625" style="84" customWidth="1"/>
    <col min="9221" max="9223" width="14.7109375" style="84" customWidth="1"/>
    <col min="9224" max="9228" width="9.140625" style="84"/>
    <col min="9229" max="9229" width="7.85546875" style="84" customWidth="1"/>
    <col min="9230" max="9230" width="14.7109375" style="84" customWidth="1"/>
    <col min="9231" max="9231" width="14.28515625" style="84" customWidth="1"/>
    <col min="9232" max="9234" width="14.7109375" style="84" customWidth="1"/>
    <col min="9235" max="9473" width="9.140625" style="84"/>
    <col min="9474" max="9474" width="7.85546875" style="84" customWidth="1"/>
    <col min="9475" max="9475" width="14.7109375" style="84" customWidth="1"/>
    <col min="9476" max="9476" width="14.28515625" style="84" customWidth="1"/>
    <col min="9477" max="9479" width="14.7109375" style="84" customWidth="1"/>
    <col min="9480" max="9484" width="9.140625" style="84"/>
    <col min="9485" max="9485" width="7.85546875" style="84" customWidth="1"/>
    <col min="9486" max="9486" width="14.7109375" style="84" customWidth="1"/>
    <col min="9487" max="9487" width="14.28515625" style="84" customWidth="1"/>
    <col min="9488" max="9490" width="14.7109375" style="84" customWidth="1"/>
    <col min="9491" max="9729" width="9.140625" style="84"/>
    <col min="9730" max="9730" width="7.85546875" style="84" customWidth="1"/>
    <col min="9731" max="9731" width="14.7109375" style="84" customWidth="1"/>
    <col min="9732" max="9732" width="14.28515625" style="84" customWidth="1"/>
    <col min="9733" max="9735" width="14.7109375" style="84" customWidth="1"/>
    <col min="9736" max="9740" width="9.140625" style="84"/>
    <col min="9741" max="9741" width="7.85546875" style="84" customWidth="1"/>
    <col min="9742" max="9742" width="14.7109375" style="84" customWidth="1"/>
    <col min="9743" max="9743" width="14.28515625" style="84" customWidth="1"/>
    <col min="9744" max="9746" width="14.7109375" style="84" customWidth="1"/>
    <col min="9747" max="9985" width="9.140625" style="84"/>
    <col min="9986" max="9986" width="7.85546875" style="84" customWidth="1"/>
    <col min="9987" max="9987" width="14.7109375" style="84" customWidth="1"/>
    <col min="9988" max="9988" width="14.28515625" style="84" customWidth="1"/>
    <col min="9989" max="9991" width="14.7109375" style="84" customWidth="1"/>
    <col min="9992" max="9996" width="9.140625" style="84"/>
    <col min="9997" max="9997" width="7.85546875" style="84" customWidth="1"/>
    <col min="9998" max="9998" width="14.7109375" style="84" customWidth="1"/>
    <col min="9999" max="9999" width="14.28515625" style="84" customWidth="1"/>
    <col min="10000" max="10002" width="14.7109375" style="84" customWidth="1"/>
    <col min="10003"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252" width="9.140625" style="84"/>
    <col min="10253" max="10253" width="7.85546875" style="84" customWidth="1"/>
    <col min="10254" max="10254" width="14.7109375" style="84" customWidth="1"/>
    <col min="10255" max="10255" width="14.28515625" style="84" customWidth="1"/>
    <col min="10256" max="10258" width="14.7109375" style="84" customWidth="1"/>
    <col min="10259"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508" width="9.140625" style="84"/>
    <col min="10509" max="10509" width="7.85546875" style="84" customWidth="1"/>
    <col min="10510" max="10510" width="14.7109375" style="84" customWidth="1"/>
    <col min="10511" max="10511" width="14.28515625" style="84" customWidth="1"/>
    <col min="10512" max="10514" width="14.7109375" style="84" customWidth="1"/>
    <col min="10515"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0764" width="9.140625" style="84"/>
    <col min="10765" max="10765" width="7.85546875" style="84" customWidth="1"/>
    <col min="10766" max="10766" width="14.7109375" style="84" customWidth="1"/>
    <col min="10767" max="10767" width="14.28515625" style="84" customWidth="1"/>
    <col min="10768" max="10770" width="14.7109375" style="84" customWidth="1"/>
    <col min="10771"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020" width="9.140625" style="84"/>
    <col min="11021" max="11021" width="7.85546875" style="84" customWidth="1"/>
    <col min="11022" max="11022" width="14.7109375" style="84" customWidth="1"/>
    <col min="11023" max="11023" width="14.28515625" style="84" customWidth="1"/>
    <col min="11024" max="11026" width="14.7109375" style="84" customWidth="1"/>
    <col min="11027"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276" width="9.140625" style="84"/>
    <col min="11277" max="11277" width="7.85546875" style="84" customWidth="1"/>
    <col min="11278" max="11278" width="14.7109375" style="84" customWidth="1"/>
    <col min="11279" max="11279" width="14.28515625" style="84" customWidth="1"/>
    <col min="11280" max="11282" width="14.7109375" style="84" customWidth="1"/>
    <col min="11283"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532" width="9.140625" style="84"/>
    <col min="11533" max="11533" width="7.85546875" style="84" customWidth="1"/>
    <col min="11534" max="11534" width="14.7109375" style="84" customWidth="1"/>
    <col min="11535" max="11535" width="14.28515625" style="84" customWidth="1"/>
    <col min="11536" max="11538" width="14.7109375" style="84" customWidth="1"/>
    <col min="11539"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1788" width="9.140625" style="84"/>
    <col min="11789" max="11789" width="7.85546875" style="84" customWidth="1"/>
    <col min="11790" max="11790" width="14.7109375" style="84" customWidth="1"/>
    <col min="11791" max="11791" width="14.28515625" style="84" customWidth="1"/>
    <col min="11792" max="11794" width="14.7109375" style="84" customWidth="1"/>
    <col min="11795"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044" width="9.140625" style="84"/>
    <col min="12045" max="12045" width="7.85546875" style="84" customWidth="1"/>
    <col min="12046" max="12046" width="14.7109375" style="84" customWidth="1"/>
    <col min="12047" max="12047" width="14.28515625" style="84" customWidth="1"/>
    <col min="12048" max="12050" width="14.7109375" style="84" customWidth="1"/>
    <col min="12051"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300" width="9.140625" style="84"/>
    <col min="12301" max="12301" width="7.85546875" style="84" customWidth="1"/>
    <col min="12302" max="12302" width="14.7109375" style="84" customWidth="1"/>
    <col min="12303" max="12303" width="14.28515625" style="84" customWidth="1"/>
    <col min="12304" max="12306" width="14.7109375" style="84" customWidth="1"/>
    <col min="12307"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556" width="9.140625" style="84"/>
    <col min="12557" max="12557" width="7.85546875" style="84" customWidth="1"/>
    <col min="12558" max="12558" width="14.7109375" style="84" customWidth="1"/>
    <col min="12559" max="12559" width="14.28515625" style="84" customWidth="1"/>
    <col min="12560" max="12562" width="14.7109375" style="84" customWidth="1"/>
    <col min="12563"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2812" width="9.140625" style="84"/>
    <col min="12813" max="12813" width="7.85546875" style="84" customWidth="1"/>
    <col min="12814" max="12814" width="14.7109375" style="84" customWidth="1"/>
    <col min="12815" max="12815" width="14.28515625" style="84" customWidth="1"/>
    <col min="12816" max="12818" width="14.7109375" style="84" customWidth="1"/>
    <col min="12819"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068" width="9.140625" style="84"/>
    <col min="13069" max="13069" width="7.85546875" style="84" customWidth="1"/>
    <col min="13070" max="13070" width="14.7109375" style="84" customWidth="1"/>
    <col min="13071" max="13071" width="14.28515625" style="84" customWidth="1"/>
    <col min="13072" max="13074" width="14.7109375" style="84" customWidth="1"/>
    <col min="13075"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324" width="9.140625" style="84"/>
    <col min="13325" max="13325" width="7.85546875" style="84" customWidth="1"/>
    <col min="13326" max="13326" width="14.7109375" style="84" customWidth="1"/>
    <col min="13327" max="13327" width="14.28515625" style="84" customWidth="1"/>
    <col min="13328" max="13330" width="14.7109375" style="84" customWidth="1"/>
    <col min="13331"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580" width="9.140625" style="84"/>
    <col min="13581" max="13581" width="7.85546875" style="84" customWidth="1"/>
    <col min="13582" max="13582" width="14.7109375" style="84" customWidth="1"/>
    <col min="13583" max="13583" width="14.28515625" style="84" customWidth="1"/>
    <col min="13584" max="13586" width="14.7109375" style="84" customWidth="1"/>
    <col min="13587"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3836" width="9.140625" style="84"/>
    <col min="13837" max="13837" width="7.85546875" style="84" customWidth="1"/>
    <col min="13838" max="13838" width="14.7109375" style="84" customWidth="1"/>
    <col min="13839" max="13839" width="14.28515625" style="84" customWidth="1"/>
    <col min="13840" max="13842" width="14.7109375" style="84" customWidth="1"/>
    <col min="13843"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092" width="9.140625" style="84"/>
    <col min="14093" max="14093" width="7.85546875" style="84" customWidth="1"/>
    <col min="14094" max="14094" width="14.7109375" style="84" customWidth="1"/>
    <col min="14095" max="14095" width="14.28515625" style="84" customWidth="1"/>
    <col min="14096" max="14098" width="14.7109375" style="84" customWidth="1"/>
    <col min="14099"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348" width="9.140625" style="84"/>
    <col min="14349" max="14349" width="7.85546875" style="84" customWidth="1"/>
    <col min="14350" max="14350" width="14.7109375" style="84" customWidth="1"/>
    <col min="14351" max="14351" width="14.28515625" style="84" customWidth="1"/>
    <col min="14352" max="14354" width="14.7109375" style="84" customWidth="1"/>
    <col min="14355"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604" width="9.140625" style="84"/>
    <col min="14605" max="14605" width="7.85546875" style="84" customWidth="1"/>
    <col min="14606" max="14606" width="14.7109375" style="84" customWidth="1"/>
    <col min="14607" max="14607" width="14.28515625" style="84" customWidth="1"/>
    <col min="14608" max="14610" width="14.7109375" style="84" customWidth="1"/>
    <col min="14611"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4860" width="9.140625" style="84"/>
    <col min="14861" max="14861" width="7.85546875" style="84" customWidth="1"/>
    <col min="14862" max="14862" width="14.7109375" style="84" customWidth="1"/>
    <col min="14863" max="14863" width="14.28515625" style="84" customWidth="1"/>
    <col min="14864" max="14866" width="14.7109375" style="84" customWidth="1"/>
    <col min="14867"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116" width="9.140625" style="84"/>
    <col min="15117" max="15117" width="7.85546875" style="84" customWidth="1"/>
    <col min="15118" max="15118" width="14.7109375" style="84" customWidth="1"/>
    <col min="15119" max="15119" width="14.28515625" style="84" customWidth="1"/>
    <col min="15120" max="15122" width="14.7109375" style="84" customWidth="1"/>
    <col min="15123"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372" width="9.140625" style="84"/>
    <col min="15373" max="15373" width="7.85546875" style="84" customWidth="1"/>
    <col min="15374" max="15374" width="14.7109375" style="84" customWidth="1"/>
    <col min="15375" max="15375" width="14.28515625" style="84" customWidth="1"/>
    <col min="15376" max="15378" width="14.7109375" style="84" customWidth="1"/>
    <col min="15379"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628" width="9.140625" style="84"/>
    <col min="15629" max="15629" width="7.85546875" style="84" customWidth="1"/>
    <col min="15630" max="15630" width="14.7109375" style="84" customWidth="1"/>
    <col min="15631" max="15631" width="14.28515625" style="84" customWidth="1"/>
    <col min="15632" max="15634" width="14.7109375" style="84" customWidth="1"/>
    <col min="15635"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5884" width="9.140625" style="84"/>
    <col min="15885" max="15885" width="7.85546875" style="84" customWidth="1"/>
    <col min="15886" max="15886" width="14.7109375" style="84" customWidth="1"/>
    <col min="15887" max="15887" width="14.28515625" style="84" customWidth="1"/>
    <col min="15888" max="15890" width="14.7109375" style="84" customWidth="1"/>
    <col min="15891"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140" width="9.140625" style="84"/>
    <col min="16141" max="16141" width="7.85546875" style="84" customWidth="1"/>
    <col min="16142" max="16142" width="14.7109375" style="84" customWidth="1"/>
    <col min="16143" max="16143" width="14.28515625" style="84" customWidth="1"/>
    <col min="16144" max="16146" width="14.7109375" style="84" customWidth="1"/>
    <col min="16147" max="16384" width="9.140625" style="84"/>
  </cols>
  <sheetData>
    <row r="1" spans="1:18" x14ac:dyDescent="0.25">
      <c r="A1" s="96"/>
      <c r="B1" s="96"/>
      <c r="C1" s="96"/>
      <c r="D1" s="96"/>
      <c r="E1" s="96"/>
      <c r="F1" s="96"/>
      <c r="G1" s="130"/>
      <c r="L1" s="140"/>
      <c r="M1" s="140"/>
      <c r="N1" s="140"/>
      <c r="O1" s="140"/>
      <c r="P1" s="140"/>
      <c r="Q1" s="140"/>
      <c r="R1" s="161"/>
    </row>
    <row r="2" spans="1:18" x14ac:dyDescent="0.25">
      <c r="A2" s="96"/>
      <c r="B2" s="96"/>
      <c r="C2" s="96"/>
      <c r="D2" s="96"/>
      <c r="E2" s="96"/>
      <c r="F2" s="129"/>
      <c r="G2" s="128"/>
      <c r="L2" s="140"/>
      <c r="M2" s="140"/>
      <c r="N2" s="140"/>
      <c r="O2" s="140"/>
      <c r="P2" s="140"/>
      <c r="Q2" s="134"/>
      <c r="R2" s="160"/>
    </row>
    <row r="3" spans="1:18" x14ac:dyDescent="0.25">
      <c r="A3" s="96"/>
      <c r="B3" s="96"/>
      <c r="C3" s="96"/>
      <c r="D3" s="96"/>
      <c r="E3" s="96"/>
      <c r="F3" s="129"/>
      <c r="G3" s="128"/>
      <c r="L3" s="140"/>
      <c r="M3" s="140"/>
      <c r="N3" s="140"/>
      <c r="O3" s="140"/>
      <c r="P3" s="140"/>
      <c r="Q3" s="134"/>
      <c r="R3" s="160"/>
    </row>
    <row r="4" spans="1:18" ht="21" x14ac:dyDescent="0.35">
      <c r="A4" s="96"/>
      <c r="B4" s="125" t="s">
        <v>66</v>
      </c>
      <c r="C4" s="96"/>
      <c r="D4" s="96"/>
      <c r="E4" s="124"/>
      <c r="F4" s="86"/>
      <c r="G4" s="96"/>
      <c r="K4" s="123"/>
      <c r="L4" s="140"/>
      <c r="M4" s="159" t="s">
        <v>67</v>
      </c>
      <c r="N4" s="140"/>
      <c r="O4" s="140"/>
      <c r="P4" s="134"/>
      <c r="Q4" s="133"/>
      <c r="R4" s="140"/>
    </row>
    <row r="5" spans="1:18" x14ac:dyDescent="0.25">
      <c r="A5" s="96"/>
      <c r="B5" s="96"/>
      <c r="C5" s="96"/>
      <c r="D5" s="96"/>
      <c r="E5" s="96"/>
      <c r="F5" s="86"/>
      <c r="G5" s="96"/>
      <c r="K5" s="122"/>
      <c r="L5" s="140"/>
      <c r="M5" s="140"/>
      <c r="N5" s="140"/>
      <c r="O5" s="140"/>
      <c r="P5" s="140"/>
      <c r="Q5" s="133"/>
      <c r="R5" s="140"/>
    </row>
    <row r="6" spans="1:18" x14ac:dyDescent="0.25">
      <c r="A6" s="96"/>
      <c r="B6" s="120" t="s">
        <v>37</v>
      </c>
      <c r="C6" s="119"/>
      <c r="D6" s="118"/>
      <c r="E6" s="117">
        <v>43862</v>
      </c>
      <c r="F6" s="116"/>
      <c r="G6" s="96"/>
      <c r="K6" s="114"/>
      <c r="L6" s="140"/>
      <c r="M6" s="158" t="s">
        <v>37</v>
      </c>
      <c r="N6" s="157"/>
      <c r="O6" s="156"/>
      <c r="P6" s="155">
        <v>43862</v>
      </c>
      <c r="Q6" s="154"/>
      <c r="R6" s="140"/>
    </row>
    <row r="7" spans="1:18" x14ac:dyDescent="0.25">
      <c r="A7" s="96"/>
      <c r="B7" s="105" t="s">
        <v>38</v>
      </c>
      <c r="C7" s="87"/>
      <c r="E7" s="94">
        <v>120</v>
      </c>
      <c r="F7" s="103" t="s">
        <v>39</v>
      </c>
      <c r="K7" s="90"/>
      <c r="L7" s="140"/>
      <c r="M7" s="152" t="s">
        <v>38</v>
      </c>
      <c r="N7" s="134"/>
      <c r="P7" s="141">
        <v>120</v>
      </c>
      <c r="Q7" s="149" t="s">
        <v>39</v>
      </c>
    </row>
    <row r="8" spans="1:18" x14ac:dyDescent="0.25">
      <c r="A8" s="96"/>
      <c r="B8" s="105" t="s">
        <v>44</v>
      </c>
      <c r="C8" s="87"/>
      <c r="D8" s="110">
        <v>43861</v>
      </c>
      <c r="E8" s="153">
        <v>74642.867475829873</v>
      </c>
      <c r="F8" s="103" t="s">
        <v>41</v>
      </c>
      <c r="K8" s="90"/>
      <c r="L8" s="140"/>
      <c r="M8" s="152" t="s">
        <v>44</v>
      </c>
      <c r="N8" s="134"/>
      <c r="O8" s="151">
        <v>43861</v>
      </c>
      <c r="P8" s="150">
        <v>23019.984102360344</v>
      </c>
      <c r="Q8" s="149" t="s">
        <v>41</v>
      </c>
    </row>
    <row r="9" spans="1:18" x14ac:dyDescent="0.25">
      <c r="A9" s="96"/>
      <c r="B9" s="105" t="s">
        <v>45</v>
      </c>
      <c r="C9" s="87"/>
      <c r="D9" s="110">
        <v>47514</v>
      </c>
      <c r="E9" s="153">
        <v>4289.2650354065254</v>
      </c>
      <c r="F9" s="103" t="s">
        <v>41</v>
      </c>
      <c r="G9" s="102"/>
      <c r="K9" s="90"/>
      <c r="L9" s="140"/>
      <c r="M9" s="152" t="s">
        <v>45</v>
      </c>
      <c r="N9" s="134"/>
      <c r="O9" s="151">
        <v>47514</v>
      </c>
      <c r="P9" s="150">
        <v>0</v>
      </c>
      <c r="Q9" s="149" t="s">
        <v>41</v>
      </c>
      <c r="R9" s="148"/>
    </row>
    <row r="10" spans="1:18" x14ac:dyDescent="0.25">
      <c r="A10" s="96"/>
      <c r="B10" s="101" t="s">
        <v>64</v>
      </c>
      <c r="C10" s="100"/>
      <c r="D10" s="99"/>
      <c r="E10" s="98">
        <v>3.5000000000000003E-2</v>
      </c>
      <c r="F10" s="97"/>
      <c r="G10" s="93"/>
      <c r="K10" s="90"/>
      <c r="L10" s="140"/>
      <c r="M10" s="147" t="s">
        <v>64</v>
      </c>
      <c r="N10" s="146"/>
      <c r="O10" s="145"/>
      <c r="P10" s="144">
        <v>3.5000000000000003E-2</v>
      </c>
      <c r="Q10" s="143"/>
      <c r="R10" s="140"/>
    </row>
    <row r="11" spans="1:18" x14ac:dyDescent="0.25">
      <c r="A11" s="96"/>
      <c r="B11" s="94"/>
      <c r="C11" s="87"/>
      <c r="E11" s="95"/>
      <c r="F11" s="94"/>
      <c r="G11" s="93"/>
      <c r="K11" s="90"/>
      <c r="L11" s="140"/>
      <c r="M11" s="141"/>
      <c r="N11" s="134"/>
      <c r="P11" s="142"/>
      <c r="Q11" s="141"/>
      <c r="R11" s="140"/>
    </row>
    <row r="12" spans="1:18" x14ac:dyDescent="0.25">
      <c r="K12" s="90"/>
    </row>
    <row r="13" spans="1:18" ht="15.75" thickBot="1" x14ac:dyDescent="0.3">
      <c r="A13" s="92" t="s">
        <v>46</v>
      </c>
      <c r="B13" s="92" t="s">
        <v>47</v>
      </c>
      <c r="C13" s="92" t="s">
        <v>48</v>
      </c>
      <c r="D13" s="92" t="s">
        <v>49</v>
      </c>
      <c r="E13" s="92" t="s">
        <v>50</v>
      </c>
      <c r="F13" s="92" t="s">
        <v>51</v>
      </c>
      <c r="G13" s="92" t="s">
        <v>52</v>
      </c>
      <c r="K13" s="90"/>
      <c r="L13" s="139" t="s">
        <v>46</v>
      </c>
      <c r="M13" s="139" t="s">
        <v>47</v>
      </c>
      <c r="N13" s="139" t="s">
        <v>48</v>
      </c>
      <c r="O13" s="139" t="s">
        <v>49</v>
      </c>
      <c r="P13" s="139" t="s">
        <v>50</v>
      </c>
      <c r="Q13" s="139" t="s">
        <v>51</v>
      </c>
      <c r="R13" s="139" t="s">
        <v>52</v>
      </c>
    </row>
    <row r="14" spans="1:18" x14ac:dyDescent="0.25">
      <c r="A14" s="88">
        <v>43862</v>
      </c>
      <c r="B14" s="87">
        <v>1</v>
      </c>
      <c r="C14" s="86">
        <v>74642.867475829873</v>
      </c>
      <c r="D14" s="85">
        <v>217.71</v>
      </c>
      <c r="E14" s="85">
        <v>490.49969352121269</v>
      </c>
      <c r="F14" s="85">
        <v>708.21</v>
      </c>
      <c r="G14" s="85">
        <v>74152.367782308662</v>
      </c>
      <c r="K14" s="90"/>
      <c r="L14" s="135">
        <v>43862</v>
      </c>
      <c r="M14" s="134">
        <v>1</v>
      </c>
      <c r="N14" s="133">
        <v>23019.984102360344</v>
      </c>
      <c r="O14" s="132">
        <v>67.14</v>
      </c>
      <c r="P14" s="132">
        <v>160.49348939356165</v>
      </c>
      <c r="Q14" s="132">
        <v>227.64</v>
      </c>
      <c r="R14" s="132">
        <v>22859.490612966783</v>
      </c>
    </row>
    <row r="15" spans="1:18" x14ac:dyDescent="0.25">
      <c r="A15" s="88">
        <v>43891</v>
      </c>
      <c r="B15" s="87">
        <v>2</v>
      </c>
      <c r="C15" s="86">
        <v>74152.367782308662</v>
      </c>
      <c r="D15" s="85">
        <v>216.28</v>
      </c>
      <c r="E15" s="85">
        <v>491.9303176273163</v>
      </c>
      <c r="F15" s="85">
        <v>708.21</v>
      </c>
      <c r="G15" s="85">
        <v>73660.437464681352</v>
      </c>
      <c r="K15" s="90"/>
      <c r="L15" s="135">
        <v>43891</v>
      </c>
      <c r="M15" s="134">
        <v>2</v>
      </c>
      <c r="N15" s="133">
        <v>22859.490612966783</v>
      </c>
      <c r="O15" s="132">
        <v>66.67</v>
      </c>
      <c r="P15" s="132">
        <v>160.96159540429286</v>
      </c>
      <c r="Q15" s="132">
        <v>227.64</v>
      </c>
      <c r="R15" s="132">
        <v>22698.52901756249</v>
      </c>
    </row>
    <row r="16" spans="1:18" x14ac:dyDescent="0.25">
      <c r="A16" s="88">
        <v>43922</v>
      </c>
      <c r="B16" s="87">
        <v>3</v>
      </c>
      <c r="C16" s="86">
        <v>73660.437464681352</v>
      </c>
      <c r="D16" s="85">
        <v>214.84</v>
      </c>
      <c r="E16" s="85">
        <v>493.36511438706259</v>
      </c>
      <c r="F16" s="85">
        <v>708.21</v>
      </c>
      <c r="G16" s="85">
        <v>73167.072350294286</v>
      </c>
      <c r="K16" s="90"/>
      <c r="L16" s="135">
        <v>43922</v>
      </c>
      <c r="M16" s="134">
        <v>3</v>
      </c>
      <c r="N16" s="133">
        <v>22698.52901756249</v>
      </c>
      <c r="O16" s="132">
        <v>66.2</v>
      </c>
      <c r="P16" s="132">
        <v>161.43106672422203</v>
      </c>
      <c r="Q16" s="132">
        <v>227.64</v>
      </c>
      <c r="R16" s="132">
        <v>22537.09795083827</v>
      </c>
    </row>
    <row r="17" spans="1:18" x14ac:dyDescent="0.25">
      <c r="A17" s="88">
        <v>43952</v>
      </c>
      <c r="B17" s="87">
        <v>4</v>
      </c>
      <c r="C17" s="86">
        <v>73167.072350294286</v>
      </c>
      <c r="D17" s="85">
        <v>213.4</v>
      </c>
      <c r="E17" s="85">
        <v>494.80409597069155</v>
      </c>
      <c r="F17" s="85">
        <v>708.21</v>
      </c>
      <c r="G17" s="85">
        <v>72672.268254323601</v>
      </c>
      <c r="K17" s="90"/>
      <c r="L17" s="135">
        <v>43952</v>
      </c>
      <c r="M17" s="134">
        <v>4</v>
      </c>
      <c r="N17" s="133">
        <v>22537.09795083827</v>
      </c>
      <c r="O17" s="132">
        <v>65.73</v>
      </c>
      <c r="P17" s="132">
        <v>161.90190733550105</v>
      </c>
      <c r="Q17" s="132">
        <v>227.64</v>
      </c>
      <c r="R17" s="132">
        <v>22375.196043502769</v>
      </c>
    </row>
    <row r="18" spans="1:18" x14ac:dyDescent="0.25">
      <c r="A18" s="88">
        <v>43983</v>
      </c>
      <c r="B18" s="87">
        <v>5</v>
      </c>
      <c r="C18" s="86">
        <v>72672.268254323601</v>
      </c>
      <c r="D18" s="85">
        <v>211.96</v>
      </c>
      <c r="E18" s="85">
        <v>496.24727458393937</v>
      </c>
      <c r="F18" s="85">
        <v>708.21</v>
      </c>
      <c r="G18" s="85">
        <v>72176.020979739667</v>
      </c>
      <c r="K18" s="90"/>
      <c r="L18" s="135">
        <v>43983</v>
      </c>
      <c r="M18" s="134">
        <v>5</v>
      </c>
      <c r="N18" s="133">
        <v>22375.196043502769</v>
      </c>
      <c r="O18" s="132">
        <v>65.260000000000005</v>
      </c>
      <c r="P18" s="132">
        <v>162.37412123189625</v>
      </c>
      <c r="Q18" s="132">
        <v>227.64</v>
      </c>
      <c r="R18" s="132">
        <v>22212.821922270872</v>
      </c>
    </row>
    <row r="19" spans="1:18" x14ac:dyDescent="0.25">
      <c r="A19" s="88">
        <v>44013</v>
      </c>
      <c r="B19" s="87">
        <v>6</v>
      </c>
      <c r="C19" s="86">
        <v>72176.020979739667</v>
      </c>
      <c r="D19" s="85">
        <v>210.51</v>
      </c>
      <c r="E19" s="85">
        <v>497.69466246814255</v>
      </c>
      <c r="F19" s="85">
        <v>708.21</v>
      </c>
      <c r="G19" s="85">
        <v>71678.326317271523</v>
      </c>
      <c r="K19" s="90"/>
      <c r="L19" s="135">
        <v>44013</v>
      </c>
      <c r="M19" s="134">
        <v>6</v>
      </c>
      <c r="N19" s="133">
        <v>22212.821922270872</v>
      </c>
      <c r="O19" s="132">
        <v>64.790000000000006</v>
      </c>
      <c r="P19" s="132">
        <v>162.8477124188226</v>
      </c>
      <c r="Q19" s="132">
        <v>227.64</v>
      </c>
      <c r="R19" s="132">
        <v>22049.974209852051</v>
      </c>
    </row>
    <row r="20" spans="1:18" x14ac:dyDescent="0.25">
      <c r="A20" s="88">
        <v>44044</v>
      </c>
      <c r="B20" s="87">
        <v>7</v>
      </c>
      <c r="C20" s="86">
        <v>71678.326317271523</v>
      </c>
      <c r="D20" s="85">
        <v>209.06</v>
      </c>
      <c r="E20" s="85">
        <v>499.14627190034133</v>
      </c>
      <c r="F20" s="85">
        <v>708.21</v>
      </c>
      <c r="G20" s="85">
        <v>71179.180045371177</v>
      </c>
      <c r="K20" s="90"/>
      <c r="L20" s="135">
        <v>44044</v>
      </c>
      <c r="M20" s="134">
        <v>7</v>
      </c>
      <c r="N20" s="133">
        <v>22049.974209852051</v>
      </c>
      <c r="O20" s="132">
        <v>64.31</v>
      </c>
      <c r="P20" s="132">
        <v>163.32268491337751</v>
      </c>
      <c r="Q20" s="132">
        <v>227.64</v>
      </c>
      <c r="R20" s="132">
        <v>21886.651524938672</v>
      </c>
    </row>
    <row r="21" spans="1:18" x14ac:dyDescent="0.25">
      <c r="A21" s="88">
        <v>44075</v>
      </c>
      <c r="B21" s="87">
        <v>8</v>
      </c>
      <c r="C21" s="86">
        <v>71179.180045371177</v>
      </c>
      <c r="D21" s="85">
        <v>207.61</v>
      </c>
      <c r="E21" s="85">
        <v>500.60211519338395</v>
      </c>
      <c r="F21" s="85">
        <v>708.21</v>
      </c>
      <c r="G21" s="85">
        <v>70678.577930177795</v>
      </c>
      <c r="K21" s="90"/>
      <c r="L21" s="135">
        <v>44075</v>
      </c>
      <c r="M21" s="134">
        <v>8</v>
      </c>
      <c r="N21" s="133">
        <v>21886.651524938672</v>
      </c>
      <c r="O21" s="132">
        <v>63.84</v>
      </c>
      <c r="P21" s="132">
        <v>163.79904274437484</v>
      </c>
      <c r="Q21" s="132">
        <v>227.64</v>
      </c>
      <c r="R21" s="132">
        <v>21722.852482194296</v>
      </c>
    </row>
    <row r="22" spans="1:18" x14ac:dyDescent="0.25">
      <c r="A22" s="88">
        <v>44105</v>
      </c>
      <c r="B22" s="87">
        <v>9</v>
      </c>
      <c r="C22" s="86">
        <v>70678.577930177795</v>
      </c>
      <c r="D22" s="85">
        <v>206.15</v>
      </c>
      <c r="E22" s="85">
        <v>502.06220469603124</v>
      </c>
      <c r="F22" s="85">
        <v>708.21</v>
      </c>
      <c r="G22" s="85">
        <v>70176.51572548176</v>
      </c>
      <c r="K22" s="90"/>
      <c r="L22" s="135">
        <v>44105</v>
      </c>
      <c r="M22" s="134">
        <v>9</v>
      </c>
      <c r="N22" s="133">
        <v>21722.852482194296</v>
      </c>
      <c r="O22" s="132">
        <v>63.36</v>
      </c>
      <c r="P22" s="132">
        <v>164.27678995237926</v>
      </c>
      <c r="Q22" s="132">
        <v>227.64</v>
      </c>
      <c r="R22" s="132">
        <v>21558.575692241917</v>
      </c>
    </row>
    <row r="23" spans="1:18" x14ac:dyDescent="0.25">
      <c r="A23" s="88">
        <v>44136</v>
      </c>
      <c r="B23" s="87">
        <v>10</v>
      </c>
      <c r="C23" s="86">
        <v>70176.51572548176</v>
      </c>
      <c r="D23" s="85">
        <v>204.68</v>
      </c>
      <c r="E23" s="85">
        <v>503.52655279306146</v>
      </c>
      <c r="F23" s="85">
        <v>708.21</v>
      </c>
      <c r="G23" s="85">
        <v>69672.9891726887</v>
      </c>
      <c r="K23" s="90"/>
      <c r="L23" s="135">
        <v>44136</v>
      </c>
      <c r="M23" s="134">
        <v>10</v>
      </c>
      <c r="N23" s="133">
        <v>21558.575692241917</v>
      </c>
      <c r="O23" s="132">
        <v>62.88</v>
      </c>
      <c r="P23" s="132">
        <v>164.75593058974039</v>
      </c>
      <c r="Q23" s="132">
        <v>227.64</v>
      </c>
      <c r="R23" s="132">
        <v>21393.819761652176</v>
      </c>
    </row>
    <row r="24" spans="1:18" x14ac:dyDescent="0.25">
      <c r="A24" s="88">
        <v>44166</v>
      </c>
      <c r="B24" s="87">
        <v>11</v>
      </c>
      <c r="C24" s="86">
        <v>69672.9891726887</v>
      </c>
      <c r="D24" s="85">
        <v>203.21</v>
      </c>
      <c r="E24" s="85">
        <v>504.99517190537449</v>
      </c>
      <c r="F24" s="85">
        <v>708.21</v>
      </c>
      <c r="G24" s="85">
        <v>69167.994000783321</v>
      </c>
      <c r="L24" s="135">
        <v>44166</v>
      </c>
      <c r="M24" s="134">
        <v>11</v>
      </c>
      <c r="N24" s="133">
        <v>21393.819761652176</v>
      </c>
      <c r="O24" s="132">
        <v>62.4</v>
      </c>
      <c r="P24" s="132">
        <v>165.23646872062713</v>
      </c>
      <c r="Q24" s="132">
        <v>227.64</v>
      </c>
      <c r="R24" s="132">
        <v>21228.583292931547</v>
      </c>
    </row>
    <row r="25" spans="1:18" x14ac:dyDescent="0.25">
      <c r="A25" s="88">
        <v>44197</v>
      </c>
      <c r="B25" s="87">
        <v>12</v>
      </c>
      <c r="C25" s="86">
        <v>69167.994000783321</v>
      </c>
      <c r="D25" s="85">
        <v>201.74</v>
      </c>
      <c r="E25" s="85">
        <v>506.4680744900985</v>
      </c>
      <c r="F25" s="85">
        <v>708.21</v>
      </c>
      <c r="G25" s="85">
        <v>68661.525926293223</v>
      </c>
      <c r="L25" s="135">
        <v>44197</v>
      </c>
      <c r="M25" s="134">
        <v>12</v>
      </c>
      <c r="N25" s="133">
        <v>21228.583292931547</v>
      </c>
      <c r="O25" s="132">
        <v>61.92</v>
      </c>
      <c r="P25" s="132">
        <v>165.71840842106229</v>
      </c>
      <c r="Q25" s="132">
        <v>227.64</v>
      </c>
      <c r="R25" s="132">
        <v>21062.864884510484</v>
      </c>
    </row>
    <row r="26" spans="1:18" x14ac:dyDescent="0.25">
      <c r="A26" s="88">
        <v>44228</v>
      </c>
      <c r="B26" s="87">
        <v>13</v>
      </c>
      <c r="C26" s="86">
        <v>68661.525926293223</v>
      </c>
      <c r="D26" s="85">
        <v>200.26</v>
      </c>
      <c r="E26" s="85">
        <v>507.94527304069464</v>
      </c>
      <c r="F26" s="85">
        <v>708.21</v>
      </c>
      <c r="G26" s="85">
        <v>68153.580653252531</v>
      </c>
      <c r="L26" s="135">
        <v>44228</v>
      </c>
      <c r="M26" s="134">
        <v>13</v>
      </c>
      <c r="N26" s="133">
        <v>21062.864884510484</v>
      </c>
      <c r="O26" s="132">
        <v>61.43</v>
      </c>
      <c r="P26" s="132">
        <v>166.20175377895706</v>
      </c>
      <c r="Q26" s="132">
        <v>227.64</v>
      </c>
      <c r="R26" s="132">
        <v>20896.663130731526</v>
      </c>
    </row>
    <row r="27" spans="1:18" x14ac:dyDescent="0.25">
      <c r="A27" s="88">
        <v>44256</v>
      </c>
      <c r="B27" s="87">
        <v>14</v>
      </c>
      <c r="C27" s="86">
        <v>68153.580653252531</v>
      </c>
      <c r="D27" s="85">
        <v>198.78</v>
      </c>
      <c r="E27" s="85">
        <v>509.42678008706338</v>
      </c>
      <c r="F27" s="85">
        <v>708.21</v>
      </c>
      <c r="G27" s="85">
        <v>67644.153873165473</v>
      </c>
      <c r="L27" s="135">
        <v>44256</v>
      </c>
      <c r="M27" s="134">
        <v>14</v>
      </c>
      <c r="N27" s="133">
        <v>20896.663130731526</v>
      </c>
      <c r="O27" s="132">
        <v>60.95</v>
      </c>
      <c r="P27" s="132">
        <v>166.6865088941457</v>
      </c>
      <c r="Q27" s="132">
        <v>227.64</v>
      </c>
      <c r="R27" s="132">
        <v>20729.976621837381</v>
      </c>
    </row>
    <row r="28" spans="1:18" x14ac:dyDescent="0.25">
      <c r="A28" s="88">
        <v>44287</v>
      </c>
      <c r="B28" s="87">
        <v>15</v>
      </c>
      <c r="C28" s="86">
        <v>67644.153873165473</v>
      </c>
      <c r="D28" s="85">
        <v>197.3</v>
      </c>
      <c r="E28" s="85">
        <v>510.91260819565053</v>
      </c>
      <c r="F28" s="85">
        <v>708.21</v>
      </c>
      <c r="G28" s="85">
        <v>67133.241264969824</v>
      </c>
      <c r="L28" s="135">
        <v>44287</v>
      </c>
      <c r="M28" s="134">
        <v>15</v>
      </c>
      <c r="N28" s="133">
        <v>20729.976621837381</v>
      </c>
      <c r="O28" s="132">
        <v>60.46</v>
      </c>
      <c r="P28" s="132">
        <v>167.17267787842027</v>
      </c>
      <c r="Q28" s="132">
        <v>227.64</v>
      </c>
      <c r="R28" s="132">
        <v>20562.803943958959</v>
      </c>
    </row>
    <row r="29" spans="1:18" x14ac:dyDescent="0.25">
      <c r="A29" s="88">
        <v>44317</v>
      </c>
      <c r="B29" s="87">
        <v>16</v>
      </c>
      <c r="C29" s="86">
        <v>67133.241264969824</v>
      </c>
      <c r="D29" s="85">
        <v>195.81</v>
      </c>
      <c r="E29" s="85">
        <v>512.40276996955458</v>
      </c>
      <c r="F29" s="85">
        <v>708.21</v>
      </c>
      <c r="G29" s="85">
        <v>66620.838495000266</v>
      </c>
      <c r="L29" s="135">
        <v>44317</v>
      </c>
      <c r="M29" s="134">
        <v>16</v>
      </c>
      <c r="N29" s="133">
        <v>20562.803943958959</v>
      </c>
      <c r="O29" s="132">
        <v>59.97</v>
      </c>
      <c r="P29" s="132">
        <v>167.66026485556569</v>
      </c>
      <c r="Q29" s="132">
        <v>227.64</v>
      </c>
      <c r="R29" s="132">
        <v>20395.143679103392</v>
      </c>
    </row>
    <row r="30" spans="1:18" x14ac:dyDescent="0.25">
      <c r="A30" s="88">
        <v>44348</v>
      </c>
      <c r="B30" s="87">
        <v>17</v>
      </c>
      <c r="C30" s="86">
        <v>66620.838495000266</v>
      </c>
      <c r="D30" s="85">
        <v>194.31</v>
      </c>
      <c r="E30" s="85">
        <v>513.89727804863242</v>
      </c>
      <c r="F30" s="85">
        <v>708.21</v>
      </c>
      <c r="G30" s="85">
        <v>66106.941216951629</v>
      </c>
      <c r="L30" s="135">
        <v>44348</v>
      </c>
      <c r="M30" s="134">
        <v>17</v>
      </c>
      <c r="N30" s="133">
        <v>20395.143679103392</v>
      </c>
      <c r="O30" s="132">
        <v>59.49</v>
      </c>
      <c r="P30" s="132">
        <v>168.14927396139441</v>
      </c>
      <c r="Q30" s="132">
        <v>227.64</v>
      </c>
      <c r="R30" s="132">
        <v>20226.994405141999</v>
      </c>
    </row>
    <row r="31" spans="1:18" x14ac:dyDescent="0.25">
      <c r="A31" s="88">
        <v>44378</v>
      </c>
      <c r="B31" s="87">
        <v>18</v>
      </c>
      <c r="C31" s="86">
        <v>66106.941216951629</v>
      </c>
      <c r="D31" s="85">
        <v>192.81</v>
      </c>
      <c r="E31" s="85">
        <v>515.39614510960757</v>
      </c>
      <c r="F31" s="85">
        <v>708.21</v>
      </c>
      <c r="G31" s="85">
        <v>65591.545071842018</v>
      </c>
      <c r="L31" s="135">
        <v>44378</v>
      </c>
      <c r="M31" s="134">
        <v>18</v>
      </c>
      <c r="N31" s="133">
        <v>20226.994405141999</v>
      </c>
      <c r="O31" s="132">
        <v>59</v>
      </c>
      <c r="P31" s="132">
        <v>168.63970934378179</v>
      </c>
      <c r="Q31" s="132">
        <v>227.64</v>
      </c>
      <c r="R31" s="132">
        <v>20058.354695798218</v>
      </c>
    </row>
    <row r="32" spans="1:18" x14ac:dyDescent="0.25">
      <c r="A32" s="88">
        <v>44409</v>
      </c>
      <c r="B32" s="87">
        <v>19</v>
      </c>
      <c r="C32" s="86">
        <v>65591.545071842018</v>
      </c>
      <c r="D32" s="85">
        <v>191.31</v>
      </c>
      <c r="E32" s="85">
        <v>516.89938386617735</v>
      </c>
      <c r="F32" s="85">
        <v>708.21</v>
      </c>
      <c r="G32" s="85">
        <v>65074.645687975841</v>
      </c>
      <c r="L32" s="135">
        <v>44409</v>
      </c>
      <c r="M32" s="134">
        <v>19</v>
      </c>
      <c r="N32" s="133">
        <v>20058.354695798218</v>
      </c>
      <c r="O32" s="132">
        <v>58.5</v>
      </c>
      <c r="P32" s="132">
        <v>169.13157516270115</v>
      </c>
      <c r="Q32" s="132">
        <v>227.64</v>
      </c>
      <c r="R32" s="132">
        <v>19889.223120635517</v>
      </c>
    </row>
    <row r="33" spans="1:18" x14ac:dyDescent="0.25">
      <c r="A33" s="88">
        <v>44440</v>
      </c>
      <c r="B33" s="87">
        <v>20</v>
      </c>
      <c r="C33" s="86">
        <v>65074.645687975841</v>
      </c>
      <c r="D33" s="85">
        <v>189.8</v>
      </c>
      <c r="E33" s="85">
        <v>518.40700706912037</v>
      </c>
      <c r="F33" s="85">
        <v>708.21</v>
      </c>
      <c r="G33" s="85">
        <v>64556.238680906717</v>
      </c>
      <c r="L33" s="135">
        <v>44440</v>
      </c>
      <c r="M33" s="134">
        <v>20</v>
      </c>
      <c r="N33" s="133">
        <v>19889.223120635517</v>
      </c>
      <c r="O33" s="132">
        <v>58.01</v>
      </c>
      <c r="P33" s="132">
        <v>169.62487559025905</v>
      </c>
      <c r="Q33" s="132">
        <v>227.64</v>
      </c>
      <c r="R33" s="132">
        <v>19719.598245045257</v>
      </c>
    </row>
    <row r="34" spans="1:18" x14ac:dyDescent="0.25">
      <c r="A34" s="88">
        <v>44470</v>
      </c>
      <c r="B34" s="87">
        <v>21</v>
      </c>
      <c r="C34" s="86">
        <v>64556.238680906717</v>
      </c>
      <c r="D34" s="85">
        <v>188.29</v>
      </c>
      <c r="E34" s="85">
        <v>519.9190275064052</v>
      </c>
      <c r="F34" s="85">
        <v>708.21</v>
      </c>
      <c r="G34" s="85">
        <v>64036.319653400315</v>
      </c>
      <c r="L34" s="135">
        <v>44470</v>
      </c>
      <c r="M34" s="134">
        <v>21</v>
      </c>
      <c r="N34" s="133">
        <v>19719.598245045257</v>
      </c>
      <c r="O34" s="132">
        <v>57.52</v>
      </c>
      <c r="P34" s="132">
        <v>170.11961481073064</v>
      </c>
      <c r="Q34" s="132">
        <v>227.64</v>
      </c>
      <c r="R34" s="132">
        <v>19549.478630234527</v>
      </c>
    </row>
    <row r="35" spans="1:18" x14ac:dyDescent="0.25">
      <c r="A35" s="88">
        <v>44501</v>
      </c>
      <c r="B35" s="87">
        <v>22</v>
      </c>
      <c r="C35" s="86">
        <v>64036.319653400315</v>
      </c>
      <c r="D35" s="85">
        <v>186.77</v>
      </c>
      <c r="E35" s="85">
        <v>521.43545800329889</v>
      </c>
      <c r="F35" s="85">
        <v>708.21</v>
      </c>
      <c r="G35" s="85">
        <v>63514.884195397019</v>
      </c>
      <c r="L35" s="135">
        <v>44501</v>
      </c>
      <c r="M35" s="134">
        <v>22</v>
      </c>
      <c r="N35" s="133">
        <v>19549.478630234527</v>
      </c>
      <c r="O35" s="132">
        <v>57.02</v>
      </c>
      <c r="P35" s="132">
        <v>170.61579702059527</v>
      </c>
      <c r="Q35" s="132">
        <v>227.64</v>
      </c>
      <c r="R35" s="132">
        <v>19378.862833213931</v>
      </c>
    </row>
    <row r="36" spans="1:18" x14ac:dyDescent="0.25">
      <c r="A36" s="88">
        <v>44531</v>
      </c>
      <c r="B36" s="87">
        <v>23</v>
      </c>
      <c r="C36" s="86">
        <v>63514.884195397019</v>
      </c>
      <c r="D36" s="85">
        <v>185.25</v>
      </c>
      <c r="E36" s="85">
        <v>522.95631142247521</v>
      </c>
      <c r="F36" s="85">
        <v>708.21</v>
      </c>
      <c r="G36" s="85">
        <v>62991.927883974546</v>
      </c>
      <c r="L36" s="135">
        <v>44531</v>
      </c>
      <c r="M36" s="134">
        <v>23</v>
      </c>
      <c r="N36" s="133">
        <v>19378.862833213931</v>
      </c>
      <c r="O36" s="132">
        <v>56.52</v>
      </c>
      <c r="P36" s="132">
        <v>171.11342642857198</v>
      </c>
      <c r="Q36" s="132">
        <v>227.64</v>
      </c>
      <c r="R36" s="132">
        <v>19207.749406785359</v>
      </c>
    </row>
    <row r="37" spans="1:18" x14ac:dyDescent="0.25">
      <c r="A37" s="88">
        <v>44562</v>
      </c>
      <c r="B37" s="87">
        <v>24</v>
      </c>
      <c r="C37" s="86">
        <v>62991.927883974546</v>
      </c>
      <c r="D37" s="85">
        <v>183.73</v>
      </c>
      <c r="E37" s="85">
        <v>524.48160066412413</v>
      </c>
      <c r="F37" s="85">
        <v>708.21</v>
      </c>
      <c r="G37" s="85">
        <v>62467.446283310419</v>
      </c>
      <c r="L37" s="135">
        <v>44562</v>
      </c>
      <c r="M37" s="134">
        <v>24</v>
      </c>
      <c r="N37" s="133">
        <v>19207.749406785359</v>
      </c>
      <c r="O37" s="132">
        <v>56.02</v>
      </c>
      <c r="P37" s="132">
        <v>171.61250725565534</v>
      </c>
      <c r="Q37" s="132">
        <v>227.64</v>
      </c>
      <c r="R37" s="132">
        <v>19036.136899529702</v>
      </c>
    </row>
    <row r="38" spans="1:18" x14ac:dyDescent="0.25">
      <c r="A38" s="88">
        <v>44593</v>
      </c>
      <c r="B38" s="87">
        <v>25</v>
      </c>
      <c r="C38" s="86">
        <v>62467.446283310419</v>
      </c>
      <c r="D38" s="85">
        <v>182.2</v>
      </c>
      <c r="E38" s="85">
        <v>526.01133866606119</v>
      </c>
      <c r="F38" s="85">
        <v>708.21</v>
      </c>
      <c r="G38" s="85">
        <v>61941.434944644359</v>
      </c>
      <c r="L38" s="135">
        <v>44593</v>
      </c>
      <c r="M38" s="134">
        <v>25</v>
      </c>
      <c r="N38" s="133">
        <v>19036.136899529702</v>
      </c>
      <c r="O38" s="132">
        <v>55.52</v>
      </c>
      <c r="P38" s="132">
        <v>172.113043735151</v>
      </c>
      <c r="Q38" s="132">
        <v>227.64</v>
      </c>
      <c r="R38" s="132">
        <v>18864.023855794552</v>
      </c>
    </row>
    <row r="39" spans="1:18" x14ac:dyDescent="0.25">
      <c r="A39" s="88">
        <v>44621</v>
      </c>
      <c r="B39" s="87">
        <v>26</v>
      </c>
      <c r="C39" s="86">
        <v>61941.434944644359</v>
      </c>
      <c r="D39" s="85">
        <v>180.66</v>
      </c>
      <c r="E39" s="85">
        <v>527.54553840383721</v>
      </c>
      <c r="F39" s="85">
        <v>708.21</v>
      </c>
      <c r="G39" s="85">
        <v>61413.889406240523</v>
      </c>
      <c r="L39" s="135">
        <v>44621</v>
      </c>
      <c r="M39" s="134">
        <v>26</v>
      </c>
      <c r="N39" s="133">
        <v>18864.023855794552</v>
      </c>
      <c r="O39" s="132">
        <v>55.02</v>
      </c>
      <c r="P39" s="132">
        <v>172.61504011271185</v>
      </c>
      <c r="Q39" s="132">
        <v>227.64</v>
      </c>
      <c r="R39" s="132">
        <v>18691.40881568184</v>
      </c>
    </row>
    <row r="40" spans="1:18" x14ac:dyDescent="0.25">
      <c r="A40" s="88">
        <v>44652</v>
      </c>
      <c r="B40" s="87">
        <v>27</v>
      </c>
      <c r="C40" s="86">
        <v>61413.889406240523</v>
      </c>
      <c r="D40" s="85">
        <v>179.12</v>
      </c>
      <c r="E40" s="85">
        <v>529.08421289084833</v>
      </c>
      <c r="F40" s="85">
        <v>708.21</v>
      </c>
      <c r="G40" s="85">
        <v>60884.805193349675</v>
      </c>
      <c r="L40" s="135">
        <v>44652</v>
      </c>
      <c r="M40" s="134">
        <v>27</v>
      </c>
      <c r="N40" s="133">
        <v>18691.40881568184</v>
      </c>
      <c r="O40" s="132">
        <v>54.52</v>
      </c>
      <c r="P40" s="132">
        <v>173.11850064637392</v>
      </c>
      <c r="Q40" s="132">
        <v>227.64</v>
      </c>
      <c r="R40" s="132">
        <v>18518.290315035465</v>
      </c>
    </row>
    <row r="41" spans="1:18" x14ac:dyDescent="0.25">
      <c r="A41" s="88">
        <v>44682</v>
      </c>
      <c r="B41" s="87">
        <v>28</v>
      </c>
      <c r="C41" s="86">
        <v>60884.805193349675</v>
      </c>
      <c r="D41" s="85">
        <v>177.58</v>
      </c>
      <c r="E41" s="85">
        <v>530.62737517844664</v>
      </c>
      <c r="F41" s="85">
        <v>708.21</v>
      </c>
      <c r="G41" s="85">
        <v>60354.177818171229</v>
      </c>
      <c r="L41" s="135">
        <v>44682</v>
      </c>
      <c r="M41" s="134">
        <v>28</v>
      </c>
      <c r="N41" s="133">
        <v>18518.290315035465</v>
      </c>
      <c r="O41" s="132">
        <v>54.01</v>
      </c>
      <c r="P41" s="132">
        <v>173.62342960659251</v>
      </c>
      <c r="Q41" s="132">
        <v>227.64</v>
      </c>
      <c r="R41" s="132">
        <v>18344.666885428873</v>
      </c>
    </row>
    <row r="42" spans="1:18" x14ac:dyDescent="0.25">
      <c r="A42" s="88">
        <v>44713</v>
      </c>
      <c r="B42" s="87">
        <v>29</v>
      </c>
      <c r="C42" s="86">
        <v>60354.177818171229</v>
      </c>
      <c r="D42" s="85">
        <v>176.03</v>
      </c>
      <c r="E42" s="85">
        <v>532.17503835605044</v>
      </c>
      <c r="F42" s="85">
        <v>708.21</v>
      </c>
      <c r="G42" s="85">
        <v>59822.002779815179</v>
      </c>
      <c r="L42" s="135">
        <v>44713</v>
      </c>
      <c r="M42" s="134">
        <v>29</v>
      </c>
      <c r="N42" s="133">
        <v>18344.666885428873</v>
      </c>
      <c r="O42" s="132">
        <v>53.51</v>
      </c>
      <c r="P42" s="132">
        <v>174.12983127627842</v>
      </c>
      <c r="Q42" s="132">
        <v>227.64</v>
      </c>
      <c r="R42" s="132">
        <v>18170.537054152595</v>
      </c>
    </row>
    <row r="43" spans="1:18" x14ac:dyDescent="0.25">
      <c r="A43" s="88">
        <v>44743</v>
      </c>
      <c r="B43" s="87">
        <v>30</v>
      </c>
      <c r="C43" s="86">
        <v>59822.002779815179</v>
      </c>
      <c r="D43" s="85">
        <v>174.48</v>
      </c>
      <c r="E43" s="85">
        <v>533.72721555125565</v>
      </c>
      <c r="F43" s="85">
        <v>708.21</v>
      </c>
      <c r="G43" s="85">
        <v>59288.275564263924</v>
      </c>
      <c r="L43" s="135">
        <v>44743</v>
      </c>
      <c r="M43" s="134">
        <v>30</v>
      </c>
      <c r="N43" s="133">
        <v>18170.537054152595</v>
      </c>
      <c r="O43" s="132">
        <v>53</v>
      </c>
      <c r="P43" s="132">
        <v>174.63770995083422</v>
      </c>
      <c r="Q43" s="132">
        <v>227.64</v>
      </c>
      <c r="R43" s="132">
        <v>17995.89934420176</v>
      </c>
    </row>
    <row r="44" spans="1:18" x14ac:dyDescent="0.25">
      <c r="A44" s="88">
        <v>44774</v>
      </c>
      <c r="B44" s="87">
        <v>31</v>
      </c>
      <c r="C44" s="86">
        <v>59288.275564263924</v>
      </c>
      <c r="D44" s="85">
        <v>172.92</v>
      </c>
      <c r="E44" s="85">
        <v>535.28391992994682</v>
      </c>
      <c r="F44" s="85">
        <v>708.21</v>
      </c>
      <c r="G44" s="85">
        <v>58752.991644333975</v>
      </c>
      <c r="L44" s="135">
        <v>44774</v>
      </c>
      <c r="M44" s="134">
        <v>31</v>
      </c>
      <c r="N44" s="133">
        <v>17995.89934420176</v>
      </c>
      <c r="O44" s="132">
        <v>52.49</v>
      </c>
      <c r="P44" s="132">
        <v>175.14706993819081</v>
      </c>
      <c r="Q44" s="132">
        <v>227.64</v>
      </c>
      <c r="R44" s="132">
        <v>17820.75227426357</v>
      </c>
    </row>
    <row r="45" spans="1:18" x14ac:dyDescent="0.25">
      <c r="A45" s="88">
        <v>44805</v>
      </c>
      <c r="B45" s="87">
        <v>32</v>
      </c>
      <c r="C45" s="86">
        <v>58752.991644333975</v>
      </c>
      <c r="D45" s="85">
        <v>171.36</v>
      </c>
      <c r="E45" s="85">
        <v>536.84516469640914</v>
      </c>
      <c r="F45" s="85">
        <v>708.21</v>
      </c>
      <c r="G45" s="85">
        <v>58216.146479637566</v>
      </c>
      <c r="L45" s="135">
        <v>44805</v>
      </c>
      <c r="M45" s="134">
        <v>32</v>
      </c>
      <c r="N45" s="133">
        <v>17820.75227426357</v>
      </c>
      <c r="O45" s="132">
        <v>51.98</v>
      </c>
      <c r="P45" s="132">
        <v>175.65791555884388</v>
      </c>
      <c r="Q45" s="132">
        <v>227.64</v>
      </c>
      <c r="R45" s="132">
        <v>17645.094358704726</v>
      </c>
    </row>
    <row r="46" spans="1:18" x14ac:dyDescent="0.25">
      <c r="A46" s="88">
        <v>44835</v>
      </c>
      <c r="B46" s="87">
        <v>33</v>
      </c>
      <c r="C46" s="86">
        <v>58216.146479637566</v>
      </c>
      <c r="D46" s="85">
        <v>169.8</v>
      </c>
      <c r="E46" s="85">
        <v>538.41096309344039</v>
      </c>
      <c r="F46" s="85">
        <v>708.21</v>
      </c>
      <c r="G46" s="85">
        <v>57677.735516544126</v>
      </c>
      <c r="L46" s="135">
        <v>44835</v>
      </c>
      <c r="M46" s="134">
        <v>33</v>
      </c>
      <c r="N46" s="133">
        <v>17645.094358704726</v>
      </c>
      <c r="O46" s="132">
        <v>51.46</v>
      </c>
      <c r="P46" s="132">
        <v>176.17025114589052</v>
      </c>
      <c r="Q46" s="132">
        <v>227.64</v>
      </c>
      <c r="R46" s="132">
        <v>17468.924107558836</v>
      </c>
    </row>
    <row r="47" spans="1:18" x14ac:dyDescent="0.25">
      <c r="A47" s="88">
        <v>44866</v>
      </c>
      <c r="B47" s="87">
        <v>34</v>
      </c>
      <c r="C47" s="86">
        <v>57677.735516544126</v>
      </c>
      <c r="D47" s="85">
        <v>168.23</v>
      </c>
      <c r="E47" s="85">
        <v>539.98132840246285</v>
      </c>
      <c r="F47" s="85">
        <v>708.21</v>
      </c>
      <c r="G47" s="85">
        <v>57137.754188141662</v>
      </c>
      <c r="L47" s="135">
        <v>44866</v>
      </c>
      <c r="M47" s="134">
        <v>34</v>
      </c>
      <c r="N47" s="133">
        <v>17468.924107558836</v>
      </c>
      <c r="O47" s="132">
        <v>50.95</v>
      </c>
      <c r="P47" s="132">
        <v>176.68408104506602</v>
      </c>
      <c r="Q47" s="132">
        <v>227.64</v>
      </c>
      <c r="R47" s="132">
        <v>17292.240026513769</v>
      </c>
    </row>
    <row r="48" spans="1:18" x14ac:dyDescent="0.25">
      <c r="A48" s="88">
        <v>44896</v>
      </c>
      <c r="B48" s="87">
        <v>35</v>
      </c>
      <c r="C48" s="86">
        <v>57137.754188141662</v>
      </c>
      <c r="D48" s="85">
        <v>166.65</v>
      </c>
      <c r="E48" s="85">
        <v>541.55627394363671</v>
      </c>
      <c r="F48" s="85">
        <v>708.21</v>
      </c>
      <c r="G48" s="85">
        <v>56596.197914198026</v>
      </c>
      <c r="L48" s="135">
        <v>44896</v>
      </c>
      <c r="M48" s="134">
        <v>35</v>
      </c>
      <c r="N48" s="133">
        <v>17292.240026513769</v>
      </c>
      <c r="O48" s="132">
        <v>50.44</v>
      </c>
      <c r="P48" s="132">
        <v>177.19940961478082</v>
      </c>
      <c r="Q48" s="132">
        <v>227.64</v>
      </c>
      <c r="R48" s="132">
        <v>17115.04061689899</v>
      </c>
    </row>
    <row r="49" spans="1:18" x14ac:dyDescent="0.25">
      <c r="A49" s="88">
        <v>44927</v>
      </c>
      <c r="B49" s="87">
        <v>36</v>
      </c>
      <c r="C49" s="86">
        <v>56596.197914198026</v>
      </c>
      <c r="D49" s="85">
        <v>165.07</v>
      </c>
      <c r="E49" s="85">
        <v>543.13581307597224</v>
      </c>
      <c r="F49" s="85">
        <v>708.21</v>
      </c>
      <c r="G49" s="85">
        <v>56053.062101122057</v>
      </c>
      <c r="L49" s="135">
        <v>44927</v>
      </c>
      <c r="M49" s="134">
        <v>36</v>
      </c>
      <c r="N49" s="133">
        <v>17115.04061689899</v>
      </c>
      <c r="O49" s="132">
        <v>49.92</v>
      </c>
      <c r="P49" s="132">
        <v>177.71624122615725</v>
      </c>
      <c r="Q49" s="132">
        <v>227.64</v>
      </c>
      <c r="R49" s="132">
        <v>16937.324375672833</v>
      </c>
    </row>
    <row r="50" spans="1:18" x14ac:dyDescent="0.25">
      <c r="A50" s="88">
        <v>44958</v>
      </c>
      <c r="B50" s="87">
        <v>37</v>
      </c>
      <c r="C50" s="86">
        <v>56053.062101122057</v>
      </c>
      <c r="D50" s="85">
        <v>163.49</v>
      </c>
      <c r="E50" s="85">
        <v>544.71995919744393</v>
      </c>
      <c r="F50" s="85">
        <v>708.21</v>
      </c>
      <c r="G50" s="85">
        <v>55508.342141924615</v>
      </c>
      <c r="L50" s="135">
        <v>44958</v>
      </c>
      <c r="M50" s="134">
        <v>37</v>
      </c>
      <c r="N50" s="133">
        <v>16937.324375672833</v>
      </c>
      <c r="O50" s="132">
        <v>49.4</v>
      </c>
      <c r="P50" s="132">
        <v>178.23458026306687</v>
      </c>
      <c r="Q50" s="132">
        <v>227.64</v>
      </c>
      <c r="R50" s="132">
        <v>16759.089795409767</v>
      </c>
    </row>
    <row r="51" spans="1:18" x14ac:dyDescent="0.25">
      <c r="A51" s="88">
        <v>44986</v>
      </c>
      <c r="B51" s="87">
        <v>38</v>
      </c>
      <c r="C51" s="86">
        <v>55508.342141924615</v>
      </c>
      <c r="D51" s="85">
        <v>161.9</v>
      </c>
      <c r="E51" s="85">
        <v>546.30872574510317</v>
      </c>
      <c r="F51" s="85">
        <v>708.21</v>
      </c>
      <c r="G51" s="85">
        <v>54962.033416179511</v>
      </c>
      <c r="L51" s="135">
        <v>44986</v>
      </c>
      <c r="M51" s="134">
        <v>38</v>
      </c>
      <c r="N51" s="133">
        <v>16759.089795409767</v>
      </c>
      <c r="O51" s="132">
        <v>48.88</v>
      </c>
      <c r="P51" s="132">
        <v>178.75443112216749</v>
      </c>
      <c r="Q51" s="132">
        <v>227.64</v>
      </c>
      <c r="R51" s="132">
        <v>16580.335364287599</v>
      </c>
    </row>
    <row r="52" spans="1:18" x14ac:dyDescent="0.25">
      <c r="A52" s="88">
        <v>45017</v>
      </c>
      <c r="B52" s="87">
        <v>39</v>
      </c>
      <c r="C52" s="86">
        <v>54962.033416179511</v>
      </c>
      <c r="D52" s="85">
        <v>160.31</v>
      </c>
      <c r="E52" s="85">
        <v>547.90212619519298</v>
      </c>
      <c r="F52" s="85">
        <v>708.21</v>
      </c>
      <c r="G52" s="85">
        <v>54414.131289984318</v>
      </c>
      <c r="L52" s="135">
        <v>45017</v>
      </c>
      <c r="M52" s="134">
        <v>39</v>
      </c>
      <c r="N52" s="133">
        <v>16580.335364287599</v>
      </c>
      <c r="O52" s="132">
        <v>48.36</v>
      </c>
      <c r="P52" s="132">
        <v>179.27579821294046</v>
      </c>
      <c r="Q52" s="132">
        <v>227.64</v>
      </c>
      <c r="R52" s="132">
        <v>16401.059566074659</v>
      </c>
    </row>
    <row r="53" spans="1:18" x14ac:dyDescent="0.25">
      <c r="A53" s="88">
        <v>45047</v>
      </c>
      <c r="B53" s="87">
        <v>40</v>
      </c>
      <c r="C53" s="86">
        <v>54414.131289984318</v>
      </c>
      <c r="D53" s="85">
        <v>158.71</v>
      </c>
      <c r="E53" s="85">
        <v>549.50017406326231</v>
      </c>
      <c r="F53" s="85">
        <v>708.21</v>
      </c>
      <c r="G53" s="85">
        <v>53864.631115921053</v>
      </c>
      <c r="L53" s="135">
        <v>45047</v>
      </c>
      <c r="M53" s="134">
        <v>40</v>
      </c>
      <c r="N53" s="133">
        <v>16401.059566074659</v>
      </c>
      <c r="O53" s="132">
        <v>47.84</v>
      </c>
      <c r="P53" s="132">
        <v>179.7986859577282</v>
      </c>
      <c r="Q53" s="132">
        <v>227.64</v>
      </c>
      <c r="R53" s="132">
        <v>16221.26088011693</v>
      </c>
    </row>
    <row r="54" spans="1:18" x14ac:dyDescent="0.25">
      <c r="A54" s="88">
        <v>45078</v>
      </c>
      <c r="B54" s="87">
        <v>41</v>
      </c>
      <c r="C54" s="86">
        <v>53864.631115921053</v>
      </c>
      <c r="D54" s="85">
        <v>157.11000000000001</v>
      </c>
      <c r="E54" s="85">
        <v>551.10288290428014</v>
      </c>
      <c r="F54" s="85">
        <v>708.21</v>
      </c>
      <c r="G54" s="85">
        <v>53313.528233016776</v>
      </c>
      <c r="L54" s="135">
        <v>45078</v>
      </c>
      <c r="M54" s="134">
        <v>41</v>
      </c>
      <c r="N54" s="133">
        <v>16221.26088011693</v>
      </c>
      <c r="O54" s="132">
        <v>47.31</v>
      </c>
      <c r="P54" s="132">
        <v>180.3230987917716</v>
      </c>
      <c r="Q54" s="132">
        <v>227.64</v>
      </c>
      <c r="R54" s="132">
        <v>16040.937781325158</v>
      </c>
    </row>
    <row r="55" spans="1:18" x14ac:dyDescent="0.25">
      <c r="A55" s="88">
        <v>45108</v>
      </c>
      <c r="B55" s="87">
        <v>42</v>
      </c>
      <c r="C55" s="86">
        <v>53313.528233016776</v>
      </c>
      <c r="D55" s="85">
        <v>155.5</v>
      </c>
      <c r="E55" s="85">
        <v>552.71026631275095</v>
      </c>
      <c r="F55" s="85">
        <v>708.21</v>
      </c>
      <c r="G55" s="85">
        <v>52760.817966704024</v>
      </c>
      <c r="L55" s="135">
        <v>45108</v>
      </c>
      <c r="M55" s="134">
        <v>42</v>
      </c>
      <c r="N55" s="133">
        <v>16040.937781325158</v>
      </c>
      <c r="O55" s="132">
        <v>46.79</v>
      </c>
      <c r="P55" s="132">
        <v>180.84904116324759</v>
      </c>
      <c r="Q55" s="132">
        <v>227.64</v>
      </c>
      <c r="R55" s="132">
        <v>15860.088740161909</v>
      </c>
    </row>
    <row r="56" spans="1:18" x14ac:dyDescent="0.25">
      <c r="A56" s="88">
        <v>45139</v>
      </c>
      <c r="B56" s="87">
        <v>43</v>
      </c>
      <c r="C56" s="86">
        <v>52760.817966704024</v>
      </c>
      <c r="D56" s="85">
        <v>153.88999999999999</v>
      </c>
      <c r="E56" s="85">
        <v>554.32233792282977</v>
      </c>
      <c r="F56" s="85">
        <v>708.21</v>
      </c>
      <c r="G56" s="85">
        <v>52206.495628781195</v>
      </c>
      <c r="L56" s="135">
        <v>45139</v>
      </c>
      <c r="M56" s="134">
        <v>43</v>
      </c>
      <c r="N56" s="133">
        <v>15860.088740161909</v>
      </c>
      <c r="O56" s="132">
        <v>46.26</v>
      </c>
      <c r="P56" s="132">
        <v>181.37651753330707</v>
      </c>
      <c r="Q56" s="132">
        <v>227.64</v>
      </c>
      <c r="R56" s="132">
        <v>15678.712222628603</v>
      </c>
    </row>
    <row r="57" spans="1:18" x14ac:dyDescent="0.25">
      <c r="A57" s="88">
        <v>45170</v>
      </c>
      <c r="B57" s="87">
        <v>44</v>
      </c>
      <c r="C57" s="86">
        <v>52206.495628781195</v>
      </c>
      <c r="D57" s="85">
        <v>152.27000000000001</v>
      </c>
      <c r="E57" s="85">
        <v>555.93911140843807</v>
      </c>
      <c r="F57" s="85">
        <v>708.21</v>
      </c>
      <c r="G57" s="85">
        <v>51650.556517372759</v>
      </c>
      <c r="L57" s="135">
        <v>45170</v>
      </c>
      <c r="M57" s="134">
        <v>44</v>
      </c>
      <c r="N57" s="133">
        <v>15678.712222628603</v>
      </c>
      <c r="O57" s="132">
        <v>45.73</v>
      </c>
      <c r="P57" s="132">
        <v>181.90553237611252</v>
      </c>
      <c r="Q57" s="132">
        <v>227.64</v>
      </c>
      <c r="R57" s="132">
        <v>15496.80669025249</v>
      </c>
    </row>
    <row r="58" spans="1:18" x14ac:dyDescent="0.25">
      <c r="A58" s="88">
        <v>45200</v>
      </c>
      <c r="B58" s="87">
        <v>45</v>
      </c>
      <c r="C58" s="86">
        <v>51650.556517372759</v>
      </c>
      <c r="D58" s="85">
        <v>150.65</v>
      </c>
      <c r="E58" s="85">
        <v>557.5606004833794</v>
      </c>
      <c r="F58" s="85">
        <v>708.21</v>
      </c>
      <c r="G58" s="85">
        <v>51092.995916889377</v>
      </c>
      <c r="L58" s="135">
        <v>45200</v>
      </c>
      <c r="M58" s="134">
        <v>45</v>
      </c>
      <c r="N58" s="133">
        <v>15496.80669025249</v>
      </c>
      <c r="O58" s="132">
        <v>45.2</v>
      </c>
      <c r="P58" s="132">
        <v>182.43609017887621</v>
      </c>
      <c r="Q58" s="132">
        <v>227.64</v>
      </c>
      <c r="R58" s="132">
        <v>15314.370600073613</v>
      </c>
    </row>
    <row r="59" spans="1:18" x14ac:dyDescent="0.25">
      <c r="A59" s="88">
        <v>45231</v>
      </c>
      <c r="B59" s="87">
        <v>46</v>
      </c>
      <c r="C59" s="86">
        <v>51092.995916889377</v>
      </c>
      <c r="D59" s="85">
        <v>149.02000000000001</v>
      </c>
      <c r="E59" s="85">
        <v>559.18681890145592</v>
      </c>
      <c r="F59" s="85">
        <v>708.21</v>
      </c>
      <c r="G59" s="85">
        <v>50533.80909798792</v>
      </c>
      <c r="L59" s="135">
        <v>45231</v>
      </c>
      <c r="M59" s="134">
        <v>46</v>
      </c>
      <c r="N59" s="133">
        <v>15314.370600073613</v>
      </c>
      <c r="O59" s="132">
        <v>44.67</v>
      </c>
      <c r="P59" s="132">
        <v>182.96819544189793</v>
      </c>
      <c r="Q59" s="132">
        <v>227.64</v>
      </c>
      <c r="R59" s="132">
        <v>15131.402404631715</v>
      </c>
    </row>
    <row r="60" spans="1:18" x14ac:dyDescent="0.25">
      <c r="A60" s="88">
        <v>45261</v>
      </c>
      <c r="B60" s="87">
        <v>47</v>
      </c>
      <c r="C60" s="86">
        <v>50533.80909798792</v>
      </c>
      <c r="D60" s="85">
        <v>147.38999999999999</v>
      </c>
      <c r="E60" s="85">
        <v>560.81778045658518</v>
      </c>
      <c r="F60" s="85">
        <v>708.21</v>
      </c>
      <c r="G60" s="85">
        <v>49972.991317531334</v>
      </c>
      <c r="L60" s="135">
        <v>45261</v>
      </c>
      <c r="M60" s="134">
        <v>47</v>
      </c>
      <c r="N60" s="133">
        <v>15131.402404631715</v>
      </c>
      <c r="O60" s="132">
        <v>44.13</v>
      </c>
      <c r="P60" s="132">
        <v>183.50185267860348</v>
      </c>
      <c r="Q60" s="132">
        <v>227.64</v>
      </c>
      <c r="R60" s="132">
        <v>14947.900551953111</v>
      </c>
    </row>
    <row r="61" spans="1:18" x14ac:dyDescent="0.25">
      <c r="A61" s="88">
        <v>45292</v>
      </c>
      <c r="B61" s="87">
        <v>48</v>
      </c>
      <c r="C61" s="86">
        <v>49972.991317531334</v>
      </c>
      <c r="D61" s="85">
        <v>145.75</v>
      </c>
      <c r="E61" s="85">
        <v>562.45349898291681</v>
      </c>
      <c r="F61" s="85">
        <v>708.21</v>
      </c>
      <c r="G61" s="85">
        <v>49410.537818548415</v>
      </c>
      <c r="L61" s="135">
        <v>45292</v>
      </c>
      <c r="M61" s="134">
        <v>48</v>
      </c>
      <c r="N61" s="133">
        <v>14947.900551953111</v>
      </c>
      <c r="O61" s="132">
        <v>43.6</v>
      </c>
      <c r="P61" s="132">
        <v>184.0370664155827</v>
      </c>
      <c r="Q61" s="132">
        <v>227.64</v>
      </c>
      <c r="R61" s="132">
        <v>14763.863485537528</v>
      </c>
    </row>
    <row r="62" spans="1:18" x14ac:dyDescent="0.25">
      <c r="A62" s="88">
        <v>45323</v>
      </c>
      <c r="B62" s="87">
        <v>49</v>
      </c>
      <c r="C62" s="86">
        <v>49410.537818548415</v>
      </c>
      <c r="D62" s="85">
        <v>144.11000000000001</v>
      </c>
      <c r="E62" s="85">
        <v>564.0939883549504</v>
      </c>
      <c r="F62" s="85">
        <v>708.21</v>
      </c>
      <c r="G62" s="85">
        <v>48846.443830193464</v>
      </c>
      <c r="L62" s="135">
        <v>45323</v>
      </c>
      <c r="M62" s="134">
        <v>49</v>
      </c>
      <c r="N62" s="133">
        <v>14763.863485537528</v>
      </c>
      <c r="O62" s="132">
        <v>43.06</v>
      </c>
      <c r="P62" s="132">
        <v>184.57384119262818</v>
      </c>
      <c r="Q62" s="132">
        <v>227.64</v>
      </c>
      <c r="R62" s="132">
        <v>14579.289644344899</v>
      </c>
    </row>
    <row r="63" spans="1:18" x14ac:dyDescent="0.25">
      <c r="A63" s="88">
        <v>45352</v>
      </c>
      <c r="B63" s="87">
        <v>50</v>
      </c>
      <c r="C63" s="86">
        <v>48846.443830193464</v>
      </c>
      <c r="D63" s="85">
        <v>142.47</v>
      </c>
      <c r="E63" s="85">
        <v>565.73926248765224</v>
      </c>
      <c r="F63" s="85">
        <v>708.21</v>
      </c>
      <c r="G63" s="85">
        <v>48280.704567705812</v>
      </c>
      <c r="L63" s="135">
        <v>45352</v>
      </c>
      <c r="M63" s="134">
        <v>50</v>
      </c>
      <c r="N63" s="133">
        <v>14579.289644344899</v>
      </c>
      <c r="O63" s="132">
        <v>42.52</v>
      </c>
      <c r="P63" s="132">
        <v>185.11218156277332</v>
      </c>
      <c r="Q63" s="132">
        <v>227.64</v>
      </c>
      <c r="R63" s="132">
        <v>14394.177462782125</v>
      </c>
    </row>
    <row r="64" spans="1:18" x14ac:dyDescent="0.25">
      <c r="A64" s="88">
        <v>45383</v>
      </c>
      <c r="B64" s="87">
        <v>51</v>
      </c>
      <c r="C64" s="86">
        <v>48280.704567705812</v>
      </c>
      <c r="D64" s="85">
        <v>140.82</v>
      </c>
      <c r="E64" s="85">
        <v>567.3893353365745</v>
      </c>
      <c r="F64" s="85">
        <v>708.21</v>
      </c>
      <c r="G64" s="85">
        <v>47713.315232369241</v>
      </c>
      <c r="L64" s="135">
        <v>45383</v>
      </c>
      <c r="M64" s="134">
        <v>51</v>
      </c>
      <c r="N64" s="133">
        <v>14394.177462782125</v>
      </c>
      <c r="O64" s="132">
        <v>41.98</v>
      </c>
      <c r="P64" s="132">
        <v>185.6520920923314</v>
      </c>
      <c r="Q64" s="132">
        <v>227.64</v>
      </c>
      <c r="R64" s="132">
        <v>14208.525370689793</v>
      </c>
    </row>
    <row r="65" spans="1:18" x14ac:dyDescent="0.25">
      <c r="A65" s="88">
        <v>45413</v>
      </c>
      <c r="B65" s="87">
        <v>52</v>
      </c>
      <c r="C65" s="86">
        <v>47713.315232369241</v>
      </c>
      <c r="D65" s="85">
        <v>139.16</v>
      </c>
      <c r="E65" s="85">
        <v>569.04422089797288</v>
      </c>
      <c r="F65" s="85">
        <v>708.21</v>
      </c>
      <c r="G65" s="85">
        <v>47144.271011471268</v>
      </c>
      <c r="L65" s="135">
        <v>45413</v>
      </c>
      <c r="M65" s="134">
        <v>52</v>
      </c>
      <c r="N65" s="133">
        <v>14208.525370689793</v>
      </c>
      <c r="O65" s="132">
        <v>41.44</v>
      </c>
      <c r="P65" s="132">
        <v>186.19357736093406</v>
      </c>
      <c r="Q65" s="132">
        <v>227.64</v>
      </c>
      <c r="R65" s="132">
        <v>14022.331793328858</v>
      </c>
    </row>
    <row r="66" spans="1:18" x14ac:dyDescent="0.25">
      <c r="A66" s="88">
        <v>45444</v>
      </c>
      <c r="B66" s="87">
        <v>53</v>
      </c>
      <c r="C66" s="86">
        <v>47144.271011471268</v>
      </c>
      <c r="D66" s="85">
        <v>137.5</v>
      </c>
      <c r="E66" s="85">
        <v>570.70393320892538</v>
      </c>
      <c r="F66" s="85">
        <v>708.21</v>
      </c>
      <c r="G66" s="85">
        <v>46573.567078262342</v>
      </c>
      <c r="L66" s="135">
        <v>45444</v>
      </c>
      <c r="M66" s="134">
        <v>53</v>
      </c>
      <c r="N66" s="133">
        <v>14022.331793328858</v>
      </c>
      <c r="O66" s="132">
        <v>40.9</v>
      </c>
      <c r="P66" s="132">
        <v>186.73664196157009</v>
      </c>
      <c r="Q66" s="132">
        <v>227.64</v>
      </c>
      <c r="R66" s="132">
        <v>13835.595151367288</v>
      </c>
    </row>
    <row r="67" spans="1:18" x14ac:dyDescent="0.25">
      <c r="A67" s="88">
        <v>45474</v>
      </c>
      <c r="B67" s="87">
        <v>54</v>
      </c>
      <c r="C67" s="86">
        <v>46573.567078262342</v>
      </c>
      <c r="D67" s="85">
        <v>135.84</v>
      </c>
      <c r="E67" s="85">
        <v>572.36848634745138</v>
      </c>
      <c r="F67" s="85">
        <v>708.21</v>
      </c>
      <c r="G67" s="85">
        <v>46001.198591914894</v>
      </c>
      <c r="L67" s="135">
        <v>45474</v>
      </c>
      <c r="M67" s="134">
        <v>54</v>
      </c>
      <c r="N67" s="133">
        <v>13835.595151367288</v>
      </c>
      <c r="O67" s="132">
        <v>40.35</v>
      </c>
      <c r="P67" s="132">
        <v>187.28129050062469</v>
      </c>
      <c r="Q67" s="132">
        <v>227.64</v>
      </c>
      <c r="R67" s="132">
        <v>13648.313860866663</v>
      </c>
    </row>
    <row r="68" spans="1:18" x14ac:dyDescent="0.25">
      <c r="A68" s="88">
        <v>45505</v>
      </c>
      <c r="B68" s="87">
        <v>55</v>
      </c>
      <c r="C68" s="86">
        <v>46001.198591914894</v>
      </c>
      <c r="D68" s="85">
        <v>134.16999999999999</v>
      </c>
      <c r="E68" s="85">
        <v>574.03789443263156</v>
      </c>
      <c r="F68" s="85">
        <v>708.21</v>
      </c>
      <c r="G68" s="85">
        <v>45427.160697482264</v>
      </c>
      <c r="L68" s="135">
        <v>45505</v>
      </c>
      <c r="M68" s="134">
        <v>55</v>
      </c>
      <c r="N68" s="133">
        <v>13648.313860866663</v>
      </c>
      <c r="O68" s="132">
        <v>39.81</v>
      </c>
      <c r="P68" s="132">
        <v>187.82752759791819</v>
      </c>
      <c r="Q68" s="132">
        <v>227.64</v>
      </c>
      <c r="R68" s="132">
        <v>13460.486333268746</v>
      </c>
    </row>
    <row r="69" spans="1:18" x14ac:dyDescent="0.25">
      <c r="A69" s="88">
        <v>45536</v>
      </c>
      <c r="B69" s="87">
        <v>56</v>
      </c>
      <c r="C69" s="86">
        <v>45427.160697482264</v>
      </c>
      <c r="D69" s="85">
        <v>132.5</v>
      </c>
      <c r="E69" s="85">
        <v>575.71217162472658</v>
      </c>
      <c r="F69" s="85">
        <v>708.21</v>
      </c>
      <c r="G69" s="85">
        <v>44851.448525857537</v>
      </c>
      <c r="L69" s="135">
        <v>45536</v>
      </c>
      <c r="M69" s="134">
        <v>56</v>
      </c>
      <c r="N69" s="133">
        <v>13460.486333268746</v>
      </c>
      <c r="O69" s="132">
        <v>39.26</v>
      </c>
      <c r="P69" s="132">
        <v>188.37535788674543</v>
      </c>
      <c r="Q69" s="132">
        <v>227.64</v>
      </c>
      <c r="R69" s="132">
        <v>13272.110975382</v>
      </c>
    </row>
    <row r="70" spans="1:18" x14ac:dyDescent="0.25">
      <c r="A70" s="88">
        <v>45566</v>
      </c>
      <c r="B70" s="87">
        <v>57</v>
      </c>
      <c r="C70" s="86">
        <v>44851.448525857537</v>
      </c>
      <c r="D70" s="85">
        <v>130.82</v>
      </c>
      <c r="E70" s="85">
        <v>577.39133212529873</v>
      </c>
      <c r="F70" s="85">
        <v>708.21</v>
      </c>
      <c r="G70" s="85">
        <v>44274.057193732238</v>
      </c>
      <c r="L70" s="135">
        <v>45566</v>
      </c>
      <c r="M70" s="134">
        <v>57</v>
      </c>
      <c r="N70" s="133">
        <v>13272.110975382</v>
      </c>
      <c r="O70" s="132">
        <v>38.71</v>
      </c>
      <c r="P70" s="132">
        <v>188.92478601391511</v>
      </c>
      <c r="Q70" s="132">
        <v>227.64</v>
      </c>
      <c r="R70" s="132">
        <v>13083.186189368085</v>
      </c>
    </row>
    <row r="71" spans="1:18" x14ac:dyDescent="0.25">
      <c r="A71" s="88">
        <v>45597</v>
      </c>
      <c r="B71" s="87">
        <v>58</v>
      </c>
      <c r="C71" s="86">
        <v>44274.057193732238</v>
      </c>
      <c r="D71" s="85">
        <v>129.13</v>
      </c>
      <c r="E71" s="85">
        <v>579.07539017733086</v>
      </c>
      <c r="F71" s="85">
        <v>708.21</v>
      </c>
      <c r="G71" s="85">
        <v>43694.981803554911</v>
      </c>
      <c r="L71" s="135">
        <v>45597</v>
      </c>
      <c r="M71" s="134">
        <v>58</v>
      </c>
      <c r="N71" s="133">
        <v>13083.186189368085</v>
      </c>
      <c r="O71" s="132">
        <v>38.159999999999997</v>
      </c>
      <c r="P71" s="132">
        <v>189.47581663978903</v>
      </c>
      <c r="Q71" s="132">
        <v>227.64</v>
      </c>
      <c r="R71" s="132">
        <v>12893.710372728296</v>
      </c>
    </row>
    <row r="72" spans="1:18" x14ac:dyDescent="0.25">
      <c r="A72" s="88">
        <v>45627</v>
      </c>
      <c r="B72" s="87">
        <v>59</v>
      </c>
      <c r="C72" s="86">
        <v>43694.981803554911</v>
      </c>
      <c r="D72" s="85">
        <v>127.44</v>
      </c>
      <c r="E72" s="85">
        <v>580.76436006534811</v>
      </c>
      <c r="F72" s="85">
        <v>708.21</v>
      </c>
      <c r="G72" s="85">
        <v>43114.217443489564</v>
      </c>
      <c r="L72" s="135">
        <v>45627</v>
      </c>
      <c r="M72" s="134">
        <v>59</v>
      </c>
      <c r="N72" s="133">
        <v>12893.710372728296</v>
      </c>
      <c r="O72" s="132">
        <v>37.61</v>
      </c>
      <c r="P72" s="132">
        <v>190.02845443832175</v>
      </c>
      <c r="Q72" s="132">
        <v>227.64</v>
      </c>
      <c r="R72" s="132">
        <v>12703.681918289974</v>
      </c>
    </row>
    <row r="73" spans="1:18" x14ac:dyDescent="0.25">
      <c r="A73" s="88">
        <v>45658</v>
      </c>
      <c r="B73" s="87">
        <v>60</v>
      </c>
      <c r="C73" s="86">
        <v>43114.217443489564</v>
      </c>
      <c r="D73" s="85">
        <v>125.75</v>
      </c>
      <c r="E73" s="85">
        <v>582.45825611553869</v>
      </c>
      <c r="F73" s="85">
        <v>708.21</v>
      </c>
      <c r="G73" s="85">
        <v>42531.759187374024</v>
      </c>
      <c r="L73" s="135">
        <v>45658</v>
      </c>
      <c r="M73" s="134">
        <v>60</v>
      </c>
      <c r="N73" s="133">
        <v>12703.681918289974</v>
      </c>
      <c r="O73" s="132">
        <v>37.049999999999997</v>
      </c>
      <c r="P73" s="132">
        <v>190.58270409710019</v>
      </c>
      <c r="Q73" s="132">
        <v>227.64</v>
      </c>
      <c r="R73" s="132">
        <v>12513.099214192875</v>
      </c>
    </row>
    <row r="74" spans="1:18" x14ac:dyDescent="0.25">
      <c r="A74" s="88">
        <v>45689</v>
      </c>
      <c r="B74" s="87">
        <v>61</v>
      </c>
      <c r="C74" s="86">
        <v>42531.759187374024</v>
      </c>
      <c r="D74" s="85">
        <v>124.05</v>
      </c>
      <c r="E74" s="85">
        <v>584.15709269587569</v>
      </c>
      <c r="F74" s="85">
        <v>708.21</v>
      </c>
      <c r="G74" s="85">
        <v>41947.60209467815</v>
      </c>
      <c r="L74" s="135">
        <v>45689</v>
      </c>
      <c r="M74" s="134">
        <v>61</v>
      </c>
      <c r="N74" s="133">
        <v>12513.099214192875</v>
      </c>
      <c r="O74" s="132">
        <v>36.5</v>
      </c>
      <c r="P74" s="132">
        <v>191.1385703173834</v>
      </c>
      <c r="Q74" s="132">
        <v>227.64</v>
      </c>
      <c r="R74" s="132">
        <v>12321.960643875491</v>
      </c>
    </row>
    <row r="75" spans="1:18" x14ac:dyDescent="0.25">
      <c r="A75" s="88">
        <v>45717</v>
      </c>
      <c r="B75" s="87">
        <v>62</v>
      </c>
      <c r="C75" s="86">
        <v>41947.60209467815</v>
      </c>
      <c r="D75" s="85">
        <v>122.35</v>
      </c>
      <c r="E75" s="85">
        <v>585.86088421623867</v>
      </c>
      <c r="F75" s="85">
        <v>708.21</v>
      </c>
      <c r="G75" s="85">
        <v>41361.741210461914</v>
      </c>
      <c r="L75" s="135">
        <v>45717</v>
      </c>
      <c r="M75" s="134">
        <v>62</v>
      </c>
      <c r="N75" s="133">
        <v>12321.960643875491</v>
      </c>
      <c r="O75" s="132">
        <v>35.94</v>
      </c>
      <c r="P75" s="132">
        <v>191.69605781414242</v>
      </c>
      <c r="Q75" s="132">
        <v>227.64</v>
      </c>
      <c r="R75" s="132">
        <v>12130.264586061348</v>
      </c>
    </row>
    <row r="76" spans="1:18" x14ac:dyDescent="0.25">
      <c r="A76" s="88">
        <v>45748</v>
      </c>
      <c r="B76" s="87">
        <v>63</v>
      </c>
      <c r="C76" s="86">
        <v>41361.741210461914</v>
      </c>
      <c r="D76" s="85">
        <v>120.64</v>
      </c>
      <c r="E76" s="85">
        <v>587.56964512853597</v>
      </c>
      <c r="F76" s="85">
        <v>708.21</v>
      </c>
      <c r="G76" s="85">
        <v>40774.171565333381</v>
      </c>
      <c r="L76" s="135">
        <v>45748</v>
      </c>
      <c r="M76" s="134">
        <v>63</v>
      </c>
      <c r="N76" s="133">
        <v>12130.264586061348</v>
      </c>
      <c r="O76" s="132">
        <v>35.380000000000003</v>
      </c>
      <c r="P76" s="132">
        <v>192.25517131610036</v>
      </c>
      <c r="Q76" s="132">
        <v>227.64</v>
      </c>
      <c r="R76" s="132">
        <v>11938.009414745247</v>
      </c>
    </row>
    <row r="77" spans="1:18" x14ac:dyDescent="0.25">
      <c r="A77" s="88">
        <v>45778</v>
      </c>
      <c r="B77" s="87">
        <v>64</v>
      </c>
      <c r="C77" s="86">
        <v>40774.171565333381</v>
      </c>
      <c r="D77" s="85">
        <v>118.92</v>
      </c>
      <c r="E77" s="85">
        <v>589.28338992682768</v>
      </c>
      <c r="F77" s="85">
        <v>708.21</v>
      </c>
      <c r="G77" s="85">
        <v>40184.888175406551</v>
      </c>
      <c r="L77" s="135">
        <v>45778</v>
      </c>
      <c r="M77" s="134">
        <v>64</v>
      </c>
      <c r="N77" s="133">
        <v>11938.009414745247</v>
      </c>
      <c r="O77" s="132">
        <v>34.82</v>
      </c>
      <c r="P77" s="132">
        <v>192.81591556577234</v>
      </c>
      <c r="Q77" s="132">
        <v>227.64</v>
      </c>
      <c r="R77" s="132">
        <v>11745.193499179475</v>
      </c>
    </row>
    <row r="78" spans="1:18" x14ac:dyDescent="0.25">
      <c r="A78" s="88">
        <v>45809</v>
      </c>
      <c r="B78" s="87">
        <v>65</v>
      </c>
      <c r="C78" s="86">
        <v>40184.888175406551</v>
      </c>
      <c r="D78" s="85">
        <v>117.21</v>
      </c>
      <c r="E78" s="85">
        <v>591.00213314744758</v>
      </c>
      <c r="F78" s="85">
        <v>708.21</v>
      </c>
      <c r="G78" s="85">
        <v>39593.886042259102</v>
      </c>
      <c r="L78" s="135">
        <v>45809</v>
      </c>
      <c r="M78" s="134">
        <v>65</v>
      </c>
      <c r="N78" s="133">
        <v>11745.193499179475</v>
      </c>
      <c r="O78" s="132">
        <v>34.26</v>
      </c>
      <c r="P78" s="132">
        <v>193.37829531950581</v>
      </c>
      <c r="Q78" s="132">
        <v>227.64</v>
      </c>
      <c r="R78" s="132">
        <v>11551.815203859969</v>
      </c>
    </row>
    <row r="79" spans="1:18" x14ac:dyDescent="0.25">
      <c r="A79" s="88">
        <v>45839</v>
      </c>
      <c r="B79" s="87">
        <v>66</v>
      </c>
      <c r="C79" s="86">
        <v>39593.886042259102</v>
      </c>
      <c r="D79" s="85">
        <v>115.48</v>
      </c>
      <c r="E79" s="85">
        <v>592.72588936912757</v>
      </c>
      <c r="F79" s="85">
        <v>708.21</v>
      </c>
      <c r="G79" s="85">
        <v>39001.160152889977</v>
      </c>
      <c r="L79" s="135">
        <v>45839</v>
      </c>
      <c r="M79" s="134">
        <v>66</v>
      </c>
      <c r="N79" s="133">
        <v>11551.815203859969</v>
      </c>
      <c r="O79" s="132">
        <v>33.69</v>
      </c>
      <c r="P79" s="132">
        <v>193.94231534752106</v>
      </c>
      <c r="Q79" s="132">
        <v>227.64</v>
      </c>
      <c r="R79" s="132">
        <v>11357.872888512447</v>
      </c>
    </row>
    <row r="80" spans="1:18" x14ac:dyDescent="0.25">
      <c r="A80" s="88">
        <v>45870</v>
      </c>
      <c r="B80" s="87">
        <v>67</v>
      </c>
      <c r="C80" s="86">
        <v>39001.160152889977</v>
      </c>
      <c r="D80" s="85">
        <v>113.75</v>
      </c>
      <c r="E80" s="85">
        <v>594.45467321312083</v>
      </c>
      <c r="F80" s="85">
        <v>708.21</v>
      </c>
      <c r="G80" s="85">
        <v>38406.705479676857</v>
      </c>
      <c r="L80" s="135">
        <v>45870</v>
      </c>
      <c r="M80" s="134">
        <v>67</v>
      </c>
      <c r="N80" s="133">
        <v>11357.872888512447</v>
      </c>
      <c r="O80" s="132">
        <v>33.130000000000003</v>
      </c>
      <c r="P80" s="132">
        <v>194.5079804339513</v>
      </c>
      <c r="Q80" s="132">
        <v>227.64</v>
      </c>
      <c r="R80" s="132">
        <v>11163.364908078496</v>
      </c>
    </row>
    <row r="81" spans="1:18" x14ac:dyDescent="0.25">
      <c r="A81" s="88">
        <v>45901</v>
      </c>
      <c r="B81" s="87">
        <v>68</v>
      </c>
      <c r="C81" s="86">
        <v>38406.705479676857</v>
      </c>
      <c r="D81" s="85">
        <v>112.02</v>
      </c>
      <c r="E81" s="85">
        <v>596.18849934332582</v>
      </c>
      <c r="F81" s="85">
        <v>708.21</v>
      </c>
      <c r="G81" s="85">
        <v>37810.51698033353</v>
      </c>
      <c r="L81" s="135">
        <v>45901</v>
      </c>
      <c r="M81" s="134">
        <v>68</v>
      </c>
      <c r="N81" s="133">
        <v>11163.364908078496</v>
      </c>
      <c r="O81" s="132">
        <v>32.56</v>
      </c>
      <c r="P81" s="132">
        <v>195.0752953768837</v>
      </c>
      <c r="Q81" s="132">
        <v>227.64</v>
      </c>
      <c r="R81" s="132">
        <v>10968.289612701612</v>
      </c>
    </row>
    <row r="82" spans="1:18" x14ac:dyDescent="0.25">
      <c r="A82" s="88">
        <v>45931</v>
      </c>
      <c r="B82" s="87">
        <v>69</v>
      </c>
      <c r="C82" s="86">
        <v>37810.51698033353</v>
      </c>
      <c r="D82" s="85">
        <v>110.28</v>
      </c>
      <c r="E82" s="85">
        <v>597.92738246641045</v>
      </c>
      <c r="F82" s="85">
        <v>708.21</v>
      </c>
      <c r="G82" s="85">
        <v>37212.589597867118</v>
      </c>
      <c r="L82" s="135">
        <v>45931</v>
      </c>
      <c r="M82" s="134">
        <v>69</v>
      </c>
      <c r="N82" s="133">
        <v>10968.289612701612</v>
      </c>
      <c r="O82" s="132">
        <v>31.99</v>
      </c>
      <c r="P82" s="132">
        <v>195.64426498839961</v>
      </c>
      <c r="Q82" s="132">
        <v>227.64</v>
      </c>
      <c r="R82" s="132">
        <v>10772.645347713213</v>
      </c>
    </row>
    <row r="83" spans="1:18" x14ac:dyDescent="0.25">
      <c r="A83" s="88">
        <v>45962</v>
      </c>
      <c r="B83" s="87">
        <v>70</v>
      </c>
      <c r="C83" s="86">
        <v>37212.589597867118</v>
      </c>
      <c r="D83" s="85">
        <v>108.54</v>
      </c>
      <c r="E83" s="85">
        <v>599.67133733193748</v>
      </c>
      <c r="F83" s="85">
        <v>708.21</v>
      </c>
      <c r="G83" s="85">
        <v>36612.918260535182</v>
      </c>
      <c r="L83" s="135">
        <v>45962</v>
      </c>
      <c r="M83" s="134">
        <v>70</v>
      </c>
      <c r="N83" s="133">
        <v>10772.645347713213</v>
      </c>
      <c r="O83" s="132">
        <v>31.42</v>
      </c>
      <c r="P83" s="132">
        <v>196.21489409461577</v>
      </c>
      <c r="Q83" s="132">
        <v>227.64</v>
      </c>
      <c r="R83" s="132">
        <v>10576.430453618597</v>
      </c>
    </row>
    <row r="84" spans="1:18" x14ac:dyDescent="0.25">
      <c r="A84" s="88">
        <v>45992</v>
      </c>
      <c r="B84" s="87">
        <v>71</v>
      </c>
      <c r="C84" s="86">
        <v>36612.918260535182</v>
      </c>
      <c r="D84" s="85">
        <v>106.79</v>
      </c>
      <c r="E84" s="85">
        <v>601.42037873248887</v>
      </c>
      <c r="F84" s="85">
        <v>708.21</v>
      </c>
      <c r="G84" s="85">
        <v>36011.497881802694</v>
      </c>
      <c r="L84" s="135">
        <v>45992</v>
      </c>
      <c r="M84" s="134">
        <v>71</v>
      </c>
      <c r="N84" s="133">
        <v>10576.430453618597</v>
      </c>
      <c r="O84" s="132">
        <v>30.85</v>
      </c>
      <c r="P84" s="132">
        <v>196.78718753572502</v>
      </c>
      <c r="Q84" s="132">
        <v>227.64</v>
      </c>
      <c r="R84" s="132">
        <v>10379.643266082872</v>
      </c>
    </row>
    <row r="85" spans="1:18" x14ac:dyDescent="0.25">
      <c r="A85" s="88">
        <v>46023</v>
      </c>
      <c r="B85" s="87">
        <v>72</v>
      </c>
      <c r="C85" s="86">
        <v>36011.497881802694</v>
      </c>
      <c r="D85" s="85">
        <v>105.03</v>
      </c>
      <c r="E85" s="85">
        <v>603.17452150379199</v>
      </c>
      <c r="F85" s="85">
        <v>708.21</v>
      </c>
      <c r="G85" s="85">
        <v>35408.323360298898</v>
      </c>
      <c r="L85" s="135">
        <v>46023</v>
      </c>
      <c r="M85" s="134">
        <v>72</v>
      </c>
      <c r="N85" s="133">
        <v>10379.643266082872</v>
      </c>
      <c r="O85" s="132">
        <v>30.27</v>
      </c>
      <c r="P85" s="132">
        <v>197.36115016603756</v>
      </c>
      <c r="Q85" s="132">
        <v>227.64</v>
      </c>
      <c r="R85" s="132">
        <v>10182.282115916834</v>
      </c>
    </row>
    <row r="86" spans="1:18" x14ac:dyDescent="0.25">
      <c r="A86" s="88">
        <v>46054</v>
      </c>
      <c r="B86" s="87">
        <v>73</v>
      </c>
      <c r="C86" s="86">
        <v>35408.323360298898</v>
      </c>
      <c r="D86" s="85">
        <v>103.27</v>
      </c>
      <c r="E86" s="85">
        <v>604.93378052484479</v>
      </c>
      <c r="F86" s="85">
        <v>708.21</v>
      </c>
      <c r="G86" s="85">
        <v>34803.389579774055</v>
      </c>
      <c r="L86" s="135">
        <v>46054</v>
      </c>
      <c r="M86" s="134">
        <v>73</v>
      </c>
      <c r="N86" s="133">
        <v>10182.282115916834</v>
      </c>
      <c r="O86" s="132">
        <v>29.7</v>
      </c>
      <c r="P86" s="132">
        <v>197.93678685402188</v>
      </c>
      <c r="Q86" s="132">
        <v>227.64</v>
      </c>
      <c r="R86" s="132">
        <v>9984.3453290628131</v>
      </c>
    </row>
    <row r="87" spans="1:18" x14ac:dyDescent="0.25">
      <c r="A87" s="88">
        <v>46082</v>
      </c>
      <c r="B87" s="87">
        <v>74</v>
      </c>
      <c r="C87" s="86">
        <v>34803.389579774055</v>
      </c>
      <c r="D87" s="85">
        <v>101.51</v>
      </c>
      <c r="E87" s="85">
        <v>606.69817071804221</v>
      </c>
      <c r="F87" s="85">
        <v>708.21</v>
      </c>
      <c r="G87" s="85">
        <v>34196.691409056009</v>
      </c>
      <c r="L87" s="135">
        <v>46082</v>
      </c>
      <c r="M87" s="134">
        <v>74</v>
      </c>
      <c r="N87" s="133">
        <v>9984.3453290628131</v>
      </c>
      <c r="O87" s="132">
        <v>29.12</v>
      </c>
      <c r="P87" s="132">
        <v>198.51410248234606</v>
      </c>
      <c r="Q87" s="132">
        <v>227.64</v>
      </c>
      <c r="R87" s="132">
        <v>9785.831226580467</v>
      </c>
    </row>
    <row r="88" spans="1:18" x14ac:dyDescent="0.25">
      <c r="A88" s="88">
        <v>46113</v>
      </c>
      <c r="B88" s="87">
        <v>75</v>
      </c>
      <c r="C88" s="86">
        <v>34196.691409056009</v>
      </c>
      <c r="D88" s="85">
        <v>99.74</v>
      </c>
      <c r="E88" s="85">
        <v>608.46770704930316</v>
      </c>
      <c r="F88" s="85">
        <v>708.21</v>
      </c>
      <c r="G88" s="85">
        <v>33588.223702006704</v>
      </c>
      <c r="L88" s="135">
        <v>46113</v>
      </c>
      <c r="M88" s="134">
        <v>75</v>
      </c>
      <c r="N88" s="133">
        <v>9785.831226580467</v>
      </c>
      <c r="O88" s="132">
        <v>28.54</v>
      </c>
      <c r="P88" s="132">
        <v>199.09310194791959</v>
      </c>
      <c r="Q88" s="132">
        <v>227.64</v>
      </c>
      <c r="R88" s="132">
        <v>9586.7381246325476</v>
      </c>
    </row>
    <row r="89" spans="1:18" x14ac:dyDescent="0.25">
      <c r="A89" s="88">
        <v>46143</v>
      </c>
      <c r="B89" s="87">
        <v>76</v>
      </c>
      <c r="C89" s="86">
        <v>33588.223702006704</v>
      </c>
      <c r="D89" s="85">
        <v>97.97</v>
      </c>
      <c r="E89" s="85">
        <v>610.24240452819697</v>
      </c>
      <c r="F89" s="85">
        <v>708.21</v>
      </c>
      <c r="G89" s="85">
        <v>32977.981297478509</v>
      </c>
      <c r="L89" s="135">
        <v>46143</v>
      </c>
      <c r="M89" s="134">
        <v>76</v>
      </c>
      <c r="N89" s="133">
        <v>9586.7381246325476</v>
      </c>
      <c r="O89" s="132">
        <v>27.96</v>
      </c>
      <c r="P89" s="132">
        <v>199.67379016193436</v>
      </c>
      <c r="Q89" s="132">
        <v>227.64</v>
      </c>
      <c r="R89" s="132">
        <v>9387.0643344706132</v>
      </c>
    </row>
    <row r="90" spans="1:18" x14ac:dyDescent="0.25">
      <c r="A90" s="88">
        <v>46174</v>
      </c>
      <c r="B90" s="87">
        <v>77</v>
      </c>
      <c r="C90" s="86">
        <v>32977.981297478509</v>
      </c>
      <c r="D90" s="85">
        <v>96.19</v>
      </c>
      <c r="E90" s="85">
        <v>612.02227820807093</v>
      </c>
      <c r="F90" s="85">
        <v>708.21</v>
      </c>
      <c r="G90" s="85">
        <v>32365.959019270438</v>
      </c>
      <c r="L90" s="135">
        <v>46174</v>
      </c>
      <c r="M90" s="134">
        <v>77</v>
      </c>
      <c r="N90" s="133">
        <v>9387.0643344706132</v>
      </c>
      <c r="O90" s="132">
        <v>27.38</v>
      </c>
      <c r="P90" s="132">
        <v>200.25617204990667</v>
      </c>
      <c r="Q90" s="132">
        <v>227.64</v>
      </c>
      <c r="R90" s="132">
        <v>9186.8081624207061</v>
      </c>
    </row>
    <row r="91" spans="1:18" x14ac:dyDescent="0.25">
      <c r="A91" s="88">
        <v>46204</v>
      </c>
      <c r="B91" s="87">
        <v>78</v>
      </c>
      <c r="C91" s="86">
        <v>32365.959019270438</v>
      </c>
      <c r="D91" s="85">
        <v>94.4</v>
      </c>
      <c r="E91" s="85">
        <v>613.80734318617783</v>
      </c>
      <c r="F91" s="85">
        <v>708.21</v>
      </c>
      <c r="G91" s="85">
        <v>31752.151676084261</v>
      </c>
      <c r="L91" s="135">
        <v>46204</v>
      </c>
      <c r="M91" s="134">
        <v>78</v>
      </c>
      <c r="N91" s="133">
        <v>9186.8081624207061</v>
      </c>
      <c r="O91" s="132">
        <v>26.79</v>
      </c>
      <c r="P91" s="132">
        <v>200.84025255171889</v>
      </c>
      <c r="Q91" s="132">
        <v>227.64</v>
      </c>
      <c r="R91" s="132">
        <v>8985.9679098689867</v>
      </c>
    </row>
    <row r="92" spans="1:18" x14ac:dyDescent="0.25">
      <c r="A92" s="88">
        <v>46235</v>
      </c>
      <c r="B92" s="87">
        <v>79</v>
      </c>
      <c r="C92" s="86">
        <v>31752.151676084261</v>
      </c>
      <c r="D92" s="85">
        <v>92.61</v>
      </c>
      <c r="E92" s="85">
        <v>615.59761460380423</v>
      </c>
      <c r="F92" s="85">
        <v>708.21</v>
      </c>
      <c r="G92" s="85">
        <v>31136.554061480456</v>
      </c>
      <c r="L92" s="135">
        <v>46235</v>
      </c>
      <c r="M92" s="134">
        <v>79</v>
      </c>
      <c r="N92" s="133">
        <v>8985.9679098689867</v>
      </c>
      <c r="O92" s="132">
        <v>26.21</v>
      </c>
      <c r="P92" s="132">
        <v>201.42603662166141</v>
      </c>
      <c r="Q92" s="132">
        <v>227.64</v>
      </c>
      <c r="R92" s="132">
        <v>8784.5418732473245</v>
      </c>
    </row>
    <row r="93" spans="1:18" x14ac:dyDescent="0.25">
      <c r="A93" s="88">
        <v>46266</v>
      </c>
      <c r="B93" s="87">
        <v>80</v>
      </c>
      <c r="C93" s="86">
        <v>31136.554061480456</v>
      </c>
      <c r="D93" s="85">
        <v>90.81</v>
      </c>
      <c r="E93" s="85">
        <v>617.39310764639856</v>
      </c>
      <c r="F93" s="85">
        <v>708.21</v>
      </c>
      <c r="G93" s="85">
        <v>30519.160953834056</v>
      </c>
      <c r="L93" s="135">
        <v>46266</v>
      </c>
      <c r="M93" s="134">
        <v>80</v>
      </c>
      <c r="N93" s="133">
        <v>8784.5418732473245</v>
      </c>
      <c r="O93" s="132">
        <v>25.62</v>
      </c>
      <c r="P93" s="132">
        <v>202.0135292284746</v>
      </c>
      <c r="Q93" s="132">
        <v>227.64</v>
      </c>
      <c r="R93" s="132">
        <v>8582.5283440188505</v>
      </c>
    </row>
    <row r="94" spans="1:18" x14ac:dyDescent="0.25">
      <c r="A94" s="88">
        <v>46296</v>
      </c>
      <c r="B94" s="87">
        <v>81</v>
      </c>
      <c r="C94" s="86">
        <v>30519.160953834056</v>
      </c>
      <c r="D94" s="85">
        <v>89.01</v>
      </c>
      <c r="E94" s="85">
        <v>619.19383754370062</v>
      </c>
      <c r="F94" s="85">
        <v>708.21</v>
      </c>
      <c r="G94" s="85">
        <v>29899.967116290354</v>
      </c>
      <c r="L94" s="135">
        <v>46296</v>
      </c>
      <c r="M94" s="134">
        <v>81</v>
      </c>
      <c r="N94" s="133">
        <v>8582.5283440188505</v>
      </c>
      <c r="O94" s="132">
        <v>25.03</v>
      </c>
      <c r="P94" s="132">
        <v>202.60273535539099</v>
      </c>
      <c r="Q94" s="132">
        <v>227.64</v>
      </c>
      <c r="R94" s="132">
        <v>8379.9256086634596</v>
      </c>
    </row>
    <row r="95" spans="1:18" x14ac:dyDescent="0.25">
      <c r="A95" s="88">
        <v>46327</v>
      </c>
      <c r="B95" s="87">
        <v>82</v>
      </c>
      <c r="C95" s="86">
        <v>29899.967116290354</v>
      </c>
      <c r="D95" s="85">
        <v>87.21</v>
      </c>
      <c r="E95" s="85">
        <v>620.99981956986971</v>
      </c>
      <c r="F95" s="85">
        <v>708.21</v>
      </c>
      <c r="G95" s="85">
        <v>29278.967296720486</v>
      </c>
      <c r="L95" s="135">
        <v>46327</v>
      </c>
      <c r="M95" s="134">
        <v>82</v>
      </c>
      <c r="N95" s="133">
        <v>8379.9256086634596</v>
      </c>
      <c r="O95" s="132">
        <v>24.44</v>
      </c>
      <c r="P95" s="132">
        <v>203.19366000017752</v>
      </c>
      <c r="Q95" s="132">
        <v>227.64</v>
      </c>
      <c r="R95" s="132">
        <v>8176.7319486632823</v>
      </c>
    </row>
    <row r="96" spans="1:18" x14ac:dyDescent="0.25">
      <c r="A96" s="88">
        <v>46357</v>
      </c>
      <c r="B96" s="87">
        <v>83</v>
      </c>
      <c r="C96" s="86">
        <v>29278.967296720486</v>
      </c>
      <c r="D96" s="85">
        <v>85.4</v>
      </c>
      <c r="E96" s="85">
        <v>622.81106904361513</v>
      </c>
      <c r="F96" s="85">
        <v>708.21</v>
      </c>
      <c r="G96" s="85">
        <v>28656.156227676871</v>
      </c>
      <c r="L96" s="135">
        <v>46357</v>
      </c>
      <c r="M96" s="134">
        <v>83</v>
      </c>
      <c r="N96" s="133">
        <v>8176.7319486632823</v>
      </c>
      <c r="O96" s="132">
        <v>23.85</v>
      </c>
      <c r="P96" s="132">
        <v>203.78630817517805</v>
      </c>
      <c r="Q96" s="132">
        <v>227.64</v>
      </c>
      <c r="R96" s="132">
        <v>7972.9456404881039</v>
      </c>
    </row>
    <row r="97" spans="1:18" x14ac:dyDescent="0.25">
      <c r="A97" s="88">
        <v>46388</v>
      </c>
      <c r="B97" s="87">
        <v>84</v>
      </c>
      <c r="C97" s="86">
        <v>28656.156227676871</v>
      </c>
      <c r="D97" s="85">
        <v>83.58</v>
      </c>
      <c r="E97" s="85">
        <v>624.62760132832568</v>
      </c>
      <c r="F97" s="85">
        <v>708.21</v>
      </c>
      <c r="G97" s="85">
        <v>28031.528626348547</v>
      </c>
      <c r="L97" s="135">
        <v>46388</v>
      </c>
      <c r="M97" s="134">
        <v>84</v>
      </c>
      <c r="N97" s="133">
        <v>7972.9456404881039</v>
      </c>
      <c r="O97" s="132">
        <v>23.25</v>
      </c>
      <c r="P97" s="132">
        <v>204.38068490735566</v>
      </c>
      <c r="Q97" s="132">
        <v>227.64</v>
      </c>
      <c r="R97" s="132">
        <v>7768.5649555807486</v>
      </c>
    </row>
    <row r="98" spans="1:18" x14ac:dyDescent="0.25">
      <c r="A98" s="88">
        <v>46419</v>
      </c>
      <c r="B98" s="87">
        <v>85</v>
      </c>
      <c r="C98" s="86">
        <v>28031.528626348547</v>
      </c>
      <c r="D98" s="85">
        <v>81.760000000000005</v>
      </c>
      <c r="E98" s="85">
        <v>626.44943183220005</v>
      </c>
      <c r="F98" s="85">
        <v>708.21</v>
      </c>
      <c r="G98" s="85">
        <v>27405.079194516347</v>
      </c>
      <c r="L98" s="135">
        <v>46419</v>
      </c>
      <c r="M98" s="134">
        <v>85</v>
      </c>
      <c r="N98" s="133">
        <v>7768.5649555807486</v>
      </c>
      <c r="O98" s="132">
        <v>22.66</v>
      </c>
      <c r="P98" s="132">
        <v>204.97679523833546</v>
      </c>
      <c r="Q98" s="132">
        <v>227.64</v>
      </c>
      <c r="R98" s="132">
        <v>7563.5881603424132</v>
      </c>
    </row>
    <row r="99" spans="1:18" x14ac:dyDescent="0.25">
      <c r="A99" s="88">
        <v>46447</v>
      </c>
      <c r="B99" s="87">
        <v>86</v>
      </c>
      <c r="C99" s="86">
        <v>27405.079194516347</v>
      </c>
      <c r="D99" s="85">
        <v>79.930000000000007</v>
      </c>
      <c r="E99" s="85">
        <v>628.27657600837722</v>
      </c>
      <c r="F99" s="85">
        <v>708.21</v>
      </c>
      <c r="G99" s="85">
        <v>26776.802618507969</v>
      </c>
      <c r="L99" s="135">
        <v>46447</v>
      </c>
      <c r="M99" s="134">
        <v>86</v>
      </c>
      <c r="N99" s="133">
        <v>7563.5881603424132</v>
      </c>
      <c r="O99" s="132">
        <v>22.06</v>
      </c>
      <c r="P99" s="132">
        <v>205.57464422444724</v>
      </c>
      <c r="Q99" s="132">
        <v>227.64</v>
      </c>
      <c r="R99" s="132">
        <v>7358.013516117966</v>
      </c>
    </row>
    <row r="100" spans="1:18" x14ac:dyDescent="0.25">
      <c r="A100" s="88">
        <v>46478</v>
      </c>
      <c r="B100" s="87">
        <v>87</v>
      </c>
      <c r="C100" s="86">
        <v>26776.802618507969</v>
      </c>
      <c r="D100" s="85">
        <v>78.099999999999994</v>
      </c>
      <c r="E100" s="85">
        <v>630.10904935506846</v>
      </c>
      <c r="F100" s="85">
        <v>708.21</v>
      </c>
      <c r="G100" s="85">
        <v>26146.6935691529</v>
      </c>
      <c r="L100" s="135">
        <v>46478</v>
      </c>
      <c r="M100" s="134">
        <v>87</v>
      </c>
      <c r="N100" s="133">
        <v>7358.013516117966</v>
      </c>
      <c r="O100" s="132">
        <v>21.46</v>
      </c>
      <c r="P100" s="132">
        <v>206.17423693676858</v>
      </c>
      <c r="Q100" s="132">
        <v>227.64</v>
      </c>
      <c r="R100" s="132">
        <v>7151.8392791811975</v>
      </c>
    </row>
    <row r="101" spans="1:18" x14ac:dyDescent="0.25">
      <c r="A101" s="88">
        <v>46508</v>
      </c>
      <c r="B101" s="87">
        <v>88</v>
      </c>
      <c r="C101" s="86">
        <v>26146.6935691529</v>
      </c>
      <c r="D101" s="85">
        <v>76.260000000000005</v>
      </c>
      <c r="E101" s="85">
        <v>631.94686741568739</v>
      </c>
      <c r="F101" s="85">
        <v>708.21</v>
      </c>
      <c r="G101" s="85">
        <v>25514.746701737211</v>
      </c>
      <c r="L101" s="135">
        <v>46508</v>
      </c>
      <c r="M101" s="134">
        <v>88</v>
      </c>
      <c r="N101" s="133">
        <v>7151.8392791811975</v>
      </c>
      <c r="O101" s="132">
        <v>20.86</v>
      </c>
      <c r="P101" s="132">
        <v>206.77557846116744</v>
      </c>
      <c r="Q101" s="132">
        <v>227.64</v>
      </c>
      <c r="R101" s="132">
        <v>6945.0637007200303</v>
      </c>
    </row>
    <row r="102" spans="1:18" x14ac:dyDescent="0.25">
      <c r="A102" s="88">
        <v>46539</v>
      </c>
      <c r="B102" s="87">
        <v>89</v>
      </c>
      <c r="C102" s="86">
        <v>25514.746701737211</v>
      </c>
      <c r="D102" s="85">
        <v>74.42</v>
      </c>
      <c r="E102" s="85">
        <v>633.79004577898309</v>
      </c>
      <c r="F102" s="85">
        <v>708.21</v>
      </c>
      <c r="G102" s="85">
        <v>24880.956655958227</v>
      </c>
      <c r="L102" s="135">
        <v>46539</v>
      </c>
      <c r="M102" s="134">
        <v>89</v>
      </c>
      <c r="N102" s="133">
        <v>6945.0637007200303</v>
      </c>
      <c r="O102" s="132">
        <v>20.260000000000002</v>
      </c>
      <c r="P102" s="132">
        <v>207.37867389834585</v>
      </c>
      <c r="Q102" s="132">
        <v>227.64</v>
      </c>
      <c r="R102" s="132">
        <v>6737.685026821684</v>
      </c>
    </row>
    <row r="103" spans="1:18" x14ac:dyDescent="0.25">
      <c r="A103" s="88">
        <v>46569</v>
      </c>
      <c r="B103" s="87">
        <v>90</v>
      </c>
      <c r="C103" s="86">
        <v>24880.956655958227</v>
      </c>
      <c r="D103" s="85">
        <v>72.569999999999993</v>
      </c>
      <c r="E103" s="85">
        <v>635.63860007917174</v>
      </c>
      <c r="F103" s="85">
        <v>708.21</v>
      </c>
      <c r="G103" s="85">
        <v>24245.318055879055</v>
      </c>
      <c r="L103" s="135">
        <v>46569</v>
      </c>
      <c r="M103" s="134">
        <v>90</v>
      </c>
      <c r="N103" s="133">
        <v>6737.685026821684</v>
      </c>
      <c r="O103" s="132">
        <v>19.649999999999999</v>
      </c>
      <c r="P103" s="132">
        <v>207.9835283638827</v>
      </c>
      <c r="Q103" s="132">
        <v>227.64</v>
      </c>
      <c r="R103" s="132">
        <v>6529.7014984578009</v>
      </c>
    </row>
    <row r="104" spans="1:18" x14ac:dyDescent="0.25">
      <c r="A104" s="88">
        <v>46600</v>
      </c>
      <c r="B104" s="87">
        <v>91</v>
      </c>
      <c r="C104" s="86">
        <v>24245.318055879055</v>
      </c>
      <c r="D104" s="85">
        <v>70.72</v>
      </c>
      <c r="E104" s="85">
        <v>637.49254599606934</v>
      </c>
      <c r="F104" s="85">
        <v>708.21</v>
      </c>
      <c r="G104" s="85">
        <v>23607.825509882987</v>
      </c>
      <c r="L104" s="135">
        <v>46600</v>
      </c>
      <c r="M104" s="134">
        <v>91</v>
      </c>
      <c r="N104" s="133">
        <v>6529.7014984578009</v>
      </c>
      <c r="O104" s="132">
        <v>19.04</v>
      </c>
      <c r="P104" s="132">
        <v>208.59014698827735</v>
      </c>
      <c r="Q104" s="132">
        <v>227.64</v>
      </c>
      <c r="R104" s="132">
        <v>6321.1113514695235</v>
      </c>
    </row>
    <row r="105" spans="1:18" x14ac:dyDescent="0.25">
      <c r="A105" s="88">
        <v>46631</v>
      </c>
      <c r="B105" s="87">
        <v>92</v>
      </c>
      <c r="C105" s="86">
        <v>23607.825509882987</v>
      </c>
      <c r="D105" s="85">
        <v>68.86</v>
      </c>
      <c r="E105" s="85">
        <v>639.35189925522457</v>
      </c>
      <c r="F105" s="85">
        <v>708.21</v>
      </c>
      <c r="G105" s="85">
        <v>22968.473610627763</v>
      </c>
      <c r="L105" s="135">
        <v>46631</v>
      </c>
      <c r="M105" s="134">
        <v>92</v>
      </c>
      <c r="N105" s="133">
        <v>6321.1113514695235</v>
      </c>
      <c r="O105" s="132">
        <v>18.440000000000001</v>
      </c>
      <c r="P105" s="132">
        <v>209.19853491699317</v>
      </c>
      <c r="Q105" s="132">
        <v>227.64</v>
      </c>
      <c r="R105" s="132">
        <v>6111.9128165525299</v>
      </c>
    </row>
    <row r="106" spans="1:18" x14ac:dyDescent="0.25">
      <c r="A106" s="88">
        <v>46661</v>
      </c>
      <c r="B106" s="87">
        <v>93</v>
      </c>
      <c r="C106" s="86">
        <v>22968.473610627763</v>
      </c>
      <c r="D106" s="85">
        <v>66.989999999999995</v>
      </c>
      <c r="E106" s="85">
        <v>641.21667562805226</v>
      </c>
      <c r="F106" s="85">
        <v>708.21</v>
      </c>
      <c r="G106" s="85">
        <v>22327.25693499971</v>
      </c>
      <c r="L106" s="135">
        <v>46661</v>
      </c>
      <c r="M106" s="134">
        <v>93</v>
      </c>
      <c r="N106" s="133">
        <v>6111.9128165525299</v>
      </c>
      <c r="O106" s="132">
        <v>17.829999999999998</v>
      </c>
      <c r="P106" s="132">
        <v>209.80869731050109</v>
      </c>
      <c r="Q106" s="132">
        <v>227.64</v>
      </c>
      <c r="R106" s="132">
        <v>5902.1041192420289</v>
      </c>
    </row>
    <row r="107" spans="1:18" x14ac:dyDescent="0.25">
      <c r="A107" s="88">
        <v>46692</v>
      </c>
      <c r="B107" s="87">
        <v>94</v>
      </c>
      <c r="C107" s="86">
        <v>22327.25693499971</v>
      </c>
      <c r="D107" s="85">
        <v>65.12</v>
      </c>
      <c r="E107" s="85">
        <v>643.08689093196745</v>
      </c>
      <c r="F107" s="85">
        <v>708.21</v>
      </c>
      <c r="G107" s="85">
        <v>21684.170044067741</v>
      </c>
      <c r="L107" s="135">
        <v>46692</v>
      </c>
      <c r="M107" s="134">
        <v>94</v>
      </c>
      <c r="N107" s="133">
        <v>5902.1041192420289</v>
      </c>
      <c r="O107" s="132">
        <v>17.21</v>
      </c>
      <c r="P107" s="132">
        <v>210.42063934432338</v>
      </c>
      <c r="Q107" s="132">
        <v>227.64</v>
      </c>
      <c r="R107" s="132">
        <v>5691.6834798977052</v>
      </c>
    </row>
    <row r="108" spans="1:18" x14ac:dyDescent="0.25">
      <c r="A108" s="88">
        <v>46722</v>
      </c>
      <c r="B108" s="87">
        <v>95</v>
      </c>
      <c r="C108" s="86">
        <v>21684.170044067741</v>
      </c>
      <c r="D108" s="85">
        <v>63.25</v>
      </c>
      <c r="E108" s="85">
        <v>644.96256103051905</v>
      </c>
      <c r="F108" s="85">
        <v>708.21</v>
      </c>
      <c r="G108" s="85">
        <v>21039.207483037222</v>
      </c>
      <c r="L108" s="135">
        <v>46722</v>
      </c>
      <c r="M108" s="134">
        <v>95</v>
      </c>
      <c r="N108" s="133">
        <v>5691.6834798977052</v>
      </c>
      <c r="O108" s="132">
        <v>16.600000000000001</v>
      </c>
      <c r="P108" s="132">
        <v>211.03436620907766</v>
      </c>
      <c r="Q108" s="132">
        <v>227.64</v>
      </c>
      <c r="R108" s="132">
        <v>5480.6491136886279</v>
      </c>
    </row>
    <row r="109" spans="1:18" x14ac:dyDescent="0.25">
      <c r="A109" s="88">
        <v>46753</v>
      </c>
      <c r="B109" s="87">
        <v>96</v>
      </c>
      <c r="C109" s="86">
        <v>21039.207483037222</v>
      </c>
      <c r="D109" s="85">
        <v>61.36</v>
      </c>
      <c r="E109" s="85">
        <v>646.84370183352462</v>
      </c>
      <c r="F109" s="85">
        <v>708.21</v>
      </c>
      <c r="G109" s="85">
        <v>20392.363781203698</v>
      </c>
      <c r="L109" s="135">
        <v>46753</v>
      </c>
      <c r="M109" s="134">
        <v>96</v>
      </c>
      <c r="N109" s="133">
        <v>5480.6491136886279</v>
      </c>
      <c r="O109" s="132">
        <v>15.99</v>
      </c>
      <c r="P109" s="132">
        <v>211.64988311052079</v>
      </c>
      <c r="Q109" s="132">
        <v>227.64</v>
      </c>
      <c r="R109" s="132">
        <v>5268.999230578107</v>
      </c>
    </row>
    <row r="110" spans="1:18" x14ac:dyDescent="0.25">
      <c r="A110" s="88">
        <v>46784</v>
      </c>
      <c r="B110" s="87">
        <v>97</v>
      </c>
      <c r="C110" s="86">
        <v>20392.363781203698</v>
      </c>
      <c r="D110" s="85">
        <v>59.48</v>
      </c>
      <c r="E110" s="85">
        <v>648.7303292972058</v>
      </c>
      <c r="F110" s="85">
        <v>708.21</v>
      </c>
      <c r="G110" s="85">
        <v>19743.633451906491</v>
      </c>
      <c r="L110" s="135">
        <v>46784</v>
      </c>
      <c r="M110" s="134">
        <v>97</v>
      </c>
      <c r="N110" s="133">
        <v>5268.999230578107</v>
      </c>
      <c r="O110" s="132">
        <v>15.37</v>
      </c>
      <c r="P110" s="132">
        <v>212.26719526959312</v>
      </c>
      <c r="Q110" s="132">
        <v>227.64</v>
      </c>
      <c r="R110" s="132">
        <v>5056.7320353085142</v>
      </c>
    </row>
    <row r="111" spans="1:18" x14ac:dyDescent="0.25">
      <c r="A111" s="88">
        <v>46813</v>
      </c>
      <c r="B111" s="87">
        <v>98</v>
      </c>
      <c r="C111" s="86">
        <v>19743.633451906491</v>
      </c>
      <c r="D111" s="85">
        <v>57.59</v>
      </c>
      <c r="E111" s="85">
        <v>650.62245942432276</v>
      </c>
      <c r="F111" s="85">
        <v>708.21</v>
      </c>
      <c r="G111" s="85">
        <v>19093.01099248217</v>
      </c>
      <c r="L111" s="135">
        <v>46813</v>
      </c>
      <c r="M111" s="134">
        <v>98</v>
      </c>
      <c r="N111" s="133">
        <v>5056.7320353085142</v>
      </c>
      <c r="O111" s="132">
        <v>14.75</v>
      </c>
      <c r="P111" s="132">
        <v>212.88630792246278</v>
      </c>
      <c r="Q111" s="132">
        <v>227.64</v>
      </c>
      <c r="R111" s="132">
        <v>4843.8457273860513</v>
      </c>
    </row>
    <row r="112" spans="1:18" x14ac:dyDescent="0.25">
      <c r="A112" s="88">
        <v>46844</v>
      </c>
      <c r="B112" s="87">
        <v>99</v>
      </c>
      <c r="C112" s="86">
        <v>19093.01099248217</v>
      </c>
      <c r="D112" s="85">
        <v>55.69</v>
      </c>
      <c r="E112" s="85">
        <v>652.52010826431024</v>
      </c>
      <c r="F112" s="85">
        <v>708.21</v>
      </c>
      <c r="G112" s="85">
        <v>18440.490884217859</v>
      </c>
      <c r="L112" s="135">
        <v>46844</v>
      </c>
      <c r="M112" s="134">
        <v>99</v>
      </c>
      <c r="N112" s="133">
        <v>4843.8457273860513</v>
      </c>
      <c r="O112" s="132">
        <v>14.13</v>
      </c>
      <c r="P112" s="132">
        <v>213.50722632056997</v>
      </c>
      <c r="Q112" s="132">
        <v>227.64</v>
      </c>
      <c r="R112" s="132">
        <v>4630.3385010654811</v>
      </c>
    </row>
    <row r="113" spans="1:18" x14ac:dyDescent="0.25">
      <c r="A113" s="88">
        <v>46874</v>
      </c>
      <c r="B113" s="87">
        <v>100</v>
      </c>
      <c r="C113" s="86">
        <v>18440.490884217859</v>
      </c>
      <c r="D113" s="85">
        <v>53.78</v>
      </c>
      <c r="E113" s="85">
        <v>654.42329191341446</v>
      </c>
      <c r="F113" s="85">
        <v>708.21</v>
      </c>
      <c r="G113" s="85">
        <v>17786.067592304444</v>
      </c>
      <c r="L113" s="135">
        <v>46874</v>
      </c>
      <c r="M113" s="134">
        <v>100</v>
      </c>
      <c r="N113" s="133">
        <v>4630.3385010654811</v>
      </c>
      <c r="O113" s="132">
        <v>13.51</v>
      </c>
      <c r="P113" s="132">
        <v>214.12995573067164</v>
      </c>
      <c r="Q113" s="132">
        <v>227.64</v>
      </c>
      <c r="R113" s="132">
        <v>4416.2085453348091</v>
      </c>
    </row>
    <row r="114" spans="1:18" x14ac:dyDescent="0.25">
      <c r="A114" s="88">
        <v>46905</v>
      </c>
      <c r="B114" s="87">
        <v>101</v>
      </c>
      <c r="C114" s="86">
        <v>17786.067592304444</v>
      </c>
      <c r="D114" s="85">
        <v>51.88</v>
      </c>
      <c r="E114" s="85">
        <v>656.33202651482861</v>
      </c>
      <c r="F114" s="85">
        <v>708.21</v>
      </c>
      <c r="G114" s="85">
        <v>17129.735565789615</v>
      </c>
      <c r="L114" s="135">
        <v>46905</v>
      </c>
      <c r="M114" s="134">
        <v>101</v>
      </c>
      <c r="N114" s="133">
        <v>4416.2085453348091</v>
      </c>
      <c r="O114" s="132">
        <v>12.88</v>
      </c>
      <c r="P114" s="132">
        <v>214.75450143488609</v>
      </c>
      <c r="Q114" s="132">
        <v>227.64</v>
      </c>
      <c r="R114" s="132">
        <v>4201.4540438999229</v>
      </c>
    </row>
    <row r="115" spans="1:18" x14ac:dyDescent="0.25">
      <c r="A115" s="88">
        <v>46935</v>
      </c>
      <c r="B115" s="87">
        <v>102</v>
      </c>
      <c r="C115" s="86">
        <v>17129.735565789615</v>
      </c>
      <c r="D115" s="85">
        <v>49.96</v>
      </c>
      <c r="E115" s="85">
        <v>658.2463282588302</v>
      </c>
      <c r="F115" s="85">
        <v>708.21</v>
      </c>
      <c r="G115" s="85">
        <v>16471.489237530786</v>
      </c>
      <c r="L115" s="135">
        <v>46935</v>
      </c>
      <c r="M115" s="134">
        <v>102</v>
      </c>
      <c r="N115" s="133">
        <v>4201.4540438999229</v>
      </c>
      <c r="O115" s="132">
        <v>12.25</v>
      </c>
      <c r="P115" s="132">
        <v>215.38086873073786</v>
      </c>
      <c r="Q115" s="132">
        <v>227.64</v>
      </c>
      <c r="R115" s="132">
        <v>3986.0731751691851</v>
      </c>
    </row>
    <row r="116" spans="1:18" x14ac:dyDescent="0.25">
      <c r="A116" s="88">
        <v>46966</v>
      </c>
      <c r="B116" s="87">
        <v>103</v>
      </c>
      <c r="C116" s="86">
        <v>16471.489237530786</v>
      </c>
      <c r="D116" s="85">
        <v>48.04</v>
      </c>
      <c r="E116" s="85">
        <v>660.1662133829185</v>
      </c>
      <c r="F116" s="85">
        <v>708.21</v>
      </c>
      <c r="G116" s="85">
        <v>15811.323024147869</v>
      </c>
      <c r="L116" s="135">
        <v>46966</v>
      </c>
      <c r="M116" s="134">
        <v>103</v>
      </c>
      <c r="N116" s="133">
        <v>3986.0731751691851</v>
      </c>
      <c r="O116" s="132">
        <v>11.63</v>
      </c>
      <c r="P116" s="132">
        <v>216.00906293120249</v>
      </c>
      <c r="Q116" s="132">
        <v>227.64</v>
      </c>
      <c r="R116" s="132">
        <v>3770.0641122379825</v>
      </c>
    </row>
    <row r="117" spans="1:18" x14ac:dyDescent="0.25">
      <c r="A117" s="88">
        <v>46997</v>
      </c>
      <c r="B117" s="87">
        <v>104</v>
      </c>
      <c r="C117" s="86">
        <v>15811.323024147869</v>
      </c>
      <c r="D117" s="85">
        <v>46.12</v>
      </c>
      <c r="E117" s="85">
        <v>662.09169817195198</v>
      </c>
      <c r="F117" s="85">
        <v>708.21</v>
      </c>
      <c r="G117" s="85">
        <v>15149.231325975918</v>
      </c>
      <c r="L117" s="135">
        <v>46997</v>
      </c>
      <c r="M117" s="134">
        <v>104</v>
      </c>
      <c r="N117" s="133">
        <v>3770.0641122379825</v>
      </c>
      <c r="O117" s="132">
        <v>11</v>
      </c>
      <c r="P117" s="132">
        <v>216.63908936475184</v>
      </c>
      <c r="Q117" s="132">
        <v>227.64</v>
      </c>
      <c r="R117" s="132">
        <v>3553.4250228732308</v>
      </c>
    </row>
    <row r="118" spans="1:18" x14ac:dyDescent="0.25">
      <c r="A118" s="88">
        <v>47027</v>
      </c>
      <c r="B118" s="87">
        <v>105</v>
      </c>
      <c r="C118" s="86">
        <v>15149.231325975918</v>
      </c>
      <c r="D118" s="85">
        <v>44.19</v>
      </c>
      <c r="E118" s="85">
        <v>664.02279895828678</v>
      </c>
      <c r="F118" s="85">
        <v>708.21</v>
      </c>
      <c r="G118" s="85">
        <v>14485.20852701763</v>
      </c>
      <c r="L118" s="135">
        <v>47027</v>
      </c>
      <c r="M118" s="134">
        <v>105</v>
      </c>
      <c r="N118" s="133">
        <v>3553.4250228732308</v>
      </c>
      <c r="O118" s="132">
        <v>10.36</v>
      </c>
      <c r="P118" s="132">
        <v>217.27095337539902</v>
      </c>
      <c r="Q118" s="132">
        <v>227.64</v>
      </c>
      <c r="R118" s="132">
        <v>3336.1540694978316</v>
      </c>
    </row>
    <row r="119" spans="1:18" x14ac:dyDescent="0.25">
      <c r="A119" s="88">
        <v>47058</v>
      </c>
      <c r="B119" s="87">
        <v>106</v>
      </c>
      <c r="C119" s="86">
        <v>14485.20852701763</v>
      </c>
      <c r="D119" s="85">
        <v>42.25</v>
      </c>
      <c r="E119" s="85">
        <v>665.95953212191523</v>
      </c>
      <c r="F119" s="85">
        <v>708.21</v>
      </c>
      <c r="G119" s="85">
        <v>13819.248994895715</v>
      </c>
      <c r="L119" s="135">
        <v>47058</v>
      </c>
      <c r="M119" s="134">
        <v>106</v>
      </c>
      <c r="N119" s="133">
        <v>3336.1540694978316</v>
      </c>
      <c r="O119" s="132">
        <v>9.73</v>
      </c>
      <c r="P119" s="132">
        <v>217.90466032274395</v>
      </c>
      <c r="Q119" s="132">
        <v>227.64</v>
      </c>
      <c r="R119" s="132">
        <v>3118.2494091750877</v>
      </c>
    </row>
    <row r="120" spans="1:18" x14ac:dyDescent="0.25">
      <c r="A120" s="88">
        <v>47088</v>
      </c>
      <c r="B120" s="87">
        <v>107</v>
      </c>
      <c r="C120" s="86">
        <v>13819.248994895715</v>
      </c>
      <c r="D120" s="85">
        <v>40.31</v>
      </c>
      <c r="E120" s="85">
        <v>667.90191409060412</v>
      </c>
      <c r="F120" s="85">
        <v>708.21</v>
      </c>
      <c r="G120" s="85">
        <v>13151.347080805112</v>
      </c>
      <c r="L120" s="135">
        <v>47088</v>
      </c>
      <c r="M120" s="134">
        <v>107</v>
      </c>
      <c r="N120" s="133">
        <v>3118.2494091750877</v>
      </c>
      <c r="O120" s="132">
        <v>9.09</v>
      </c>
      <c r="P120" s="132">
        <v>218.54021558201859</v>
      </c>
      <c r="Q120" s="132">
        <v>227.64</v>
      </c>
      <c r="R120" s="132">
        <v>2899.7091935930694</v>
      </c>
    </row>
    <row r="121" spans="1:18" x14ac:dyDescent="0.25">
      <c r="A121" s="88">
        <v>47119</v>
      </c>
      <c r="B121" s="87">
        <v>108</v>
      </c>
      <c r="C121" s="86">
        <v>13151.347080805112</v>
      </c>
      <c r="D121" s="85">
        <v>38.36</v>
      </c>
      <c r="E121" s="85">
        <v>669.84996134003507</v>
      </c>
      <c r="F121" s="85">
        <v>708.21</v>
      </c>
      <c r="G121" s="85">
        <v>12481.497119465077</v>
      </c>
      <c r="L121" s="135">
        <v>47119</v>
      </c>
      <c r="M121" s="134">
        <v>108</v>
      </c>
      <c r="N121" s="133">
        <v>2899.7091935930694</v>
      </c>
      <c r="O121" s="132">
        <v>8.4600000000000009</v>
      </c>
      <c r="P121" s="132">
        <v>219.17762454413281</v>
      </c>
      <c r="Q121" s="132">
        <v>227.64</v>
      </c>
      <c r="R121" s="132">
        <v>2680.5315690489365</v>
      </c>
    </row>
    <row r="122" spans="1:18" x14ac:dyDescent="0.25">
      <c r="A122" s="88">
        <v>47150</v>
      </c>
      <c r="B122" s="87">
        <v>109</v>
      </c>
      <c r="C122" s="86">
        <v>12481.497119465077</v>
      </c>
      <c r="D122" s="85">
        <v>36.4</v>
      </c>
      <c r="E122" s="85">
        <v>671.8036903939435</v>
      </c>
      <c r="F122" s="85">
        <v>708.21</v>
      </c>
      <c r="G122" s="85">
        <v>11809.693429071134</v>
      </c>
      <c r="L122" s="135">
        <v>47150</v>
      </c>
      <c r="M122" s="134">
        <v>109</v>
      </c>
      <c r="N122" s="133">
        <v>2680.5315690489365</v>
      </c>
      <c r="O122" s="132">
        <v>7.82</v>
      </c>
      <c r="P122" s="132">
        <v>219.81689261571992</v>
      </c>
      <c r="Q122" s="132">
        <v>227.64</v>
      </c>
      <c r="R122" s="132">
        <v>2460.7146764332165</v>
      </c>
    </row>
    <row r="123" spans="1:18" x14ac:dyDescent="0.25">
      <c r="A123" s="88">
        <v>47178</v>
      </c>
      <c r="B123" s="87">
        <v>110</v>
      </c>
      <c r="C123" s="86">
        <v>11809.693429071134</v>
      </c>
      <c r="D123" s="85">
        <v>34.44</v>
      </c>
      <c r="E123" s="85">
        <v>673.7631178242591</v>
      </c>
      <c r="F123" s="85">
        <v>708.21</v>
      </c>
      <c r="G123" s="85">
        <v>11135.930311246875</v>
      </c>
      <c r="L123" s="135">
        <v>47178</v>
      </c>
      <c r="M123" s="134">
        <v>110</v>
      </c>
      <c r="N123" s="133">
        <v>2460.7146764332165</v>
      </c>
      <c r="O123" s="132">
        <v>7.18</v>
      </c>
      <c r="P123" s="132">
        <v>220.45802521918239</v>
      </c>
      <c r="Q123" s="132">
        <v>227.64</v>
      </c>
      <c r="R123" s="132">
        <v>2240.2566512140343</v>
      </c>
    </row>
    <row r="124" spans="1:18" x14ac:dyDescent="0.25">
      <c r="A124" s="88">
        <v>47209</v>
      </c>
      <c r="B124" s="87">
        <v>111</v>
      </c>
      <c r="C124" s="86">
        <v>11135.930311246875</v>
      </c>
      <c r="D124" s="85">
        <v>32.479999999999997</v>
      </c>
      <c r="E124" s="85">
        <v>675.72826025124652</v>
      </c>
      <c r="F124" s="85">
        <v>708.21</v>
      </c>
      <c r="G124" s="85">
        <v>10460.202050995629</v>
      </c>
      <c r="L124" s="135">
        <v>47209</v>
      </c>
      <c r="M124" s="134">
        <v>111</v>
      </c>
      <c r="N124" s="133">
        <v>2240.2566512140343</v>
      </c>
      <c r="O124" s="132">
        <v>6.53</v>
      </c>
      <c r="P124" s="132">
        <v>221.10102779273839</v>
      </c>
      <c r="Q124" s="132">
        <v>227.64</v>
      </c>
      <c r="R124" s="132">
        <v>2019.1556234212958</v>
      </c>
    </row>
    <row r="125" spans="1:18" x14ac:dyDescent="0.25">
      <c r="A125" s="88">
        <v>47239</v>
      </c>
      <c r="B125" s="87">
        <v>112</v>
      </c>
      <c r="C125" s="86">
        <v>10460.202050995629</v>
      </c>
      <c r="D125" s="85">
        <v>30.51</v>
      </c>
      <c r="E125" s="85">
        <v>677.69913434364594</v>
      </c>
      <c r="F125" s="85">
        <v>708.21</v>
      </c>
      <c r="G125" s="85">
        <v>9782.5029166519835</v>
      </c>
      <c r="L125" s="135">
        <v>47239</v>
      </c>
      <c r="M125" s="134">
        <v>112</v>
      </c>
      <c r="N125" s="133">
        <v>2019.1556234212958</v>
      </c>
      <c r="O125" s="132">
        <v>5.89</v>
      </c>
      <c r="P125" s="132">
        <v>221.74590579046716</v>
      </c>
      <c r="Q125" s="132">
        <v>227.64</v>
      </c>
      <c r="R125" s="132">
        <v>1797.4097176308287</v>
      </c>
    </row>
    <row r="126" spans="1:18" x14ac:dyDescent="0.25">
      <c r="A126" s="88">
        <v>47270</v>
      </c>
      <c r="B126" s="87">
        <v>113</v>
      </c>
      <c r="C126" s="86">
        <v>9782.5029166519835</v>
      </c>
      <c r="D126" s="85">
        <v>28.53</v>
      </c>
      <c r="E126" s="85">
        <v>679.67575681881499</v>
      </c>
      <c r="F126" s="85">
        <v>708.21</v>
      </c>
      <c r="G126" s="85">
        <v>9102.8271598331685</v>
      </c>
      <c r="L126" s="135">
        <v>47270</v>
      </c>
      <c r="M126" s="134">
        <v>113</v>
      </c>
      <c r="N126" s="133">
        <v>1797.4097176308287</v>
      </c>
      <c r="O126" s="132">
        <v>5.24</v>
      </c>
      <c r="P126" s="132">
        <v>222.39266468235601</v>
      </c>
      <c r="Q126" s="132">
        <v>227.64</v>
      </c>
      <c r="R126" s="132">
        <v>1575.0170529484726</v>
      </c>
    </row>
    <row r="127" spans="1:18" x14ac:dyDescent="0.25">
      <c r="A127" s="88">
        <v>47300</v>
      </c>
      <c r="B127" s="87">
        <v>114</v>
      </c>
      <c r="C127" s="86">
        <v>9102.8271598331685</v>
      </c>
      <c r="D127" s="85">
        <v>26.55</v>
      </c>
      <c r="E127" s="85">
        <v>681.6581444428698</v>
      </c>
      <c r="F127" s="85">
        <v>708.21</v>
      </c>
      <c r="G127" s="85">
        <v>8421.1690153902982</v>
      </c>
      <c r="L127" s="135">
        <v>47300</v>
      </c>
      <c r="M127" s="134">
        <v>114</v>
      </c>
      <c r="N127" s="133">
        <v>1575.0170529484726</v>
      </c>
      <c r="O127" s="132">
        <v>4.59</v>
      </c>
      <c r="P127" s="132">
        <v>223.04130995434625</v>
      </c>
      <c r="Q127" s="132">
        <v>227.64</v>
      </c>
      <c r="R127" s="132">
        <v>1351.9757429941264</v>
      </c>
    </row>
    <row r="128" spans="1:18" x14ac:dyDescent="0.25">
      <c r="A128" s="88">
        <v>47331</v>
      </c>
      <c r="B128" s="87">
        <v>115</v>
      </c>
      <c r="C128" s="86">
        <v>8421.1690153902982</v>
      </c>
      <c r="D128" s="85">
        <v>24.56</v>
      </c>
      <c r="E128" s="85">
        <v>683.64631403082819</v>
      </c>
      <c r="F128" s="85">
        <v>708.21</v>
      </c>
      <c r="G128" s="85">
        <v>7737.5227013594704</v>
      </c>
      <c r="L128" s="135">
        <v>47331</v>
      </c>
      <c r="M128" s="134">
        <v>115</v>
      </c>
      <c r="N128" s="133">
        <v>1351.9757429941264</v>
      </c>
      <c r="O128" s="132">
        <v>3.94</v>
      </c>
      <c r="P128" s="132">
        <v>223.69184710837973</v>
      </c>
      <c r="Q128" s="132">
        <v>227.64</v>
      </c>
      <c r="R128" s="132">
        <v>1128.2838958857467</v>
      </c>
    </row>
    <row r="129" spans="1:18" x14ac:dyDescent="0.25">
      <c r="A129" s="88">
        <v>47362</v>
      </c>
      <c r="B129" s="87">
        <v>116</v>
      </c>
      <c r="C129" s="86">
        <v>7737.5227013594704</v>
      </c>
      <c r="D129" s="85">
        <v>22.57</v>
      </c>
      <c r="E129" s="85">
        <v>685.64028244675148</v>
      </c>
      <c r="F129" s="85">
        <v>708.21</v>
      </c>
      <c r="G129" s="85">
        <v>7051.882418912719</v>
      </c>
      <c r="L129" s="135">
        <v>47362</v>
      </c>
      <c r="M129" s="134">
        <v>116</v>
      </c>
      <c r="N129" s="133">
        <v>1128.2838958857467</v>
      </c>
      <c r="O129" s="132">
        <v>3.29</v>
      </c>
      <c r="P129" s="132">
        <v>224.34428166244584</v>
      </c>
      <c r="Q129" s="132">
        <v>227.64</v>
      </c>
      <c r="R129" s="132">
        <v>903.93961422330085</v>
      </c>
    </row>
    <row r="130" spans="1:18" x14ac:dyDescent="0.25">
      <c r="A130" s="88">
        <v>47392</v>
      </c>
      <c r="B130" s="87">
        <v>117</v>
      </c>
      <c r="C130" s="86">
        <v>7051.882418912719</v>
      </c>
      <c r="D130" s="85">
        <v>20.57</v>
      </c>
      <c r="E130" s="85">
        <v>687.64006660388793</v>
      </c>
      <c r="F130" s="85">
        <v>708.21</v>
      </c>
      <c r="G130" s="85">
        <v>6364.242352308831</v>
      </c>
      <c r="L130" s="135">
        <v>47392</v>
      </c>
      <c r="M130" s="134">
        <v>117</v>
      </c>
      <c r="N130" s="133">
        <v>903.93961422330085</v>
      </c>
      <c r="O130" s="132">
        <v>2.64</v>
      </c>
      <c r="P130" s="132">
        <v>224.998619150628</v>
      </c>
      <c r="Q130" s="132">
        <v>227.64</v>
      </c>
      <c r="R130" s="132">
        <v>678.94099507267288</v>
      </c>
    </row>
    <row r="131" spans="1:18" x14ac:dyDescent="0.25">
      <c r="A131" s="88">
        <v>47423</v>
      </c>
      <c r="B131" s="87">
        <v>118</v>
      </c>
      <c r="C131" s="86">
        <v>6364.242352308831</v>
      </c>
      <c r="D131" s="85">
        <v>18.559999999999999</v>
      </c>
      <c r="E131" s="85">
        <v>689.64568346481587</v>
      </c>
      <c r="F131" s="85">
        <v>708.21</v>
      </c>
      <c r="G131" s="85">
        <v>5674.5966688440149</v>
      </c>
      <c r="L131" s="135">
        <v>47423</v>
      </c>
      <c r="M131" s="134">
        <v>118</v>
      </c>
      <c r="N131" s="133">
        <v>678.94099507267288</v>
      </c>
      <c r="O131" s="132">
        <v>1.98</v>
      </c>
      <c r="P131" s="132">
        <v>225.65486512315064</v>
      </c>
      <c r="Q131" s="132">
        <v>227.64</v>
      </c>
      <c r="R131" s="132">
        <v>453.28612994952221</v>
      </c>
    </row>
    <row r="132" spans="1:18" x14ac:dyDescent="0.25">
      <c r="A132" s="88">
        <v>47453</v>
      </c>
      <c r="B132" s="87">
        <v>119</v>
      </c>
      <c r="C132" s="86">
        <v>5674.5966688440149</v>
      </c>
      <c r="D132" s="85">
        <v>16.55</v>
      </c>
      <c r="E132" s="85">
        <v>691.65715004158824</v>
      </c>
      <c r="F132" s="85">
        <v>708.21</v>
      </c>
      <c r="G132" s="85">
        <v>4982.9395188024264</v>
      </c>
      <c r="L132" s="135">
        <v>47453</v>
      </c>
      <c r="M132" s="134">
        <v>119</v>
      </c>
      <c r="N132" s="133">
        <v>453.28612994952221</v>
      </c>
      <c r="O132" s="132">
        <v>1.32</v>
      </c>
      <c r="P132" s="132">
        <v>226.31302514642653</v>
      </c>
      <c r="Q132" s="132">
        <v>227.64</v>
      </c>
      <c r="R132" s="132">
        <v>226.97310480309568</v>
      </c>
    </row>
    <row r="133" spans="1:18" x14ac:dyDescent="0.25">
      <c r="A133" s="138">
        <v>47484</v>
      </c>
      <c r="B133" s="129">
        <v>120</v>
      </c>
      <c r="C133" s="137">
        <v>4982.9395188024264</v>
      </c>
      <c r="D133" s="136">
        <v>14.53</v>
      </c>
      <c r="E133" s="136">
        <v>693.67448339590101</v>
      </c>
      <c r="F133" s="136">
        <v>708.20448339590098</v>
      </c>
      <c r="G133" s="136">
        <v>4289.2650354065254</v>
      </c>
      <c r="L133" s="135">
        <v>47484</v>
      </c>
      <c r="M133" s="134">
        <v>120</v>
      </c>
      <c r="N133" s="133">
        <v>226.97310480309568</v>
      </c>
      <c r="O133" s="132">
        <v>0.66</v>
      </c>
      <c r="P133" s="132">
        <v>226.97310480309568</v>
      </c>
      <c r="Q133" s="132">
        <v>227.63310480309568</v>
      </c>
      <c r="R133" s="132">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33A9-BE16-4ED3-95F3-41A688510AB0}">
  <dimension ref="A1:R133"/>
  <sheetViews>
    <sheetView workbookViewId="0">
      <selection activeCell="L18" sqref="L18"/>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1" width="9.140625" style="84"/>
    <col min="12" max="12" width="9.140625" style="131"/>
    <col min="13" max="13" width="7.85546875" style="131" customWidth="1"/>
    <col min="14" max="14" width="14.7109375" style="131" customWidth="1"/>
    <col min="15" max="15" width="14.28515625" style="131" customWidth="1"/>
    <col min="16" max="18" width="14.7109375" style="131" customWidth="1"/>
    <col min="19" max="257" width="9.140625" style="84"/>
    <col min="258" max="258" width="7.85546875" style="84" customWidth="1"/>
    <col min="259" max="259" width="14.7109375" style="84" customWidth="1"/>
    <col min="260" max="260" width="14.28515625" style="84" customWidth="1"/>
    <col min="261" max="263" width="14.7109375" style="84" customWidth="1"/>
    <col min="264" max="268" width="9.140625" style="84"/>
    <col min="269" max="269" width="7.85546875" style="84" customWidth="1"/>
    <col min="270" max="270" width="14.7109375" style="84" customWidth="1"/>
    <col min="271" max="271" width="14.28515625" style="84" customWidth="1"/>
    <col min="272" max="274" width="14.7109375" style="84" customWidth="1"/>
    <col min="275" max="513" width="9.140625" style="84"/>
    <col min="514" max="514" width="7.85546875" style="84" customWidth="1"/>
    <col min="515" max="515" width="14.7109375" style="84" customWidth="1"/>
    <col min="516" max="516" width="14.28515625" style="84" customWidth="1"/>
    <col min="517" max="519" width="14.7109375" style="84" customWidth="1"/>
    <col min="520" max="524" width="9.140625" style="84"/>
    <col min="525" max="525" width="7.85546875" style="84" customWidth="1"/>
    <col min="526" max="526" width="14.7109375" style="84" customWidth="1"/>
    <col min="527" max="527" width="14.28515625" style="84" customWidth="1"/>
    <col min="528" max="530" width="14.7109375" style="84" customWidth="1"/>
    <col min="531" max="769" width="9.140625" style="84"/>
    <col min="770" max="770" width="7.85546875" style="84" customWidth="1"/>
    <col min="771" max="771" width="14.7109375" style="84" customWidth="1"/>
    <col min="772" max="772" width="14.28515625" style="84" customWidth="1"/>
    <col min="773" max="775" width="14.7109375" style="84" customWidth="1"/>
    <col min="776" max="780" width="9.140625" style="84"/>
    <col min="781" max="781" width="7.85546875" style="84" customWidth="1"/>
    <col min="782" max="782" width="14.7109375" style="84" customWidth="1"/>
    <col min="783" max="783" width="14.28515625" style="84" customWidth="1"/>
    <col min="784" max="786" width="14.7109375" style="84" customWidth="1"/>
    <col min="787" max="1025" width="9.140625" style="84"/>
    <col min="1026" max="1026" width="7.85546875" style="84" customWidth="1"/>
    <col min="1027" max="1027" width="14.7109375" style="84" customWidth="1"/>
    <col min="1028" max="1028" width="14.28515625" style="84" customWidth="1"/>
    <col min="1029" max="1031" width="14.7109375" style="84" customWidth="1"/>
    <col min="1032" max="1036" width="9.140625" style="84"/>
    <col min="1037" max="1037" width="7.85546875" style="84" customWidth="1"/>
    <col min="1038" max="1038" width="14.7109375" style="84" customWidth="1"/>
    <col min="1039" max="1039" width="14.28515625" style="84" customWidth="1"/>
    <col min="1040" max="1042" width="14.7109375" style="84" customWidth="1"/>
    <col min="1043" max="1281" width="9.140625" style="84"/>
    <col min="1282" max="1282" width="7.85546875" style="84" customWidth="1"/>
    <col min="1283" max="1283" width="14.7109375" style="84" customWidth="1"/>
    <col min="1284" max="1284" width="14.28515625" style="84" customWidth="1"/>
    <col min="1285" max="1287" width="14.7109375" style="84" customWidth="1"/>
    <col min="1288" max="1292" width="9.140625" style="84"/>
    <col min="1293" max="1293" width="7.85546875" style="84" customWidth="1"/>
    <col min="1294" max="1294" width="14.7109375" style="84" customWidth="1"/>
    <col min="1295" max="1295" width="14.28515625" style="84" customWidth="1"/>
    <col min="1296" max="1298" width="14.7109375" style="84" customWidth="1"/>
    <col min="1299" max="1537" width="9.140625" style="84"/>
    <col min="1538" max="1538" width="7.85546875" style="84" customWidth="1"/>
    <col min="1539" max="1539" width="14.7109375" style="84" customWidth="1"/>
    <col min="1540" max="1540" width="14.28515625" style="84" customWidth="1"/>
    <col min="1541" max="1543" width="14.7109375" style="84" customWidth="1"/>
    <col min="1544" max="1548" width="9.140625" style="84"/>
    <col min="1549" max="1549" width="7.85546875" style="84" customWidth="1"/>
    <col min="1550" max="1550" width="14.7109375" style="84" customWidth="1"/>
    <col min="1551" max="1551" width="14.28515625" style="84" customWidth="1"/>
    <col min="1552" max="1554" width="14.7109375" style="84" customWidth="1"/>
    <col min="1555" max="1793" width="9.140625" style="84"/>
    <col min="1794" max="1794" width="7.85546875" style="84" customWidth="1"/>
    <col min="1795" max="1795" width="14.7109375" style="84" customWidth="1"/>
    <col min="1796" max="1796" width="14.28515625" style="84" customWidth="1"/>
    <col min="1797" max="1799" width="14.7109375" style="84" customWidth="1"/>
    <col min="1800" max="1804" width="9.140625" style="84"/>
    <col min="1805" max="1805" width="7.85546875" style="84" customWidth="1"/>
    <col min="1806" max="1806" width="14.7109375" style="84" customWidth="1"/>
    <col min="1807" max="1807" width="14.28515625" style="84" customWidth="1"/>
    <col min="1808" max="1810" width="14.7109375" style="84" customWidth="1"/>
    <col min="1811" max="2049" width="9.140625" style="84"/>
    <col min="2050" max="2050" width="7.85546875" style="84" customWidth="1"/>
    <col min="2051" max="2051" width="14.7109375" style="84" customWidth="1"/>
    <col min="2052" max="2052" width="14.28515625" style="84" customWidth="1"/>
    <col min="2053" max="2055" width="14.7109375" style="84" customWidth="1"/>
    <col min="2056" max="2060" width="9.140625" style="84"/>
    <col min="2061" max="2061" width="7.85546875" style="84" customWidth="1"/>
    <col min="2062" max="2062" width="14.7109375" style="84" customWidth="1"/>
    <col min="2063" max="2063" width="14.28515625" style="84" customWidth="1"/>
    <col min="2064" max="2066" width="14.7109375" style="84" customWidth="1"/>
    <col min="2067" max="2305" width="9.140625" style="84"/>
    <col min="2306" max="2306" width="7.85546875" style="84" customWidth="1"/>
    <col min="2307" max="2307" width="14.7109375" style="84" customWidth="1"/>
    <col min="2308" max="2308" width="14.28515625" style="84" customWidth="1"/>
    <col min="2309" max="2311" width="14.7109375" style="84" customWidth="1"/>
    <col min="2312" max="2316" width="9.140625" style="84"/>
    <col min="2317" max="2317" width="7.85546875" style="84" customWidth="1"/>
    <col min="2318" max="2318" width="14.7109375" style="84" customWidth="1"/>
    <col min="2319" max="2319" width="14.28515625" style="84" customWidth="1"/>
    <col min="2320" max="2322" width="14.7109375" style="84" customWidth="1"/>
    <col min="2323" max="2561" width="9.140625" style="84"/>
    <col min="2562" max="2562" width="7.85546875" style="84" customWidth="1"/>
    <col min="2563" max="2563" width="14.7109375" style="84" customWidth="1"/>
    <col min="2564" max="2564" width="14.28515625" style="84" customWidth="1"/>
    <col min="2565" max="2567" width="14.7109375" style="84" customWidth="1"/>
    <col min="2568" max="2572" width="9.140625" style="84"/>
    <col min="2573" max="2573" width="7.85546875" style="84" customWidth="1"/>
    <col min="2574" max="2574" width="14.7109375" style="84" customWidth="1"/>
    <col min="2575" max="2575" width="14.28515625" style="84" customWidth="1"/>
    <col min="2576" max="2578" width="14.7109375" style="84" customWidth="1"/>
    <col min="2579" max="2817" width="9.140625" style="84"/>
    <col min="2818" max="2818" width="7.85546875" style="84" customWidth="1"/>
    <col min="2819" max="2819" width="14.7109375" style="84" customWidth="1"/>
    <col min="2820" max="2820" width="14.28515625" style="84" customWidth="1"/>
    <col min="2821" max="2823" width="14.7109375" style="84" customWidth="1"/>
    <col min="2824" max="2828" width="9.140625" style="84"/>
    <col min="2829" max="2829" width="7.85546875" style="84" customWidth="1"/>
    <col min="2830" max="2830" width="14.7109375" style="84" customWidth="1"/>
    <col min="2831" max="2831" width="14.28515625" style="84" customWidth="1"/>
    <col min="2832" max="2834" width="14.7109375" style="84" customWidth="1"/>
    <col min="2835" max="3073" width="9.140625" style="84"/>
    <col min="3074" max="3074" width="7.85546875" style="84" customWidth="1"/>
    <col min="3075" max="3075" width="14.7109375" style="84" customWidth="1"/>
    <col min="3076" max="3076" width="14.28515625" style="84" customWidth="1"/>
    <col min="3077" max="3079" width="14.7109375" style="84" customWidth="1"/>
    <col min="3080" max="3084" width="9.140625" style="84"/>
    <col min="3085" max="3085" width="7.85546875" style="84" customWidth="1"/>
    <col min="3086" max="3086" width="14.7109375" style="84" customWidth="1"/>
    <col min="3087" max="3087" width="14.28515625" style="84" customWidth="1"/>
    <col min="3088" max="3090" width="14.7109375" style="84" customWidth="1"/>
    <col min="3091" max="3329" width="9.140625" style="84"/>
    <col min="3330" max="3330" width="7.85546875" style="84" customWidth="1"/>
    <col min="3331" max="3331" width="14.7109375" style="84" customWidth="1"/>
    <col min="3332" max="3332" width="14.28515625" style="84" customWidth="1"/>
    <col min="3333" max="3335" width="14.7109375" style="84" customWidth="1"/>
    <col min="3336" max="3340" width="9.140625" style="84"/>
    <col min="3341" max="3341" width="7.85546875" style="84" customWidth="1"/>
    <col min="3342" max="3342" width="14.7109375" style="84" customWidth="1"/>
    <col min="3343" max="3343" width="14.28515625" style="84" customWidth="1"/>
    <col min="3344" max="3346" width="14.7109375" style="84" customWidth="1"/>
    <col min="3347" max="3585" width="9.140625" style="84"/>
    <col min="3586" max="3586" width="7.85546875" style="84" customWidth="1"/>
    <col min="3587" max="3587" width="14.7109375" style="84" customWidth="1"/>
    <col min="3588" max="3588" width="14.28515625" style="84" customWidth="1"/>
    <col min="3589" max="3591" width="14.7109375" style="84" customWidth="1"/>
    <col min="3592" max="3596" width="9.140625" style="84"/>
    <col min="3597" max="3597" width="7.85546875" style="84" customWidth="1"/>
    <col min="3598" max="3598" width="14.7109375" style="84" customWidth="1"/>
    <col min="3599" max="3599" width="14.28515625" style="84" customWidth="1"/>
    <col min="3600" max="3602" width="14.7109375" style="84" customWidth="1"/>
    <col min="3603" max="3841" width="9.140625" style="84"/>
    <col min="3842" max="3842" width="7.85546875" style="84" customWidth="1"/>
    <col min="3843" max="3843" width="14.7109375" style="84" customWidth="1"/>
    <col min="3844" max="3844" width="14.28515625" style="84" customWidth="1"/>
    <col min="3845" max="3847" width="14.7109375" style="84" customWidth="1"/>
    <col min="3848" max="3852" width="9.140625" style="84"/>
    <col min="3853" max="3853" width="7.85546875" style="84" customWidth="1"/>
    <col min="3854" max="3854" width="14.7109375" style="84" customWidth="1"/>
    <col min="3855" max="3855" width="14.28515625" style="84" customWidth="1"/>
    <col min="3856" max="3858" width="14.7109375" style="84" customWidth="1"/>
    <col min="3859" max="4097" width="9.140625" style="84"/>
    <col min="4098" max="4098" width="7.85546875" style="84" customWidth="1"/>
    <col min="4099" max="4099" width="14.7109375" style="84" customWidth="1"/>
    <col min="4100" max="4100" width="14.28515625" style="84" customWidth="1"/>
    <col min="4101" max="4103" width="14.7109375" style="84" customWidth="1"/>
    <col min="4104" max="4108" width="9.140625" style="84"/>
    <col min="4109" max="4109" width="7.85546875" style="84" customWidth="1"/>
    <col min="4110" max="4110" width="14.7109375" style="84" customWidth="1"/>
    <col min="4111" max="4111" width="14.28515625" style="84" customWidth="1"/>
    <col min="4112" max="4114" width="14.7109375" style="84" customWidth="1"/>
    <col min="4115" max="4353" width="9.140625" style="84"/>
    <col min="4354" max="4354" width="7.85546875" style="84" customWidth="1"/>
    <col min="4355" max="4355" width="14.7109375" style="84" customWidth="1"/>
    <col min="4356" max="4356" width="14.28515625" style="84" customWidth="1"/>
    <col min="4357" max="4359" width="14.7109375" style="84" customWidth="1"/>
    <col min="4360" max="4364" width="9.140625" style="84"/>
    <col min="4365" max="4365" width="7.85546875" style="84" customWidth="1"/>
    <col min="4366" max="4366" width="14.7109375" style="84" customWidth="1"/>
    <col min="4367" max="4367" width="14.28515625" style="84" customWidth="1"/>
    <col min="4368" max="4370" width="14.7109375" style="84" customWidth="1"/>
    <col min="4371" max="4609" width="9.140625" style="84"/>
    <col min="4610" max="4610" width="7.85546875" style="84" customWidth="1"/>
    <col min="4611" max="4611" width="14.7109375" style="84" customWidth="1"/>
    <col min="4612" max="4612" width="14.28515625" style="84" customWidth="1"/>
    <col min="4613" max="4615" width="14.7109375" style="84" customWidth="1"/>
    <col min="4616" max="4620" width="9.140625" style="84"/>
    <col min="4621" max="4621" width="7.85546875" style="84" customWidth="1"/>
    <col min="4622" max="4622" width="14.7109375" style="84" customWidth="1"/>
    <col min="4623" max="4623" width="14.28515625" style="84" customWidth="1"/>
    <col min="4624" max="4626" width="14.7109375" style="84" customWidth="1"/>
    <col min="4627" max="4865" width="9.140625" style="84"/>
    <col min="4866" max="4866" width="7.85546875" style="84" customWidth="1"/>
    <col min="4867" max="4867" width="14.7109375" style="84" customWidth="1"/>
    <col min="4868" max="4868" width="14.28515625" style="84" customWidth="1"/>
    <col min="4869" max="4871" width="14.7109375" style="84" customWidth="1"/>
    <col min="4872" max="4876" width="9.140625" style="84"/>
    <col min="4877" max="4877" width="7.85546875" style="84" customWidth="1"/>
    <col min="4878" max="4878" width="14.7109375" style="84" customWidth="1"/>
    <col min="4879" max="4879" width="14.28515625" style="84" customWidth="1"/>
    <col min="4880" max="4882" width="14.7109375" style="84" customWidth="1"/>
    <col min="4883" max="5121" width="9.140625" style="84"/>
    <col min="5122" max="5122" width="7.85546875" style="84" customWidth="1"/>
    <col min="5123" max="5123" width="14.7109375" style="84" customWidth="1"/>
    <col min="5124" max="5124" width="14.28515625" style="84" customWidth="1"/>
    <col min="5125" max="5127" width="14.7109375" style="84" customWidth="1"/>
    <col min="5128" max="5132" width="9.140625" style="84"/>
    <col min="5133" max="5133" width="7.85546875" style="84" customWidth="1"/>
    <col min="5134" max="5134" width="14.7109375" style="84" customWidth="1"/>
    <col min="5135" max="5135" width="14.28515625" style="84" customWidth="1"/>
    <col min="5136" max="5138" width="14.7109375" style="84" customWidth="1"/>
    <col min="5139" max="5377" width="9.140625" style="84"/>
    <col min="5378" max="5378" width="7.85546875" style="84" customWidth="1"/>
    <col min="5379" max="5379" width="14.7109375" style="84" customWidth="1"/>
    <col min="5380" max="5380" width="14.28515625" style="84" customWidth="1"/>
    <col min="5381" max="5383" width="14.7109375" style="84" customWidth="1"/>
    <col min="5384" max="5388" width="9.140625" style="84"/>
    <col min="5389" max="5389" width="7.85546875" style="84" customWidth="1"/>
    <col min="5390" max="5390" width="14.7109375" style="84" customWidth="1"/>
    <col min="5391" max="5391" width="14.28515625" style="84" customWidth="1"/>
    <col min="5392" max="5394" width="14.7109375" style="84" customWidth="1"/>
    <col min="5395" max="5633" width="9.140625" style="84"/>
    <col min="5634" max="5634" width="7.85546875" style="84" customWidth="1"/>
    <col min="5635" max="5635" width="14.7109375" style="84" customWidth="1"/>
    <col min="5636" max="5636" width="14.28515625" style="84" customWidth="1"/>
    <col min="5637" max="5639" width="14.7109375" style="84" customWidth="1"/>
    <col min="5640" max="5644" width="9.140625" style="84"/>
    <col min="5645" max="5645" width="7.85546875" style="84" customWidth="1"/>
    <col min="5646" max="5646" width="14.7109375" style="84" customWidth="1"/>
    <col min="5647" max="5647" width="14.28515625" style="84" customWidth="1"/>
    <col min="5648" max="5650" width="14.7109375" style="84" customWidth="1"/>
    <col min="5651" max="5889" width="9.140625" style="84"/>
    <col min="5890" max="5890" width="7.85546875" style="84" customWidth="1"/>
    <col min="5891" max="5891" width="14.7109375" style="84" customWidth="1"/>
    <col min="5892" max="5892" width="14.28515625" style="84" customWidth="1"/>
    <col min="5893" max="5895" width="14.7109375" style="84" customWidth="1"/>
    <col min="5896" max="5900" width="9.140625" style="84"/>
    <col min="5901" max="5901" width="7.85546875" style="84" customWidth="1"/>
    <col min="5902" max="5902" width="14.7109375" style="84" customWidth="1"/>
    <col min="5903" max="5903" width="14.28515625" style="84" customWidth="1"/>
    <col min="5904" max="5906" width="14.7109375" style="84" customWidth="1"/>
    <col min="5907" max="6145" width="9.140625" style="84"/>
    <col min="6146" max="6146" width="7.85546875" style="84" customWidth="1"/>
    <col min="6147" max="6147" width="14.7109375" style="84" customWidth="1"/>
    <col min="6148" max="6148" width="14.28515625" style="84" customWidth="1"/>
    <col min="6149" max="6151" width="14.7109375" style="84" customWidth="1"/>
    <col min="6152" max="6156" width="9.140625" style="84"/>
    <col min="6157" max="6157" width="7.85546875" style="84" customWidth="1"/>
    <col min="6158" max="6158" width="14.7109375" style="84" customWidth="1"/>
    <col min="6159" max="6159" width="14.28515625" style="84" customWidth="1"/>
    <col min="6160" max="6162" width="14.7109375" style="84" customWidth="1"/>
    <col min="6163" max="6401" width="9.140625" style="84"/>
    <col min="6402" max="6402" width="7.85546875" style="84" customWidth="1"/>
    <col min="6403" max="6403" width="14.7109375" style="84" customWidth="1"/>
    <col min="6404" max="6404" width="14.28515625" style="84" customWidth="1"/>
    <col min="6405" max="6407" width="14.7109375" style="84" customWidth="1"/>
    <col min="6408" max="6412" width="9.140625" style="84"/>
    <col min="6413" max="6413" width="7.85546875" style="84" customWidth="1"/>
    <col min="6414" max="6414" width="14.7109375" style="84" customWidth="1"/>
    <col min="6415" max="6415" width="14.28515625" style="84" customWidth="1"/>
    <col min="6416" max="6418" width="14.7109375" style="84" customWidth="1"/>
    <col min="6419" max="6657" width="9.140625" style="84"/>
    <col min="6658" max="6658" width="7.85546875" style="84" customWidth="1"/>
    <col min="6659" max="6659" width="14.7109375" style="84" customWidth="1"/>
    <col min="6660" max="6660" width="14.28515625" style="84" customWidth="1"/>
    <col min="6661" max="6663" width="14.7109375" style="84" customWidth="1"/>
    <col min="6664" max="6668" width="9.140625" style="84"/>
    <col min="6669" max="6669" width="7.85546875" style="84" customWidth="1"/>
    <col min="6670" max="6670" width="14.7109375" style="84" customWidth="1"/>
    <col min="6671" max="6671" width="14.28515625" style="84" customWidth="1"/>
    <col min="6672" max="6674" width="14.7109375" style="84" customWidth="1"/>
    <col min="6675" max="6913" width="9.140625" style="84"/>
    <col min="6914" max="6914" width="7.85546875" style="84" customWidth="1"/>
    <col min="6915" max="6915" width="14.7109375" style="84" customWidth="1"/>
    <col min="6916" max="6916" width="14.28515625" style="84" customWidth="1"/>
    <col min="6917" max="6919" width="14.7109375" style="84" customWidth="1"/>
    <col min="6920" max="6924" width="9.140625" style="84"/>
    <col min="6925" max="6925" width="7.85546875" style="84" customWidth="1"/>
    <col min="6926" max="6926" width="14.7109375" style="84" customWidth="1"/>
    <col min="6927" max="6927" width="14.28515625" style="84" customWidth="1"/>
    <col min="6928" max="6930" width="14.7109375" style="84" customWidth="1"/>
    <col min="6931" max="7169" width="9.140625" style="84"/>
    <col min="7170" max="7170" width="7.85546875" style="84" customWidth="1"/>
    <col min="7171" max="7171" width="14.7109375" style="84" customWidth="1"/>
    <col min="7172" max="7172" width="14.28515625" style="84" customWidth="1"/>
    <col min="7173" max="7175" width="14.7109375" style="84" customWidth="1"/>
    <col min="7176" max="7180" width="9.140625" style="84"/>
    <col min="7181" max="7181" width="7.85546875" style="84" customWidth="1"/>
    <col min="7182" max="7182" width="14.7109375" style="84" customWidth="1"/>
    <col min="7183" max="7183" width="14.28515625" style="84" customWidth="1"/>
    <col min="7184" max="7186" width="14.7109375" style="84" customWidth="1"/>
    <col min="7187" max="7425" width="9.140625" style="84"/>
    <col min="7426" max="7426" width="7.85546875" style="84" customWidth="1"/>
    <col min="7427" max="7427" width="14.7109375" style="84" customWidth="1"/>
    <col min="7428" max="7428" width="14.28515625" style="84" customWidth="1"/>
    <col min="7429" max="7431" width="14.7109375" style="84" customWidth="1"/>
    <col min="7432" max="7436" width="9.140625" style="84"/>
    <col min="7437" max="7437" width="7.85546875" style="84" customWidth="1"/>
    <col min="7438" max="7438" width="14.7109375" style="84" customWidth="1"/>
    <col min="7439" max="7439" width="14.28515625" style="84" customWidth="1"/>
    <col min="7440" max="7442" width="14.7109375" style="84" customWidth="1"/>
    <col min="7443" max="7681" width="9.140625" style="84"/>
    <col min="7682" max="7682" width="7.85546875" style="84" customWidth="1"/>
    <col min="7683" max="7683" width="14.7109375" style="84" customWidth="1"/>
    <col min="7684" max="7684" width="14.28515625" style="84" customWidth="1"/>
    <col min="7685" max="7687" width="14.7109375" style="84" customWidth="1"/>
    <col min="7688" max="7692" width="9.140625" style="84"/>
    <col min="7693" max="7693" width="7.85546875" style="84" customWidth="1"/>
    <col min="7694" max="7694" width="14.7109375" style="84" customWidth="1"/>
    <col min="7695" max="7695" width="14.28515625" style="84" customWidth="1"/>
    <col min="7696" max="7698" width="14.7109375" style="84" customWidth="1"/>
    <col min="7699" max="7937" width="9.140625" style="84"/>
    <col min="7938" max="7938" width="7.85546875" style="84" customWidth="1"/>
    <col min="7939" max="7939" width="14.7109375" style="84" customWidth="1"/>
    <col min="7940" max="7940" width="14.28515625" style="84" customWidth="1"/>
    <col min="7941" max="7943" width="14.7109375" style="84" customWidth="1"/>
    <col min="7944" max="7948" width="9.140625" style="84"/>
    <col min="7949" max="7949" width="7.85546875" style="84" customWidth="1"/>
    <col min="7950" max="7950" width="14.7109375" style="84" customWidth="1"/>
    <col min="7951" max="7951" width="14.28515625" style="84" customWidth="1"/>
    <col min="7952" max="7954" width="14.7109375" style="84" customWidth="1"/>
    <col min="7955" max="8193" width="9.140625" style="84"/>
    <col min="8194" max="8194" width="7.85546875" style="84" customWidth="1"/>
    <col min="8195" max="8195" width="14.7109375" style="84" customWidth="1"/>
    <col min="8196" max="8196" width="14.28515625" style="84" customWidth="1"/>
    <col min="8197" max="8199" width="14.7109375" style="84" customWidth="1"/>
    <col min="8200" max="8204" width="9.140625" style="84"/>
    <col min="8205" max="8205" width="7.85546875" style="84" customWidth="1"/>
    <col min="8206" max="8206" width="14.7109375" style="84" customWidth="1"/>
    <col min="8207" max="8207" width="14.28515625" style="84" customWidth="1"/>
    <col min="8208" max="8210" width="14.7109375" style="84" customWidth="1"/>
    <col min="8211" max="8449" width="9.140625" style="84"/>
    <col min="8450" max="8450" width="7.85546875" style="84" customWidth="1"/>
    <col min="8451" max="8451" width="14.7109375" style="84" customWidth="1"/>
    <col min="8452" max="8452" width="14.28515625" style="84" customWidth="1"/>
    <col min="8453" max="8455" width="14.7109375" style="84" customWidth="1"/>
    <col min="8456" max="8460" width="9.140625" style="84"/>
    <col min="8461" max="8461" width="7.85546875" style="84" customWidth="1"/>
    <col min="8462" max="8462" width="14.7109375" style="84" customWidth="1"/>
    <col min="8463" max="8463" width="14.28515625" style="84" customWidth="1"/>
    <col min="8464" max="8466" width="14.7109375" style="84" customWidth="1"/>
    <col min="8467" max="8705" width="9.140625" style="84"/>
    <col min="8706" max="8706" width="7.85546875" style="84" customWidth="1"/>
    <col min="8707" max="8707" width="14.7109375" style="84" customWidth="1"/>
    <col min="8708" max="8708" width="14.28515625" style="84" customWidth="1"/>
    <col min="8709" max="8711" width="14.7109375" style="84" customWidth="1"/>
    <col min="8712" max="8716" width="9.140625" style="84"/>
    <col min="8717" max="8717" width="7.85546875" style="84" customWidth="1"/>
    <col min="8718" max="8718" width="14.7109375" style="84" customWidth="1"/>
    <col min="8719" max="8719" width="14.28515625" style="84" customWidth="1"/>
    <col min="8720" max="8722" width="14.7109375" style="84" customWidth="1"/>
    <col min="8723" max="8961" width="9.140625" style="84"/>
    <col min="8962" max="8962" width="7.85546875" style="84" customWidth="1"/>
    <col min="8963" max="8963" width="14.7109375" style="84" customWidth="1"/>
    <col min="8964" max="8964" width="14.28515625" style="84" customWidth="1"/>
    <col min="8965" max="8967" width="14.7109375" style="84" customWidth="1"/>
    <col min="8968" max="8972" width="9.140625" style="84"/>
    <col min="8973" max="8973" width="7.85546875" style="84" customWidth="1"/>
    <col min="8974" max="8974" width="14.7109375" style="84" customWidth="1"/>
    <col min="8975" max="8975" width="14.28515625" style="84" customWidth="1"/>
    <col min="8976" max="8978" width="14.7109375" style="84" customWidth="1"/>
    <col min="8979" max="9217" width="9.140625" style="84"/>
    <col min="9218" max="9218" width="7.85546875" style="84" customWidth="1"/>
    <col min="9219" max="9219" width="14.7109375" style="84" customWidth="1"/>
    <col min="9220" max="9220" width="14.28515625" style="84" customWidth="1"/>
    <col min="9221" max="9223" width="14.7109375" style="84" customWidth="1"/>
    <col min="9224" max="9228" width="9.140625" style="84"/>
    <col min="9229" max="9229" width="7.85546875" style="84" customWidth="1"/>
    <col min="9230" max="9230" width="14.7109375" style="84" customWidth="1"/>
    <col min="9231" max="9231" width="14.28515625" style="84" customWidth="1"/>
    <col min="9232" max="9234" width="14.7109375" style="84" customWidth="1"/>
    <col min="9235" max="9473" width="9.140625" style="84"/>
    <col min="9474" max="9474" width="7.85546875" style="84" customWidth="1"/>
    <col min="9475" max="9475" width="14.7109375" style="84" customWidth="1"/>
    <col min="9476" max="9476" width="14.28515625" style="84" customWidth="1"/>
    <col min="9477" max="9479" width="14.7109375" style="84" customWidth="1"/>
    <col min="9480" max="9484" width="9.140625" style="84"/>
    <col min="9485" max="9485" width="7.85546875" style="84" customWidth="1"/>
    <col min="9486" max="9486" width="14.7109375" style="84" customWidth="1"/>
    <col min="9487" max="9487" width="14.28515625" style="84" customWidth="1"/>
    <col min="9488" max="9490" width="14.7109375" style="84" customWidth="1"/>
    <col min="9491" max="9729" width="9.140625" style="84"/>
    <col min="9730" max="9730" width="7.85546875" style="84" customWidth="1"/>
    <col min="9731" max="9731" width="14.7109375" style="84" customWidth="1"/>
    <col min="9732" max="9732" width="14.28515625" style="84" customWidth="1"/>
    <col min="9733" max="9735" width="14.7109375" style="84" customWidth="1"/>
    <col min="9736" max="9740" width="9.140625" style="84"/>
    <col min="9741" max="9741" width="7.85546875" style="84" customWidth="1"/>
    <col min="9742" max="9742" width="14.7109375" style="84" customWidth="1"/>
    <col min="9743" max="9743" width="14.28515625" style="84" customWidth="1"/>
    <col min="9744" max="9746" width="14.7109375" style="84" customWidth="1"/>
    <col min="9747" max="9985" width="9.140625" style="84"/>
    <col min="9986" max="9986" width="7.85546875" style="84" customWidth="1"/>
    <col min="9987" max="9987" width="14.7109375" style="84" customWidth="1"/>
    <col min="9988" max="9988" width="14.28515625" style="84" customWidth="1"/>
    <col min="9989" max="9991" width="14.7109375" style="84" customWidth="1"/>
    <col min="9992" max="9996" width="9.140625" style="84"/>
    <col min="9997" max="9997" width="7.85546875" style="84" customWidth="1"/>
    <col min="9998" max="9998" width="14.7109375" style="84" customWidth="1"/>
    <col min="9999" max="9999" width="14.28515625" style="84" customWidth="1"/>
    <col min="10000" max="10002" width="14.7109375" style="84" customWidth="1"/>
    <col min="10003"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252" width="9.140625" style="84"/>
    <col min="10253" max="10253" width="7.85546875" style="84" customWidth="1"/>
    <col min="10254" max="10254" width="14.7109375" style="84" customWidth="1"/>
    <col min="10255" max="10255" width="14.28515625" style="84" customWidth="1"/>
    <col min="10256" max="10258" width="14.7109375" style="84" customWidth="1"/>
    <col min="10259"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508" width="9.140625" style="84"/>
    <col min="10509" max="10509" width="7.85546875" style="84" customWidth="1"/>
    <col min="10510" max="10510" width="14.7109375" style="84" customWidth="1"/>
    <col min="10511" max="10511" width="14.28515625" style="84" customWidth="1"/>
    <col min="10512" max="10514" width="14.7109375" style="84" customWidth="1"/>
    <col min="10515"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0764" width="9.140625" style="84"/>
    <col min="10765" max="10765" width="7.85546875" style="84" customWidth="1"/>
    <col min="10766" max="10766" width="14.7109375" style="84" customWidth="1"/>
    <col min="10767" max="10767" width="14.28515625" style="84" customWidth="1"/>
    <col min="10768" max="10770" width="14.7109375" style="84" customWidth="1"/>
    <col min="10771"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020" width="9.140625" style="84"/>
    <col min="11021" max="11021" width="7.85546875" style="84" customWidth="1"/>
    <col min="11022" max="11022" width="14.7109375" style="84" customWidth="1"/>
    <col min="11023" max="11023" width="14.28515625" style="84" customWidth="1"/>
    <col min="11024" max="11026" width="14.7109375" style="84" customWidth="1"/>
    <col min="11027"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276" width="9.140625" style="84"/>
    <col min="11277" max="11277" width="7.85546875" style="84" customWidth="1"/>
    <col min="11278" max="11278" width="14.7109375" style="84" customWidth="1"/>
    <col min="11279" max="11279" width="14.28515625" style="84" customWidth="1"/>
    <col min="11280" max="11282" width="14.7109375" style="84" customWidth="1"/>
    <col min="11283"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532" width="9.140625" style="84"/>
    <col min="11533" max="11533" width="7.85546875" style="84" customWidth="1"/>
    <col min="11534" max="11534" width="14.7109375" style="84" customWidth="1"/>
    <col min="11535" max="11535" width="14.28515625" style="84" customWidth="1"/>
    <col min="11536" max="11538" width="14.7109375" style="84" customWidth="1"/>
    <col min="11539"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1788" width="9.140625" style="84"/>
    <col min="11789" max="11789" width="7.85546875" style="84" customWidth="1"/>
    <col min="11790" max="11790" width="14.7109375" style="84" customWidth="1"/>
    <col min="11791" max="11791" width="14.28515625" style="84" customWidth="1"/>
    <col min="11792" max="11794" width="14.7109375" style="84" customWidth="1"/>
    <col min="11795"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044" width="9.140625" style="84"/>
    <col min="12045" max="12045" width="7.85546875" style="84" customWidth="1"/>
    <col min="12046" max="12046" width="14.7109375" style="84" customWidth="1"/>
    <col min="12047" max="12047" width="14.28515625" style="84" customWidth="1"/>
    <col min="12048" max="12050" width="14.7109375" style="84" customWidth="1"/>
    <col min="12051"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300" width="9.140625" style="84"/>
    <col min="12301" max="12301" width="7.85546875" style="84" customWidth="1"/>
    <col min="12302" max="12302" width="14.7109375" style="84" customWidth="1"/>
    <col min="12303" max="12303" width="14.28515625" style="84" customWidth="1"/>
    <col min="12304" max="12306" width="14.7109375" style="84" customWidth="1"/>
    <col min="12307"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556" width="9.140625" style="84"/>
    <col min="12557" max="12557" width="7.85546875" style="84" customWidth="1"/>
    <col min="12558" max="12558" width="14.7109375" style="84" customWidth="1"/>
    <col min="12559" max="12559" width="14.28515625" style="84" customWidth="1"/>
    <col min="12560" max="12562" width="14.7109375" style="84" customWidth="1"/>
    <col min="12563"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2812" width="9.140625" style="84"/>
    <col min="12813" max="12813" width="7.85546875" style="84" customWidth="1"/>
    <col min="12814" max="12814" width="14.7109375" style="84" customWidth="1"/>
    <col min="12815" max="12815" width="14.28515625" style="84" customWidth="1"/>
    <col min="12816" max="12818" width="14.7109375" style="84" customWidth="1"/>
    <col min="12819"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068" width="9.140625" style="84"/>
    <col min="13069" max="13069" width="7.85546875" style="84" customWidth="1"/>
    <col min="13070" max="13070" width="14.7109375" style="84" customWidth="1"/>
    <col min="13071" max="13071" width="14.28515625" style="84" customWidth="1"/>
    <col min="13072" max="13074" width="14.7109375" style="84" customWidth="1"/>
    <col min="13075"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324" width="9.140625" style="84"/>
    <col min="13325" max="13325" width="7.85546875" style="84" customWidth="1"/>
    <col min="13326" max="13326" width="14.7109375" style="84" customWidth="1"/>
    <col min="13327" max="13327" width="14.28515625" style="84" customWidth="1"/>
    <col min="13328" max="13330" width="14.7109375" style="84" customWidth="1"/>
    <col min="13331"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580" width="9.140625" style="84"/>
    <col min="13581" max="13581" width="7.85546875" style="84" customWidth="1"/>
    <col min="13582" max="13582" width="14.7109375" style="84" customWidth="1"/>
    <col min="13583" max="13583" width="14.28515625" style="84" customWidth="1"/>
    <col min="13584" max="13586" width="14.7109375" style="84" customWidth="1"/>
    <col min="13587"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3836" width="9.140625" style="84"/>
    <col min="13837" max="13837" width="7.85546875" style="84" customWidth="1"/>
    <col min="13838" max="13838" width="14.7109375" style="84" customWidth="1"/>
    <col min="13839" max="13839" width="14.28515625" style="84" customWidth="1"/>
    <col min="13840" max="13842" width="14.7109375" style="84" customWidth="1"/>
    <col min="13843"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092" width="9.140625" style="84"/>
    <col min="14093" max="14093" width="7.85546875" style="84" customWidth="1"/>
    <col min="14094" max="14094" width="14.7109375" style="84" customWidth="1"/>
    <col min="14095" max="14095" width="14.28515625" style="84" customWidth="1"/>
    <col min="14096" max="14098" width="14.7109375" style="84" customWidth="1"/>
    <col min="14099"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348" width="9.140625" style="84"/>
    <col min="14349" max="14349" width="7.85546875" style="84" customWidth="1"/>
    <col min="14350" max="14350" width="14.7109375" style="84" customWidth="1"/>
    <col min="14351" max="14351" width="14.28515625" style="84" customWidth="1"/>
    <col min="14352" max="14354" width="14.7109375" style="84" customWidth="1"/>
    <col min="14355"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604" width="9.140625" style="84"/>
    <col min="14605" max="14605" width="7.85546875" style="84" customWidth="1"/>
    <col min="14606" max="14606" width="14.7109375" style="84" customWidth="1"/>
    <col min="14607" max="14607" width="14.28515625" style="84" customWidth="1"/>
    <col min="14608" max="14610" width="14.7109375" style="84" customWidth="1"/>
    <col min="14611"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4860" width="9.140625" style="84"/>
    <col min="14861" max="14861" width="7.85546875" style="84" customWidth="1"/>
    <col min="14862" max="14862" width="14.7109375" style="84" customWidth="1"/>
    <col min="14863" max="14863" width="14.28515625" style="84" customWidth="1"/>
    <col min="14864" max="14866" width="14.7109375" style="84" customWidth="1"/>
    <col min="14867"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116" width="9.140625" style="84"/>
    <col min="15117" max="15117" width="7.85546875" style="84" customWidth="1"/>
    <col min="15118" max="15118" width="14.7109375" style="84" customWidth="1"/>
    <col min="15119" max="15119" width="14.28515625" style="84" customWidth="1"/>
    <col min="15120" max="15122" width="14.7109375" style="84" customWidth="1"/>
    <col min="15123"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372" width="9.140625" style="84"/>
    <col min="15373" max="15373" width="7.85546875" style="84" customWidth="1"/>
    <col min="15374" max="15374" width="14.7109375" style="84" customWidth="1"/>
    <col min="15375" max="15375" width="14.28515625" style="84" customWidth="1"/>
    <col min="15376" max="15378" width="14.7109375" style="84" customWidth="1"/>
    <col min="15379"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628" width="9.140625" style="84"/>
    <col min="15629" max="15629" width="7.85546875" style="84" customWidth="1"/>
    <col min="15630" max="15630" width="14.7109375" style="84" customWidth="1"/>
    <col min="15631" max="15631" width="14.28515625" style="84" customWidth="1"/>
    <col min="15632" max="15634" width="14.7109375" style="84" customWidth="1"/>
    <col min="15635"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5884" width="9.140625" style="84"/>
    <col min="15885" max="15885" width="7.85546875" style="84" customWidth="1"/>
    <col min="15886" max="15886" width="14.7109375" style="84" customWidth="1"/>
    <col min="15887" max="15887" width="14.28515625" style="84" customWidth="1"/>
    <col min="15888" max="15890" width="14.7109375" style="84" customWidth="1"/>
    <col min="15891"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140" width="9.140625" style="84"/>
    <col min="16141" max="16141" width="7.85546875" style="84" customWidth="1"/>
    <col min="16142" max="16142" width="14.7109375" style="84" customWidth="1"/>
    <col min="16143" max="16143" width="14.28515625" style="84" customWidth="1"/>
    <col min="16144" max="16146" width="14.7109375" style="84" customWidth="1"/>
    <col min="16147" max="16384" width="9.140625" style="84"/>
  </cols>
  <sheetData>
    <row r="1" spans="1:18" x14ac:dyDescent="0.25">
      <c r="A1" s="96"/>
      <c r="B1" s="96"/>
      <c r="C1" s="96"/>
      <c r="D1" s="96"/>
      <c r="E1" s="96"/>
      <c r="F1" s="96"/>
      <c r="G1" s="130"/>
      <c r="L1" s="140"/>
      <c r="M1" s="140"/>
      <c r="N1" s="140"/>
      <c r="O1" s="140"/>
      <c r="P1" s="140"/>
      <c r="Q1" s="140"/>
      <c r="R1" s="161"/>
    </row>
    <row r="2" spans="1:18" x14ac:dyDescent="0.25">
      <c r="A2" s="96"/>
      <c r="B2" s="96"/>
      <c r="C2" s="96"/>
      <c r="D2" s="96"/>
      <c r="E2" s="96"/>
      <c r="F2" s="129"/>
      <c r="G2" s="128"/>
      <c r="L2" s="140"/>
      <c r="M2" s="140"/>
      <c r="N2" s="140"/>
      <c r="O2" s="140"/>
      <c r="P2" s="140"/>
      <c r="Q2" s="134"/>
      <c r="R2" s="160"/>
    </row>
    <row r="3" spans="1:18" x14ac:dyDescent="0.25">
      <c r="A3" s="96"/>
      <c r="B3" s="96"/>
      <c r="C3" s="96"/>
      <c r="D3" s="96"/>
      <c r="E3" s="96"/>
      <c r="F3" s="129"/>
      <c r="G3" s="128"/>
      <c r="L3" s="140"/>
      <c r="M3" s="140"/>
      <c r="N3" s="140"/>
      <c r="O3" s="140"/>
      <c r="P3" s="140"/>
      <c r="Q3" s="134"/>
      <c r="R3" s="160"/>
    </row>
    <row r="4" spans="1:18" ht="21" x14ac:dyDescent="0.35">
      <c r="A4" s="96"/>
      <c r="B4" s="125" t="s">
        <v>66</v>
      </c>
      <c r="C4" s="96"/>
      <c r="D4" s="96"/>
      <c r="E4" s="124"/>
      <c r="F4" s="86"/>
      <c r="G4" s="96"/>
      <c r="K4" s="123"/>
      <c r="L4" s="140"/>
      <c r="M4" s="159" t="s">
        <v>67</v>
      </c>
      <c r="N4" s="140"/>
      <c r="O4" s="140"/>
      <c r="P4" s="134"/>
      <c r="Q4" s="133"/>
      <c r="R4" s="140"/>
    </row>
    <row r="5" spans="1:18" x14ac:dyDescent="0.25">
      <c r="A5" s="96"/>
      <c r="B5" s="96"/>
      <c r="C5" s="96"/>
      <c r="D5" s="96"/>
      <c r="E5" s="96"/>
      <c r="F5" s="86"/>
      <c r="G5" s="96"/>
      <c r="K5" s="122"/>
      <c r="L5" s="140"/>
      <c r="M5" s="140"/>
      <c r="N5" s="140"/>
      <c r="O5" s="140"/>
      <c r="P5" s="140"/>
      <c r="Q5" s="133"/>
      <c r="R5" s="140"/>
    </row>
    <row r="6" spans="1:18" x14ac:dyDescent="0.25">
      <c r="A6" s="96"/>
      <c r="B6" s="120" t="s">
        <v>37</v>
      </c>
      <c r="C6" s="119"/>
      <c r="D6" s="118"/>
      <c r="E6" s="117">
        <v>43862</v>
      </c>
      <c r="F6" s="116"/>
      <c r="G6" s="96"/>
      <c r="K6" s="114"/>
      <c r="L6" s="140"/>
      <c r="M6" s="158" t="s">
        <v>37</v>
      </c>
      <c r="N6" s="157"/>
      <c r="O6" s="156"/>
      <c r="P6" s="155">
        <v>43862</v>
      </c>
      <c r="Q6" s="154"/>
      <c r="R6" s="140"/>
    </row>
    <row r="7" spans="1:18" x14ac:dyDescent="0.25">
      <c r="A7" s="96"/>
      <c r="B7" s="105" t="s">
        <v>38</v>
      </c>
      <c r="C7" s="87"/>
      <c r="E7" s="94">
        <v>120</v>
      </c>
      <c r="F7" s="103" t="s">
        <v>39</v>
      </c>
      <c r="K7" s="90"/>
      <c r="L7" s="140"/>
      <c r="M7" s="152" t="s">
        <v>38</v>
      </c>
      <c r="N7" s="134"/>
      <c r="P7" s="141">
        <v>120</v>
      </c>
      <c r="Q7" s="149" t="s">
        <v>39</v>
      </c>
    </row>
    <row r="8" spans="1:18" x14ac:dyDescent="0.25">
      <c r="A8" s="96"/>
      <c r="B8" s="105" t="s">
        <v>44</v>
      </c>
      <c r="C8" s="87"/>
      <c r="D8" s="110">
        <v>43861</v>
      </c>
      <c r="E8" s="153">
        <v>29302.024796713958</v>
      </c>
      <c r="F8" s="103" t="s">
        <v>41</v>
      </c>
      <c r="K8" s="90"/>
      <c r="L8" s="140"/>
      <c r="M8" s="152" t="s">
        <v>44</v>
      </c>
      <c r="N8" s="134"/>
      <c r="O8" s="151">
        <v>43861</v>
      </c>
      <c r="P8" s="150">
        <v>28652.85</v>
      </c>
      <c r="Q8" s="149" t="s">
        <v>41</v>
      </c>
    </row>
    <row r="9" spans="1:18" x14ac:dyDescent="0.25">
      <c r="A9" s="96"/>
      <c r="B9" s="105" t="s">
        <v>45</v>
      </c>
      <c r="C9" s="87"/>
      <c r="D9" s="164">
        <v>47514</v>
      </c>
      <c r="E9" s="153">
        <v>0</v>
      </c>
      <c r="F9" s="103" t="s">
        <v>41</v>
      </c>
      <c r="G9" s="102"/>
      <c r="K9" s="90"/>
      <c r="L9" s="140"/>
      <c r="M9" s="152" t="s">
        <v>45</v>
      </c>
      <c r="N9" s="134"/>
      <c r="O9" s="163">
        <v>47514</v>
      </c>
      <c r="P9" s="150">
        <v>0</v>
      </c>
      <c r="Q9" s="149" t="s">
        <v>41</v>
      </c>
      <c r="R9" s="148"/>
    </row>
    <row r="10" spans="1:18" x14ac:dyDescent="0.25">
      <c r="A10" s="96"/>
      <c r="B10" s="101" t="s">
        <v>64</v>
      </c>
      <c r="C10" s="100"/>
      <c r="D10" s="99"/>
      <c r="E10" s="162">
        <v>3.5000000000000003E-2</v>
      </c>
      <c r="F10" s="97"/>
      <c r="G10" s="93"/>
      <c r="K10" s="90"/>
      <c r="L10" s="140"/>
      <c r="M10" s="147" t="s">
        <v>64</v>
      </c>
      <c r="N10" s="146"/>
      <c r="O10" s="145"/>
      <c r="P10" s="144">
        <v>3.5000000000000003E-2</v>
      </c>
      <c r="Q10" s="143"/>
      <c r="R10" s="140"/>
    </row>
    <row r="11" spans="1:18" x14ac:dyDescent="0.25">
      <c r="A11" s="96"/>
      <c r="B11" s="94"/>
      <c r="C11" s="87"/>
      <c r="E11" s="95"/>
      <c r="F11" s="94"/>
      <c r="G11" s="93"/>
      <c r="K11" s="90"/>
      <c r="L11" s="140"/>
      <c r="M11" s="141"/>
      <c r="N11" s="134"/>
      <c r="P11" s="142"/>
      <c r="Q11" s="141"/>
      <c r="R11" s="140"/>
    </row>
    <row r="12" spans="1:18" x14ac:dyDescent="0.25">
      <c r="K12" s="90"/>
    </row>
    <row r="13" spans="1:18" ht="15.75" thickBot="1" x14ac:dyDescent="0.3">
      <c r="A13" s="92" t="s">
        <v>46</v>
      </c>
      <c r="B13" s="92" t="s">
        <v>47</v>
      </c>
      <c r="C13" s="92" t="s">
        <v>48</v>
      </c>
      <c r="D13" s="92" t="s">
        <v>49</v>
      </c>
      <c r="E13" s="92" t="s">
        <v>50</v>
      </c>
      <c r="F13" s="92" t="s">
        <v>51</v>
      </c>
      <c r="G13" s="92" t="s">
        <v>52</v>
      </c>
      <c r="K13" s="90"/>
      <c r="L13" s="139" t="s">
        <v>46</v>
      </c>
      <c r="M13" s="139" t="s">
        <v>47</v>
      </c>
      <c r="N13" s="139" t="s">
        <v>48</v>
      </c>
      <c r="O13" s="139" t="s">
        <v>49</v>
      </c>
      <c r="P13" s="139" t="s">
        <v>50</v>
      </c>
      <c r="Q13" s="139" t="s">
        <v>51</v>
      </c>
      <c r="R13" s="139" t="s">
        <v>52</v>
      </c>
    </row>
    <row r="14" spans="1:18" x14ac:dyDescent="0.25">
      <c r="A14" s="88">
        <v>43862</v>
      </c>
      <c r="B14" s="87">
        <v>1</v>
      </c>
      <c r="C14" s="86">
        <v>29302.024796713958</v>
      </c>
      <c r="D14" s="85">
        <v>85.46</v>
      </c>
      <c r="E14" s="85">
        <v>204.2913750509104</v>
      </c>
      <c r="F14" s="85">
        <v>289.76</v>
      </c>
      <c r="G14" s="85">
        <v>29097.733421663048</v>
      </c>
      <c r="K14" s="90"/>
      <c r="L14" s="135">
        <v>43862</v>
      </c>
      <c r="M14" s="134">
        <v>1</v>
      </c>
      <c r="N14" s="133">
        <v>28652.85</v>
      </c>
      <c r="O14" s="132">
        <v>83.57</v>
      </c>
      <c r="P14" s="132">
        <v>199.76538025057968</v>
      </c>
      <c r="Q14" s="132">
        <v>283.33999999999997</v>
      </c>
      <c r="R14" s="132">
        <v>28453.084619749417</v>
      </c>
    </row>
    <row r="15" spans="1:18" x14ac:dyDescent="0.25">
      <c r="A15" s="88">
        <v>43891</v>
      </c>
      <c r="B15" s="87">
        <v>2</v>
      </c>
      <c r="C15" s="86">
        <v>29097.733421663048</v>
      </c>
      <c r="D15" s="85">
        <v>84.87</v>
      </c>
      <c r="E15" s="85">
        <v>204.8872248948089</v>
      </c>
      <c r="F15" s="85">
        <v>289.76</v>
      </c>
      <c r="G15" s="85">
        <v>28892.846196768238</v>
      </c>
      <c r="K15" s="90"/>
      <c r="L15" s="135">
        <v>43891</v>
      </c>
      <c r="M15" s="134">
        <v>2</v>
      </c>
      <c r="N15" s="133">
        <v>28453.084619749417</v>
      </c>
      <c r="O15" s="132">
        <v>82.99</v>
      </c>
      <c r="P15" s="132">
        <v>200.34802927631054</v>
      </c>
      <c r="Q15" s="132">
        <v>283.33999999999997</v>
      </c>
      <c r="R15" s="132">
        <v>28252.736590473109</v>
      </c>
    </row>
    <row r="16" spans="1:18" x14ac:dyDescent="0.25">
      <c r="A16" s="88">
        <v>43922</v>
      </c>
      <c r="B16" s="87">
        <v>3</v>
      </c>
      <c r="C16" s="86">
        <v>28892.846196768238</v>
      </c>
      <c r="D16" s="85">
        <v>84.27</v>
      </c>
      <c r="E16" s="85">
        <v>205.48481263408542</v>
      </c>
      <c r="F16" s="85">
        <v>289.76</v>
      </c>
      <c r="G16" s="85">
        <v>28687.361384134154</v>
      </c>
      <c r="K16" s="90"/>
      <c r="L16" s="135">
        <v>43922</v>
      </c>
      <c r="M16" s="134">
        <v>3</v>
      </c>
      <c r="N16" s="133">
        <v>28252.736590473109</v>
      </c>
      <c r="O16" s="132">
        <v>82.4</v>
      </c>
      <c r="P16" s="132">
        <v>200.93237769503307</v>
      </c>
      <c r="Q16" s="132">
        <v>283.33999999999997</v>
      </c>
      <c r="R16" s="132">
        <v>28051.804212778075</v>
      </c>
    </row>
    <row r="17" spans="1:18" x14ac:dyDescent="0.25">
      <c r="A17" s="88">
        <v>43952</v>
      </c>
      <c r="B17" s="87">
        <v>4</v>
      </c>
      <c r="C17" s="86">
        <v>28687.361384134154</v>
      </c>
      <c r="D17" s="85">
        <v>83.67</v>
      </c>
      <c r="E17" s="85">
        <v>206.08414333760152</v>
      </c>
      <c r="F17" s="85">
        <v>289.76</v>
      </c>
      <c r="G17" s="85">
        <v>28481.277240796553</v>
      </c>
      <c r="K17" s="90"/>
      <c r="L17" s="135">
        <v>43952</v>
      </c>
      <c r="M17" s="134">
        <v>4</v>
      </c>
      <c r="N17" s="133">
        <v>28051.804212778075</v>
      </c>
      <c r="O17" s="132">
        <v>81.819999999999993</v>
      </c>
      <c r="P17" s="132">
        <v>201.5184304633103</v>
      </c>
      <c r="Q17" s="132">
        <v>283.33999999999997</v>
      </c>
      <c r="R17" s="132">
        <v>27850.285782314764</v>
      </c>
    </row>
    <row r="18" spans="1:18" x14ac:dyDescent="0.25">
      <c r="A18" s="88">
        <v>43983</v>
      </c>
      <c r="B18" s="87">
        <v>5</v>
      </c>
      <c r="C18" s="86">
        <v>28481.277240796553</v>
      </c>
      <c r="D18" s="85">
        <v>83.07</v>
      </c>
      <c r="E18" s="85">
        <v>206.68522208900282</v>
      </c>
      <c r="F18" s="85">
        <v>289.76</v>
      </c>
      <c r="G18" s="85">
        <v>28274.59201870755</v>
      </c>
      <c r="K18" s="90"/>
      <c r="L18" s="135">
        <v>43983</v>
      </c>
      <c r="M18" s="134">
        <v>5</v>
      </c>
      <c r="N18" s="133">
        <v>27850.285782314764</v>
      </c>
      <c r="O18" s="132">
        <v>81.23</v>
      </c>
      <c r="P18" s="132">
        <v>202.10619255216159</v>
      </c>
      <c r="Q18" s="132">
        <v>283.33999999999997</v>
      </c>
      <c r="R18" s="132">
        <v>27648.179589762603</v>
      </c>
    </row>
    <row r="19" spans="1:18" x14ac:dyDescent="0.25">
      <c r="A19" s="88">
        <v>44013</v>
      </c>
      <c r="B19" s="87">
        <v>6</v>
      </c>
      <c r="C19" s="86">
        <v>28274.59201870755</v>
      </c>
      <c r="D19" s="85">
        <v>82.47</v>
      </c>
      <c r="E19" s="85">
        <v>207.28805398676241</v>
      </c>
      <c r="F19" s="85">
        <v>289.76</v>
      </c>
      <c r="G19" s="85">
        <v>28067.303964720788</v>
      </c>
      <c r="K19" s="90"/>
      <c r="L19" s="135">
        <v>44013</v>
      </c>
      <c r="M19" s="134">
        <v>6</v>
      </c>
      <c r="N19" s="133">
        <v>27648.179589762603</v>
      </c>
      <c r="O19" s="132">
        <v>80.64</v>
      </c>
      <c r="P19" s="132">
        <v>202.69566894710539</v>
      </c>
      <c r="Q19" s="132">
        <v>283.33999999999997</v>
      </c>
      <c r="R19" s="132">
        <v>27445.483920815499</v>
      </c>
    </row>
    <row r="20" spans="1:18" x14ac:dyDescent="0.25">
      <c r="A20" s="88">
        <v>44044</v>
      </c>
      <c r="B20" s="87">
        <v>7</v>
      </c>
      <c r="C20" s="86">
        <v>28067.303964720788</v>
      </c>
      <c r="D20" s="85">
        <v>81.86</v>
      </c>
      <c r="E20" s="85">
        <v>207.89264414422385</v>
      </c>
      <c r="F20" s="85">
        <v>289.76</v>
      </c>
      <c r="G20" s="85">
        <v>27859.411320576564</v>
      </c>
      <c r="K20" s="90"/>
      <c r="L20" s="135">
        <v>44044</v>
      </c>
      <c r="M20" s="134">
        <v>7</v>
      </c>
      <c r="N20" s="133">
        <v>27445.483920815499</v>
      </c>
      <c r="O20" s="132">
        <v>80.05</v>
      </c>
      <c r="P20" s="132">
        <v>203.28686464820115</v>
      </c>
      <c r="Q20" s="132">
        <v>283.33999999999997</v>
      </c>
      <c r="R20" s="132">
        <v>27242.197056167297</v>
      </c>
    </row>
    <row r="21" spans="1:18" x14ac:dyDescent="0.25">
      <c r="A21" s="88">
        <v>44075</v>
      </c>
      <c r="B21" s="87">
        <v>8</v>
      </c>
      <c r="C21" s="86">
        <v>27859.411320576564</v>
      </c>
      <c r="D21" s="85">
        <v>81.260000000000005</v>
      </c>
      <c r="E21" s="85">
        <v>208.49899768964448</v>
      </c>
      <c r="F21" s="85">
        <v>289.76</v>
      </c>
      <c r="G21" s="85">
        <v>27650.912322886921</v>
      </c>
      <c r="K21" s="90"/>
      <c r="L21" s="135">
        <v>44075</v>
      </c>
      <c r="M21" s="134">
        <v>8</v>
      </c>
      <c r="N21" s="133">
        <v>27242.197056167297</v>
      </c>
      <c r="O21" s="132">
        <v>79.459999999999994</v>
      </c>
      <c r="P21" s="132">
        <v>203.87978467009171</v>
      </c>
      <c r="Q21" s="132">
        <v>283.33999999999997</v>
      </c>
      <c r="R21" s="132">
        <v>27038.317271497206</v>
      </c>
    </row>
    <row r="22" spans="1:18" x14ac:dyDescent="0.25">
      <c r="A22" s="88">
        <v>44105</v>
      </c>
      <c r="B22" s="87">
        <v>9</v>
      </c>
      <c r="C22" s="86">
        <v>27650.912322886921</v>
      </c>
      <c r="D22" s="85">
        <v>80.650000000000006</v>
      </c>
      <c r="E22" s="85">
        <v>209.10711976623924</v>
      </c>
      <c r="F22" s="85">
        <v>289.76</v>
      </c>
      <c r="G22" s="85">
        <v>27441.805203120683</v>
      </c>
      <c r="K22" s="90"/>
      <c r="L22" s="135">
        <v>44105</v>
      </c>
      <c r="M22" s="134">
        <v>9</v>
      </c>
      <c r="N22" s="133">
        <v>27038.317271497206</v>
      </c>
      <c r="O22" s="132">
        <v>78.86</v>
      </c>
      <c r="P22" s="132">
        <v>204.47443404204608</v>
      </c>
      <c r="Q22" s="132">
        <v>283.33999999999997</v>
      </c>
      <c r="R22" s="132">
        <v>26833.842837455159</v>
      </c>
    </row>
    <row r="23" spans="1:18" x14ac:dyDescent="0.25">
      <c r="A23" s="88">
        <v>44136</v>
      </c>
      <c r="B23" s="87">
        <v>10</v>
      </c>
      <c r="C23" s="86">
        <v>27441.805203120683</v>
      </c>
      <c r="D23" s="85">
        <v>80.040000000000006</v>
      </c>
      <c r="E23" s="85">
        <v>209.71701553222414</v>
      </c>
      <c r="F23" s="85">
        <v>289.76</v>
      </c>
      <c r="G23" s="85">
        <v>27232.088187588459</v>
      </c>
      <c r="K23" s="90"/>
      <c r="L23" s="135">
        <v>44136</v>
      </c>
      <c r="M23" s="134">
        <v>10</v>
      </c>
      <c r="N23" s="133">
        <v>26833.842837455159</v>
      </c>
      <c r="O23" s="132">
        <v>78.27</v>
      </c>
      <c r="P23" s="132">
        <v>205.07081780800209</v>
      </c>
      <c r="Q23" s="132">
        <v>283.33999999999997</v>
      </c>
      <c r="R23" s="132">
        <v>26628.772019647156</v>
      </c>
    </row>
    <row r="24" spans="1:18" x14ac:dyDescent="0.25">
      <c r="A24" s="88">
        <v>44166</v>
      </c>
      <c r="B24" s="87">
        <v>11</v>
      </c>
      <c r="C24" s="86">
        <v>27232.088187588459</v>
      </c>
      <c r="D24" s="85">
        <v>79.430000000000007</v>
      </c>
      <c r="E24" s="85">
        <v>210.32869016085979</v>
      </c>
      <c r="F24" s="85">
        <v>289.76</v>
      </c>
      <c r="G24" s="85">
        <v>27021.7594974276</v>
      </c>
      <c r="L24" s="135">
        <v>44166</v>
      </c>
      <c r="M24" s="134">
        <v>11</v>
      </c>
      <c r="N24" s="133">
        <v>26628.772019647156</v>
      </c>
      <c r="O24" s="132">
        <v>77.67</v>
      </c>
      <c r="P24" s="132">
        <v>205.66894102660876</v>
      </c>
      <c r="Q24" s="132">
        <v>283.33999999999997</v>
      </c>
      <c r="R24" s="132">
        <v>26423.103078620548</v>
      </c>
    </row>
    <row r="25" spans="1:18" x14ac:dyDescent="0.25">
      <c r="A25" s="88">
        <v>44197</v>
      </c>
      <c r="B25" s="87">
        <v>12</v>
      </c>
      <c r="C25" s="86">
        <v>27021.7594974276</v>
      </c>
      <c r="D25" s="85">
        <v>78.81</v>
      </c>
      <c r="E25" s="85">
        <v>210.94214884049566</v>
      </c>
      <c r="F25" s="85">
        <v>289.76</v>
      </c>
      <c r="G25" s="85">
        <v>26810.817348587105</v>
      </c>
      <c r="L25" s="135">
        <v>44197</v>
      </c>
      <c r="M25" s="134">
        <v>12</v>
      </c>
      <c r="N25" s="133">
        <v>26423.103078620548</v>
      </c>
      <c r="O25" s="132">
        <v>77.069999999999993</v>
      </c>
      <c r="P25" s="132">
        <v>206.26880877126973</v>
      </c>
      <c r="Q25" s="132">
        <v>283.33999999999997</v>
      </c>
      <c r="R25" s="132">
        <v>26216.834269849278</v>
      </c>
    </row>
    <row r="26" spans="1:18" x14ac:dyDescent="0.25">
      <c r="A26" s="88">
        <v>44228</v>
      </c>
      <c r="B26" s="87">
        <v>13</v>
      </c>
      <c r="C26" s="86">
        <v>26810.817348587105</v>
      </c>
      <c r="D26" s="85">
        <v>78.2</v>
      </c>
      <c r="E26" s="85">
        <v>211.55739677461375</v>
      </c>
      <c r="F26" s="85">
        <v>289.76</v>
      </c>
      <c r="G26" s="85">
        <v>26599.259951812492</v>
      </c>
      <c r="L26" s="135">
        <v>44228</v>
      </c>
      <c r="M26" s="134">
        <v>13</v>
      </c>
      <c r="N26" s="133">
        <v>26216.834269849278</v>
      </c>
      <c r="O26" s="132">
        <v>76.47</v>
      </c>
      <c r="P26" s="132">
        <v>206.8704261301859</v>
      </c>
      <c r="Q26" s="132">
        <v>283.33999999999997</v>
      </c>
      <c r="R26" s="132">
        <v>26009.963843719092</v>
      </c>
    </row>
    <row r="27" spans="1:18" x14ac:dyDescent="0.25">
      <c r="A27" s="88">
        <v>44256</v>
      </c>
      <c r="B27" s="87">
        <v>14</v>
      </c>
      <c r="C27" s="86">
        <v>26599.259951812492</v>
      </c>
      <c r="D27" s="85">
        <v>77.58</v>
      </c>
      <c r="E27" s="85">
        <v>212.17443918187305</v>
      </c>
      <c r="F27" s="85">
        <v>289.76</v>
      </c>
      <c r="G27" s="85">
        <v>26387.08551263062</v>
      </c>
      <c r="L27" s="135">
        <v>44256</v>
      </c>
      <c r="M27" s="134">
        <v>14</v>
      </c>
      <c r="N27" s="133">
        <v>26009.963843719092</v>
      </c>
      <c r="O27" s="132">
        <v>75.86</v>
      </c>
      <c r="P27" s="132">
        <v>207.47379820639898</v>
      </c>
      <c r="Q27" s="132">
        <v>283.33999999999997</v>
      </c>
      <c r="R27" s="132">
        <v>25802.490045512692</v>
      </c>
    </row>
    <row r="28" spans="1:18" x14ac:dyDescent="0.25">
      <c r="A28" s="88">
        <v>44287</v>
      </c>
      <c r="B28" s="87">
        <v>15</v>
      </c>
      <c r="C28" s="86">
        <v>26387.08551263062</v>
      </c>
      <c r="D28" s="85">
        <v>76.959999999999994</v>
      </c>
      <c r="E28" s="85">
        <v>212.79328129615348</v>
      </c>
      <c r="F28" s="85">
        <v>289.76</v>
      </c>
      <c r="G28" s="85">
        <v>26174.292231334468</v>
      </c>
      <c r="L28" s="135">
        <v>44287</v>
      </c>
      <c r="M28" s="134">
        <v>15</v>
      </c>
      <c r="N28" s="133">
        <v>25802.490045512692</v>
      </c>
      <c r="O28" s="132">
        <v>75.260000000000005</v>
      </c>
      <c r="P28" s="132">
        <v>208.07893011783429</v>
      </c>
      <c r="Q28" s="132">
        <v>283.33999999999997</v>
      </c>
      <c r="R28" s="132">
        <v>25594.411115394858</v>
      </c>
    </row>
    <row r="29" spans="1:18" x14ac:dyDescent="0.25">
      <c r="A29" s="88">
        <v>44317</v>
      </c>
      <c r="B29" s="87">
        <v>16</v>
      </c>
      <c r="C29" s="86">
        <v>26174.292231334468</v>
      </c>
      <c r="D29" s="85">
        <v>76.34</v>
      </c>
      <c r="E29" s="85">
        <v>213.4139283666006</v>
      </c>
      <c r="F29" s="85">
        <v>289.76</v>
      </c>
      <c r="G29" s="85">
        <v>25960.878302967867</v>
      </c>
      <c r="L29" s="135">
        <v>44317</v>
      </c>
      <c r="M29" s="134">
        <v>16</v>
      </c>
      <c r="N29" s="133">
        <v>25594.411115394858</v>
      </c>
      <c r="O29" s="132">
        <v>74.650000000000006</v>
      </c>
      <c r="P29" s="132">
        <v>208.68582699734463</v>
      </c>
      <c r="Q29" s="132">
        <v>283.33999999999997</v>
      </c>
      <c r="R29" s="132">
        <v>25385.725288397512</v>
      </c>
    </row>
    <row r="30" spans="1:18" x14ac:dyDescent="0.25">
      <c r="A30" s="88">
        <v>44348</v>
      </c>
      <c r="B30" s="87">
        <v>17</v>
      </c>
      <c r="C30" s="86">
        <v>25960.878302967867</v>
      </c>
      <c r="D30" s="85">
        <v>75.72</v>
      </c>
      <c r="E30" s="85">
        <v>214.03638565766985</v>
      </c>
      <c r="F30" s="85">
        <v>289.76</v>
      </c>
      <c r="G30" s="85">
        <v>25746.841917310197</v>
      </c>
      <c r="L30" s="135">
        <v>44348</v>
      </c>
      <c r="M30" s="134">
        <v>17</v>
      </c>
      <c r="N30" s="133">
        <v>25385.725288397512</v>
      </c>
      <c r="O30" s="132">
        <v>74.040000000000006</v>
      </c>
      <c r="P30" s="132">
        <v>209.29449399275356</v>
      </c>
      <c r="Q30" s="132">
        <v>283.33999999999997</v>
      </c>
      <c r="R30" s="132">
        <v>25176.430794404758</v>
      </c>
    </row>
    <row r="31" spans="1:18" x14ac:dyDescent="0.25">
      <c r="A31" s="88">
        <v>44378</v>
      </c>
      <c r="B31" s="87">
        <v>18</v>
      </c>
      <c r="C31" s="86">
        <v>25746.841917310197</v>
      </c>
      <c r="D31" s="85">
        <v>75.09</v>
      </c>
      <c r="E31" s="85">
        <v>214.66065844917139</v>
      </c>
      <c r="F31" s="85">
        <v>289.76</v>
      </c>
      <c r="G31" s="85">
        <v>25532.181258861026</v>
      </c>
      <c r="L31" s="135">
        <v>44378</v>
      </c>
      <c r="M31" s="134">
        <v>18</v>
      </c>
      <c r="N31" s="133">
        <v>25176.430794404758</v>
      </c>
      <c r="O31" s="132">
        <v>73.430000000000007</v>
      </c>
      <c r="P31" s="132">
        <v>209.90493626689909</v>
      </c>
      <c r="Q31" s="132">
        <v>283.33999999999997</v>
      </c>
      <c r="R31" s="132">
        <v>24966.525858137858</v>
      </c>
    </row>
    <row r="32" spans="1:18" x14ac:dyDescent="0.25">
      <c r="A32" s="88">
        <v>44409</v>
      </c>
      <c r="B32" s="87">
        <v>19</v>
      </c>
      <c r="C32" s="86">
        <v>25532.181258861026</v>
      </c>
      <c r="D32" s="85">
        <v>74.47</v>
      </c>
      <c r="E32" s="85">
        <v>215.28675203631479</v>
      </c>
      <c r="F32" s="85">
        <v>289.76</v>
      </c>
      <c r="G32" s="85">
        <v>25316.894506824712</v>
      </c>
      <c r="L32" s="135">
        <v>44409</v>
      </c>
      <c r="M32" s="134">
        <v>19</v>
      </c>
      <c r="N32" s="133">
        <v>24966.525858137858</v>
      </c>
      <c r="O32" s="132">
        <v>72.819999999999993</v>
      </c>
      <c r="P32" s="132">
        <v>210.51715899767757</v>
      </c>
      <c r="Q32" s="132">
        <v>283.33999999999997</v>
      </c>
      <c r="R32" s="132">
        <v>24756.00869914018</v>
      </c>
    </row>
    <row r="33" spans="1:18" x14ac:dyDescent="0.25">
      <c r="A33" s="88">
        <v>44440</v>
      </c>
      <c r="B33" s="87">
        <v>20</v>
      </c>
      <c r="C33" s="86">
        <v>25316.894506824712</v>
      </c>
      <c r="D33" s="85">
        <v>73.84</v>
      </c>
      <c r="E33" s="85">
        <v>215.91467172975408</v>
      </c>
      <c r="F33" s="85">
        <v>289.76</v>
      </c>
      <c r="G33" s="85">
        <v>25100.979835094957</v>
      </c>
      <c r="L33" s="135">
        <v>44440</v>
      </c>
      <c r="M33" s="134">
        <v>20</v>
      </c>
      <c r="N33" s="133">
        <v>24756.00869914018</v>
      </c>
      <c r="O33" s="132">
        <v>72.209999999999994</v>
      </c>
      <c r="P33" s="132">
        <v>211.13116737808747</v>
      </c>
      <c r="Q33" s="132">
        <v>283.33999999999997</v>
      </c>
      <c r="R33" s="132">
        <v>24544.877531762093</v>
      </c>
    </row>
    <row r="34" spans="1:18" x14ac:dyDescent="0.25">
      <c r="A34" s="88">
        <v>44470</v>
      </c>
      <c r="B34" s="87">
        <v>21</v>
      </c>
      <c r="C34" s="86">
        <v>25100.979835094957</v>
      </c>
      <c r="D34" s="85">
        <v>73.209999999999994</v>
      </c>
      <c r="E34" s="85">
        <v>216.54442285563252</v>
      </c>
      <c r="F34" s="85">
        <v>289.76</v>
      </c>
      <c r="G34" s="85">
        <v>24884.435412239323</v>
      </c>
      <c r="L34" s="135">
        <v>44470</v>
      </c>
      <c r="M34" s="134">
        <v>21</v>
      </c>
      <c r="N34" s="133">
        <v>24544.877531762093</v>
      </c>
      <c r="O34" s="132">
        <v>71.59</v>
      </c>
      <c r="P34" s="132">
        <v>211.74696661627354</v>
      </c>
      <c r="Q34" s="132">
        <v>283.33999999999997</v>
      </c>
      <c r="R34" s="132">
        <v>24333.130565145821</v>
      </c>
    </row>
    <row r="35" spans="1:18" x14ac:dyDescent="0.25">
      <c r="A35" s="88">
        <v>44501</v>
      </c>
      <c r="B35" s="87">
        <v>22</v>
      </c>
      <c r="C35" s="86">
        <v>24884.435412239323</v>
      </c>
      <c r="D35" s="85">
        <v>72.58</v>
      </c>
      <c r="E35" s="85">
        <v>217.17601075562811</v>
      </c>
      <c r="F35" s="85">
        <v>289.76</v>
      </c>
      <c r="G35" s="85">
        <v>24667.259401483694</v>
      </c>
      <c r="L35" s="135">
        <v>44501</v>
      </c>
      <c r="M35" s="134">
        <v>22</v>
      </c>
      <c r="N35" s="133">
        <v>24333.130565145821</v>
      </c>
      <c r="O35" s="132">
        <v>70.97</v>
      </c>
      <c r="P35" s="132">
        <v>212.364561935571</v>
      </c>
      <c r="Q35" s="132">
        <v>283.33999999999997</v>
      </c>
      <c r="R35" s="132">
        <v>24120.76600321025</v>
      </c>
    </row>
    <row r="36" spans="1:18" x14ac:dyDescent="0.25">
      <c r="A36" s="88">
        <v>44531</v>
      </c>
      <c r="B36" s="87">
        <v>23</v>
      </c>
      <c r="C36" s="86">
        <v>24667.259401483694</v>
      </c>
      <c r="D36" s="85">
        <v>71.95</v>
      </c>
      <c r="E36" s="85">
        <v>217.80944078699872</v>
      </c>
      <c r="F36" s="85">
        <v>289.76</v>
      </c>
      <c r="G36" s="85">
        <v>24449.449960696697</v>
      </c>
      <c r="L36" s="135">
        <v>44531</v>
      </c>
      <c r="M36" s="134">
        <v>23</v>
      </c>
      <c r="N36" s="133">
        <v>24120.76600321025</v>
      </c>
      <c r="O36" s="132">
        <v>70.349999999999994</v>
      </c>
      <c r="P36" s="132">
        <v>212.98395857454972</v>
      </c>
      <c r="Q36" s="132">
        <v>283.33999999999997</v>
      </c>
      <c r="R36" s="132">
        <v>23907.7820446357</v>
      </c>
    </row>
    <row r="37" spans="1:18" x14ac:dyDescent="0.25">
      <c r="A37" s="88">
        <v>44562</v>
      </c>
      <c r="B37" s="87">
        <v>24</v>
      </c>
      <c r="C37" s="86">
        <v>24449.449960696697</v>
      </c>
      <c r="D37" s="85">
        <v>71.31</v>
      </c>
      <c r="E37" s="85">
        <v>218.44471832262744</v>
      </c>
      <c r="F37" s="85">
        <v>289.76</v>
      </c>
      <c r="G37" s="85">
        <v>24231.005242374071</v>
      </c>
      <c r="L37" s="135">
        <v>44562</v>
      </c>
      <c r="M37" s="134">
        <v>24</v>
      </c>
      <c r="N37" s="133">
        <v>23907.7820446357</v>
      </c>
      <c r="O37" s="132">
        <v>69.73</v>
      </c>
      <c r="P37" s="132">
        <v>213.60516178705888</v>
      </c>
      <c r="Q37" s="132">
        <v>283.33999999999997</v>
      </c>
      <c r="R37" s="132">
        <v>23694.176882848642</v>
      </c>
    </row>
    <row r="38" spans="1:18" x14ac:dyDescent="0.25">
      <c r="A38" s="88">
        <v>44593</v>
      </c>
      <c r="B38" s="87">
        <v>25</v>
      </c>
      <c r="C38" s="86">
        <v>24231.005242374071</v>
      </c>
      <c r="D38" s="85">
        <v>70.67</v>
      </c>
      <c r="E38" s="85">
        <v>219.08184875106843</v>
      </c>
      <c r="F38" s="85">
        <v>289.76</v>
      </c>
      <c r="G38" s="85">
        <v>24011.923393623001</v>
      </c>
      <c r="L38" s="135">
        <v>44593</v>
      </c>
      <c r="M38" s="134">
        <v>25</v>
      </c>
      <c r="N38" s="133">
        <v>23694.176882848642</v>
      </c>
      <c r="O38" s="132">
        <v>69.11</v>
      </c>
      <c r="P38" s="132">
        <v>214.22817684227113</v>
      </c>
      <c r="Q38" s="132">
        <v>283.33999999999997</v>
      </c>
      <c r="R38" s="132">
        <v>23479.948706006369</v>
      </c>
    </row>
    <row r="39" spans="1:18" x14ac:dyDescent="0.25">
      <c r="A39" s="88">
        <v>44621</v>
      </c>
      <c r="B39" s="87">
        <v>26</v>
      </c>
      <c r="C39" s="86">
        <v>24011.923393623001</v>
      </c>
      <c r="D39" s="85">
        <v>70.03</v>
      </c>
      <c r="E39" s="85">
        <v>219.72083747659235</v>
      </c>
      <c r="F39" s="85">
        <v>289.76</v>
      </c>
      <c r="G39" s="85">
        <v>23792.202556146411</v>
      </c>
      <c r="L39" s="135">
        <v>44621</v>
      </c>
      <c r="M39" s="134">
        <v>26</v>
      </c>
      <c r="N39" s="133">
        <v>23479.948706006369</v>
      </c>
      <c r="O39" s="132">
        <v>68.48</v>
      </c>
      <c r="P39" s="132">
        <v>214.85300902472773</v>
      </c>
      <c r="Q39" s="132">
        <v>283.33999999999997</v>
      </c>
      <c r="R39" s="132">
        <v>23265.09569698164</v>
      </c>
    </row>
    <row r="40" spans="1:18" x14ac:dyDescent="0.25">
      <c r="A40" s="88">
        <v>44652</v>
      </c>
      <c r="B40" s="87">
        <v>27</v>
      </c>
      <c r="C40" s="86">
        <v>23792.202556146411</v>
      </c>
      <c r="D40" s="85">
        <v>69.39</v>
      </c>
      <c r="E40" s="85">
        <v>220.36168991923242</v>
      </c>
      <c r="F40" s="85">
        <v>289.76</v>
      </c>
      <c r="G40" s="85">
        <v>23571.84086622718</v>
      </c>
      <c r="L40" s="135">
        <v>44652</v>
      </c>
      <c r="M40" s="134">
        <v>27</v>
      </c>
      <c r="N40" s="133">
        <v>23265.09569698164</v>
      </c>
      <c r="O40" s="132">
        <v>67.86</v>
      </c>
      <c r="P40" s="132">
        <v>215.47966363438317</v>
      </c>
      <c r="Q40" s="132">
        <v>283.33999999999997</v>
      </c>
      <c r="R40" s="132">
        <v>23049.616033347258</v>
      </c>
    </row>
    <row r="41" spans="1:18" x14ac:dyDescent="0.25">
      <c r="A41" s="88">
        <v>44682</v>
      </c>
      <c r="B41" s="87">
        <v>28</v>
      </c>
      <c r="C41" s="86">
        <v>23571.84086622718</v>
      </c>
      <c r="D41" s="85">
        <v>68.75</v>
      </c>
      <c r="E41" s="85">
        <v>221.0044115148302</v>
      </c>
      <c r="F41" s="85">
        <v>289.76</v>
      </c>
      <c r="G41" s="85">
        <v>23350.836454712349</v>
      </c>
      <c r="L41" s="135">
        <v>44682</v>
      </c>
      <c r="M41" s="134">
        <v>28</v>
      </c>
      <c r="N41" s="133">
        <v>23049.616033347258</v>
      </c>
      <c r="O41" s="132">
        <v>67.23</v>
      </c>
      <c r="P41" s="132">
        <v>216.10814598665013</v>
      </c>
      <c r="Q41" s="132">
        <v>283.33999999999997</v>
      </c>
      <c r="R41" s="132">
        <v>22833.507887360607</v>
      </c>
    </row>
    <row r="42" spans="1:18" x14ac:dyDescent="0.25">
      <c r="A42" s="88">
        <v>44713</v>
      </c>
      <c r="B42" s="87">
        <v>29</v>
      </c>
      <c r="C42" s="86">
        <v>23350.836454712349</v>
      </c>
      <c r="D42" s="85">
        <v>68.11</v>
      </c>
      <c r="E42" s="85">
        <v>221.64900771508181</v>
      </c>
      <c r="F42" s="85">
        <v>289.76</v>
      </c>
      <c r="G42" s="85">
        <v>23129.187446997268</v>
      </c>
      <c r="L42" s="135">
        <v>44713</v>
      </c>
      <c r="M42" s="134">
        <v>29</v>
      </c>
      <c r="N42" s="133">
        <v>22833.507887360607</v>
      </c>
      <c r="O42" s="132">
        <v>66.599999999999994</v>
      </c>
      <c r="P42" s="132">
        <v>216.73846141244454</v>
      </c>
      <c r="Q42" s="132">
        <v>283.33999999999997</v>
      </c>
      <c r="R42" s="132">
        <v>22616.769425948161</v>
      </c>
    </row>
    <row r="43" spans="1:18" x14ac:dyDescent="0.25">
      <c r="A43" s="88">
        <v>44743</v>
      </c>
      <c r="B43" s="87">
        <v>30</v>
      </c>
      <c r="C43" s="86">
        <v>23129.187446997268</v>
      </c>
      <c r="D43" s="85">
        <v>67.459999999999994</v>
      </c>
      <c r="E43" s="85">
        <v>222.29548398758411</v>
      </c>
      <c r="F43" s="85">
        <v>289.76</v>
      </c>
      <c r="G43" s="85">
        <v>22906.891963009683</v>
      </c>
      <c r="L43" s="135">
        <v>44743</v>
      </c>
      <c r="M43" s="134">
        <v>30</v>
      </c>
      <c r="N43" s="133">
        <v>22616.769425948161</v>
      </c>
      <c r="O43" s="132">
        <v>65.97</v>
      </c>
      <c r="P43" s="132">
        <v>217.37061525823083</v>
      </c>
      <c r="Q43" s="132">
        <v>283.33999999999997</v>
      </c>
      <c r="R43" s="132">
        <v>22399.398810689931</v>
      </c>
    </row>
    <row r="44" spans="1:18" x14ac:dyDescent="0.25">
      <c r="A44" s="88">
        <v>44774</v>
      </c>
      <c r="B44" s="87">
        <v>31</v>
      </c>
      <c r="C44" s="86">
        <v>22906.891963009683</v>
      </c>
      <c r="D44" s="85">
        <v>66.81</v>
      </c>
      <c r="E44" s="85">
        <v>222.94384581588122</v>
      </c>
      <c r="F44" s="85">
        <v>289.76</v>
      </c>
      <c r="G44" s="85">
        <v>22683.948117193802</v>
      </c>
      <c r="L44" s="135">
        <v>44774</v>
      </c>
      <c r="M44" s="134">
        <v>31</v>
      </c>
      <c r="N44" s="133">
        <v>22399.398810689931</v>
      </c>
      <c r="O44" s="132">
        <v>65.33</v>
      </c>
      <c r="P44" s="132">
        <v>218.00461288606735</v>
      </c>
      <c r="Q44" s="132">
        <v>283.33999999999997</v>
      </c>
      <c r="R44" s="132">
        <v>22181.394197803864</v>
      </c>
    </row>
    <row r="45" spans="1:18" x14ac:dyDescent="0.25">
      <c r="A45" s="88">
        <v>44805</v>
      </c>
      <c r="B45" s="87">
        <v>32</v>
      </c>
      <c r="C45" s="86">
        <v>22683.948117193802</v>
      </c>
      <c r="D45" s="85">
        <v>66.16</v>
      </c>
      <c r="E45" s="85">
        <v>223.59409869951088</v>
      </c>
      <c r="F45" s="85">
        <v>289.76</v>
      </c>
      <c r="G45" s="85">
        <v>22460.35401849429</v>
      </c>
      <c r="L45" s="135">
        <v>44805</v>
      </c>
      <c r="M45" s="134">
        <v>32</v>
      </c>
      <c r="N45" s="133">
        <v>22181.394197803864</v>
      </c>
      <c r="O45" s="132">
        <v>64.7</v>
      </c>
      <c r="P45" s="132">
        <v>218.64045967365172</v>
      </c>
      <c r="Q45" s="132">
        <v>283.33999999999997</v>
      </c>
      <c r="R45" s="132">
        <v>21962.753738130214</v>
      </c>
    </row>
    <row r="46" spans="1:18" x14ac:dyDescent="0.25">
      <c r="A46" s="88">
        <v>44835</v>
      </c>
      <c r="B46" s="87">
        <v>33</v>
      </c>
      <c r="C46" s="86">
        <v>22460.35401849429</v>
      </c>
      <c r="D46" s="85">
        <v>65.510000000000005</v>
      </c>
      <c r="E46" s="85">
        <v>224.2462481540511</v>
      </c>
      <c r="F46" s="85">
        <v>289.76</v>
      </c>
      <c r="G46" s="85">
        <v>22236.107770340241</v>
      </c>
      <c r="L46" s="135">
        <v>44835</v>
      </c>
      <c r="M46" s="134">
        <v>33</v>
      </c>
      <c r="N46" s="133">
        <v>21962.753738130214</v>
      </c>
      <c r="O46" s="132">
        <v>64.06</v>
      </c>
      <c r="P46" s="132">
        <v>219.27816101436653</v>
      </c>
      <c r="Q46" s="132">
        <v>283.33999999999997</v>
      </c>
      <c r="R46" s="132">
        <v>21743.475577115849</v>
      </c>
    </row>
    <row r="47" spans="1:18" x14ac:dyDescent="0.25">
      <c r="A47" s="88">
        <v>44866</v>
      </c>
      <c r="B47" s="87">
        <v>34</v>
      </c>
      <c r="C47" s="86">
        <v>22236.107770340241</v>
      </c>
      <c r="D47" s="85">
        <v>64.86</v>
      </c>
      <c r="E47" s="85">
        <v>224.90029971116712</v>
      </c>
      <c r="F47" s="85">
        <v>289.76</v>
      </c>
      <c r="G47" s="85">
        <v>22011.207470629073</v>
      </c>
      <c r="L47" s="135">
        <v>44866</v>
      </c>
      <c r="M47" s="134">
        <v>34</v>
      </c>
      <c r="N47" s="133">
        <v>21743.475577115849</v>
      </c>
      <c r="O47" s="132">
        <v>63.42</v>
      </c>
      <c r="P47" s="132">
        <v>219.91772231732509</v>
      </c>
      <c r="Q47" s="132">
        <v>283.33999999999997</v>
      </c>
      <c r="R47" s="132">
        <v>21523.557854798524</v>
      </c>
    </row>
    <row r="48" spans="1:18" x14ac:dyDescent="0.25">
      <c r="A48" s="88">
        <v>44896</v>
      </c>
      <c r="B48" s="87">
        <v>35</v>
      </c>
      <c r="C48" s="86">
        <v>22011.207470629073</v>
      </c>
      <c r="D48" s="85">
        <v>64.2</v>
      </c>
      <c r="E48" s="85">
        <v>225.55625891865802</v>
      </c>
      <c r="F48" s="85">
        <v>289.76</v>
      </c>
      <c r="G48" s="85">
        <v>21785.651211710414</v>
      </c>
      <c r="L48" s="135">
        <v>44896</v>
      </c>
      <c r="M48" s="134">
        <v>35</v>
      </c>
      <c r="N48" s="133">
        <v>21523.557854798524</v>
      </c>
      <c r="O48" s="132">
        <v>62.78</v>
      </c>
      <c r="P48" s="132">
        <v>220.55914900741729</v>
      </c>
      <c r="Q48" s="132">
        <v>283.33999999999997</v>
      </c>
      <c r="R48" s="132">
        <v>21302.998705791106</v>
      </c>
    </row>
    <row r="49" spans="1:18" x14ac:dyDescent="0.25">
      <c r="A49" s="88">
        <v>44927</v>
      </c>
      <c r="B49" s="87">
        <v>36</v>
      </c>
      <c r="C49" s="86">
        <v>21785.651211710414</v>
      </c>
      <c r="D49" s="85">
        <v>63.54</v>
      </c>
      <c r="E49" s="85">
        <v>226.21413134050411</v>
      </c>
      <c r="F49" s="85">
        <v>289.76</v>
      </c>
      <c r="G49" s="85">
        <v>21559.437080369909</v>
      </c>
      <c r="L49" s="135">
        <v>44927</v>
      </c>
      <c r="M49" s="134">
        <v>36</v>
      </c>
      <c r="N49" s="133">
        <v>21302.998705791106</v>
      </c>
      <c r="O49" s="132">
        <v>62.13</v>
      </c>
      <c r="P49" s="132">
        <v>221.20244652535558</v>
      </c>
      <c r="Q49" s="132">
        <v>283.33999999999997</v>
      </c>
      <c r="R49" s="132">
        <v>21081.79625926575</v>
      </c>
    </row>
    <row r="50" spans="1:18" x14ac:dyDescent="0.25">
      <c r="A50" s="88">
        <v>44958</v>
      </c>
      <c r="B50" s="87">
        <v>37</v>
      </c>
      <c r="C50" s="86">
        <v>21559.437080369909</v>
      </c>
      <c r="D50" s="85">
        <v>62.88</v>
      </c>
      <c r="E50" s="85">
        <v>226.8739225569139</v>
      </c>
      <c r="F50" s="85">
        <v>289.76</v>
      </c>
      <c r="G50" s="85">
        <v>21332.563157812994</v>
      </c>
      <c r="L50" s="135">
        <v>44958</v>
      </c>
      <c r="M50" s="134">
        <v>37</v>
      </c>
      <c r="N50" s="133">
        <v>21081.79625926575</v>
      </c>
      <c r="O50" s="132">
        <v>61.49</v>
      </c>
      <c r="P50" s="132">
        <v>221.84762032772119</v>
      </c>
      <c r="Q50" s="132">
        <v>283.33999999999997</v>
      </c>
      <c r="R50" s="132">
        <v>20859.948638938029</v>
      </c>
    </row>
    <row r="51" spans="1:18" x14ac:dyDescent="0.25">
      <c r="A51" s="88">
        <v>44986</v>
      </c>
      <c r="B51" s="87">
        <v>38</v>
      </c>
      <c r="C51" s="86">
        <v>21332.563157812994</v>
      </c>
      <c r="D51" s="85">
        <v>62.22</v>
      </c>
      <c r="E51" s="85">
        <v>227.53563816437156</v>
      </c>
      <c r="F51" s="85">
        <v>289.76</v>
      </c>
      <c r="G51" s="85">
        <v>21105.027519648622</v>
      </c>
      <c r="L51" s="135">
        <v>44986</v>
      </c>
      <c r="M51" s="134">
        <v>38</v>
      </c>
      <c r="N51" s="133">
        <v>20859.948638938029</v>
      </c>
      <c r="O51" s="132">
        <v>60.84</v>
      </c>
      <c r="P51" s="132">
        <v>222.49467588701037</v>
      </c>
      <c r="Q51" s="132">
        <v>283.33999999999997</v>
      </c>
      <c r="R51" s="132">
        <v>20637.453963051019</v>
      </c>
    </row>
    <row r="52" spans="1:18" x14ac:dyDescent="0.25">
      <c r="A52" s="88">
        <v>45017</v>
      </c>
      <c r="B52" s="87">
        <v>39</v>
      </c>
      <c r="C52" s="86">
        <v>21105.027519648622</v>
      </c>
      <c r="D52" s="85">
        <v>61.56</v>
      </c>
      <c r="E52" s="85">
        <v>228.19928377568431</v>
      </c>
      <c r="F52" s="85">
        <v>289.76</v>
      </c>
      <c r="G52" s="85">
        <v>20876.828235872938</v>
      </c>
      <c r="L52" s="135">
        <v>45017</v>
      </c>
      <c r="M52" s="134">
        <v>39</v>
      </c>
      <c r="N52" s="133">
        <v>20637.453963051019</v>
      </c>
      <c r="O52" s="132">
        <v>60.19</v>
      </c>
      <c r="P52" s="132">
        <v>223.14361869168081</v>
      </c>
      <c r="Q52" s="132">
        <v>283.33999999999997</v>
      </c>
      <c r="R52" s="132">
        <v>20414.310344359339</v>
      </c>
    </row>
    <row r="53" spans="1:18" x14ac:dyDescent="0.25">
      <c r="A53" s="88">
        <v>45047</v>
      </c>
      <c r="B53" s="87">
        <v>40</v>
      </c>
      <c r="C53" s="86">
        <v>20876.828235872938</v>
      </c>
      <c r="D53" s="85">
        <v>60.89</v>
      </c>
      <c r="E53" s="85">
        <v>228.86486502003004</v>
      </c>
      <c r="F53" s="85">
        <v>289.76</v>
      </c>
      <c r="G53" s="85">
        <v>20647.963370852907</v>
      </c>
      <c r="L53" s="135">
        <v>45047</v>
      </c>
      <c r="M53" s="134">
        <v>40</v>
      </c>
      <c r="N53" s="133">
        <v>20414.310344359339</v>
      </c>
      <c r="O53" s="132">
        <v>59.54</v>
      </c>
      <c r="P53" s="132">
        <v>223.79445424619823</v>
      </c>
      <c r="Q53" s="132">
        <v>283.33999999999997</v>
      </c>
      <c r="R53" s="132">
        <v>20190.51589011314</v>
      </c>
    </row>
    <row r="54" spans="1:18" x14ac:dyDescent="0.25">
      <c r="A54" s="88">
        <v>45078</v>
      </c>
      <c r="B54" s="87">
        <v>41</v>
      </c>
      <c r="C54" s="86">
        <v>20647.963370852907</v>
      </c>
      <c r="D54" s="85">
        <v>60.22</v>
      </c>
      <c r="E54" s="85">
        <v>229.53238754300514</v>
      </c>
      <c r="F54" s="85">
        <v>289.76</v>
      </c>
      <c r="G54" s="85">
        <v>20418.430983309903</v>
      </c>
      <c r="L54" s="135">
        <v>45078</v>
      </c>
      <c r="M54" s="134">
        <v>41</v>
      </c>
      <c r="N54" s="133">
        <v>20190.51589011314</v>
      </c>
      <c r="O54" s="132">
        <v>58.89</v>
      </c>
      <c r="P54" s="132">
        <v>224.44718807108299</v>
      </c>
      <c r="Q54" s="132">
        <v>283.33999999999997</v>
      </c>
      <c r="R54" s="132">
        <v>19966.068702042056</v>
      </c>
    </row>
    <row r="55" spans="1:18" x14ac:dyDescent="0.25">
      <c r="A55" s="88">
        <v>45108</v>
      </c>
      <c r="B55" s="87">
        <v>42</v>
      </c>
      <c r="C55" s="86">
        <v>20418.430983309903</v>
      </c>
      <c r="D55" s="85">
        <v>59.55</v>
      </c>
      <c r="E55" s="85">
        <v>230.20185700667224</v>
      </c>
      <c r="F55" s="85">
        <v>289.76</v>
      </c>
      <c r="G55" s="85">
        <v>20188.229126303231</v>
      </c>
      <c r="L55" s="135">
        <v>45108</v>
      </c>
      <c r="M55" s="134">
        <v>42</v>
      </c>
      <c r="N55" s="133">
        <v>19966.068702042056</v>
      </c>
      <c r="O55" s="132">
        <v>58.23</v>
      </c>
      <c r="P55" s="132">
        <v>225.10182570295697</v>
      </c>
      <c r="Q55" s="132">
        <v>283.33999999999997</v>
      </c>
      <c r="R55" s="132">
        <v>19740.966876339098</v>
      </c>
    </row>
    <row r="56" spans="1:18" x14ac:dyDescent="0.25">
      <c r="A56" s="88">
        <v>45139</v>
      </c>
      <c r="B56" s="87">
        <v>43</v>
      </c>
      <c r="C56" s="86">
        <v>20188.229126303231</v>
      </c>
      <c r="D56" s="85">
        <v>58.88</v>
      </c>
      <c r="E56" s="85">
        <v>230.87327908960836</v>
      </c>
      <c r="F56" s="85">
        <v>289.76</v>
      </c>
      <c r="G56" s="85">
        <v>19957.355847213621</v>
      </c>
      <c r="L56" s="135">
        <v>45139</v>
      </c>
      <c r="M56" s="134">
        <v>43</v>
      </c>
      <c r="N56" s="133">
        <v>19740.966876339098</v>
      </c>
      <c r="O56" s="132">
        <v>57.58</v>
      </c>
      <c r="P56" s="132">
        <v>225.75837269459058</v>
      </c>
      <c r="Q56" s="132">
        <v>283.33999999999997</v>
      </c>
      <c r="R56" s="132">
        <v>19515.208503644506</v>
      </c>
    </row>
    <row r="57" spans="1:18" x14ac:dyDescent="0.25">
      <c r="A57" s="88">
        <v>45170</v>
      </c>
      <c r="B57" s="87">
        <v>44</v>
      </c>
      <c r="C57" s="86">
        <v>19957.355847213621</v>
      </c>
      <c r="D57" s="85">
        <v>58.21</v>
      </c>
      <c r="E57" s="85">
        <v>231.54665948695305</v>
      </c>
      <c r="F57" s="85">
        <v>289.76</v>
      </c>
      <c r="G57" s="85">
        <v>19725.809187726667</v>
      </c>
      <c r="L57" s="135">
        <v>45170</v>
      </c>
      <c r="M57" s="134">
        <v>44</v>
      </c>
      <c r="N57" s="133">
        <v>19515.208503644506</v>
      </c>
      <c r="O57" s="132">
        <v>56.92</v>
      </c>
      <c r="P57" s="132">
        <v>226.41683461494981</v>
      </c>
      <c r="Q57" s="132">
        <v>283.33999999999997</v>
      </c>
      <c r="R57" s="132">
        <v>19288.791669029557</v>
      </c>
    </row>
    <row r="58" spans="1:18" x14ac:dyDescent="0.25">
      <c r="A58" s="88">
        <v>45200</v>
      </c>
      <c r="B58" s="87">
        <v>45</v>
      </c>
      <c r="C58" s="86">
        <v>19725.809187726667</v>
      </c>
      <c r="D58" s="85">
        <v>57.53</v>
      </c>
      <c r="E58" s="85">
        <v>232.22200391045669</v>
      </c>
      <c r="F58" s="85">
        <v>289.76</v>
      </c>
      <c r="G58" s="85">
        <v>19493.587183816209</v>
      </c>
      <c r="L58" s="135">
        <v>45200</v>
      </c>
      <c r="M58" s="134">
        <v>45</v>
      </c>
      <c r="N58" s="133">
        <v>19288.791669029557</v>
      </c>
      <c r="O58" s="132">
        <v>56.26</v>
      </c>
      <c r="P58" s="132">
        <v>227.07721704924344</v>
      </c>
      <c r="Q58" s="132">
        <v>283.33999999999997</v>
      </c>
      <c r="R58" s="132">
        <v>19061.714451980315</v>
      </c>
    </row>
    <row r="59" spans="1:18" x14ac:dyDescent="0.25">
      <c r="A59" s="88">
        <v>45231</v>
      </c>
      <c r="B59" s="87">
        <v>46</v>
      </c>
      <c r="C59" s="86">
        <v>19493.587183816209</v>
      </c>
      <c r="D59" s="85">
        <v>56.86</v>
      </c>
      <c r="E59" s="85">
        <v>232.89931808852887</v>
      </c>
      <c r="F59" s="85">
        <v>289.76</v>
      </c>
      <c r="G59" s="85">
        <v>19260.687865727679</v>
      </c>
      <c r="L59" s="135">
        <v>45231</v>
      </c>
      <c r="M59" s="134">
        <v>46</v>
      </c>
      <c r="N59" s="133">
        <v>19061.714451980315</v>
      </c>
      <c r="O59" s="132">
        <v>55.6</v>
      </c>
      <c r="P59" s="132">
        <v>227.7395255989704</v>
      </c>
      <c r="Q59" s="132">
        <v>283.33999999999997</v>
      </c>
      <c r="R59" s="132">
        <v>18833.974926381346</v>
      </c>
    </row>
    <row r="60" spans="1:18" x14ac:dyDescent="0.25">
      <c r="A60" s="88">
        <v>45261</v>
      </c>
      <c r="B60" s="87">
        <v>47</v>
      </c>
      <c r="C60" s="86">
        <v>19260.687865727679</v>
      </c>
      <c r="D60" s="85">
        <v>56.18</v>
      </c>
      <c r="E60" s="85">
        <v>233.57860776628706</v>
      </c>
      <c r="F60" s="85">
        <v>289.76</v>
      </c>
      <c r="G60" s="85">
        <v>19027.109257961391</v>
      </c>
      <c r="L60" s="135">
        <v>45261</v>
      </c>
      <c r="M60" s="134">
        <v>47</v>
      </c>
      <c r="N60" s="133">
        <v>18833.974926381346</v>
      </c>
      <c r="O60" s="132">
        <v>54.93</v>
      </c>
      <c r="P60" s="132">
        <v>228.40376588196739</v>
      </c>
      <c r="Q60" s="132">
        <v>283.33999999999997</v>
      </c>
      <c r="R60" s="132">
        <v>18605.571160499378</v>
      </c>
    </row>
    <row r="61" spans="1:18" x14ac:dyDescent="0.25">
      <c r="A61" s="88">
        <v>45292</v>
      </c>
      <c r="B61" s="87">
        <v>48</v>
      </c>
      <c r="C61" s="86">
        <v>19027.109257961391</v>
      </c>
      <c r="D61" s="85">
        <v>55.5</v>
      </c>
      <c r="E61" s="85">
        <v>234.25987870560539</v>
      </c>
      <c r="F61" s="85">
        <v>289.76</v>
      </c>
      <c r="G61" s="85">
        <v>18792.849379255786</v>
      </c>
      <c r="L61" s="135">
        <v>45292</v>
      </c>
      <c r="M61" s="134">
        <v>48</v>
      </c>
      <c r="N61" s="133">
        <v>18605.571160499378</v>
      </c>
      <c r="O61" s="132">
        <v>54.27</v>
      </c>
      <c r="P61" s="132">
        <v>229.06994353245645</v>
      </c>
      <c r="Q61" s="132">
        <v>283.33999999999997</v>
      </c>
      <c r="R61" s="132">
        <v>18376.501216966921</v>
      </c>
    </row>
    <row r="62" spans="1:18" x14ac:dyDescent="0.25">
      <c r="A62" s="88">
        <v>45323</v>
      </c>
      <c r="B62" s="87">
        <v>49</v>
      </c>
      <c r="C62" s="86">
        <v>18792.849379255786</v>
      </c>
      <c r="D62" s="85">
        <v>54.81</v>
      </c>
      <c r="E62" s="85">
        <v>234.94313668516341</v>
      </c>
      <c r="F62" s="85">
        <v>289.76</v>
      </c>
      <c r="G62" s="85">
        <v>18557.906242570622</v>
      </c>
      <c r="L62" s="135">
        <v>45323</v>
      </c>
      <c r="M62" s="134">
        <v>49</v>
      </c>
      <c r="N62" s="133">
        <v>18376.501216966921</v>
      </c>
      <c r="O62" s="132">
        <v>53.6</v>
      </c>
      <c r="P62" s="132">
        <v>229.73806420109278</v>
      </c>
      <c r="Q62" s="132">
        <v>283.33999999999997</v>
      </c>
      <c r="R62" s="132">
        <v>18146.763152765827</v>
      </c>
    </row>
    <row r="63" spans="1:18" x14ac:dyDescent="0.25">
      <c r="A63" s="88">
        <v>45352</v>
      </c>
      <c r="B63" s="87">
        <v>50</v>
      </c>
      <c r="C63" s="86">
        <v>18557.906242570622</v>
      </c>
      <c r="D63" s="85">
        <v>54.13</v>
      </c>
      <c r="E63" s="85">
        <v>235.62838750049514</v>
      </c>
      <c r="F63" s="85">
        <v>289.76</v>
      </c>
      <c r="G63" s="85">
        <v>18322.277855070126</v>
      </c>
      <c r="L63" s="135">
        <v>45352</v>
      </c>
      <c r="M63" s="134">
        <v>50</v>
      </c>
      <c r="N63" s="133">
        <v>18146.763152765827</v>
      </c>
      <c r="O63" s="132">
        <v>52.93</v>
      </c>
      <c r="P63" s="132">
        <v>230.40813355501265</v>
      </c>
      <c r="Q63" s="132">
        <v>283.33999999999997</v>
      </c>
      <c r="R63" s="132">
        <v>17916.355019210816</v>
      </c>
    </row>
    <row r="64" spans="1:18" x14ac:dyDescent="0.25">
      <c r="A64" s="88">
        <v>45383</v>
      </c>
      <c r="B64" s="87">
        <v>51</v>
      </c>
      <c r="C64" s="86">
        <v>18322.277855070126</v>
      </c>
      <c r="D64" s="85">
        <v>53.44</v>
      </c>
      <c r="E64" s="85">
        <v>236.31563696403822</v>
      </c>
      <c r="F64" s="85">
        <v>289.76</v>
      </c>
      <c r="G64" s="85">
        <v>18085.962218106088</v>
      </c>
      <c r="L64" s="135">
        <v>45383</v>
      </c>
      <c r="M64" s="134">
        <v>51</v>
      </c>
      <c r="N64" s="133">
        <v>17916.355019210816</v>
      </c>
      <c r="O64" s="132">
        <v>52.26</v>
      </c>
      <c r="P64" s="132">
        <v>231.08015727788143</v>
      </c>
      <c r="Q64" s="132">
        <v>283.33999999999997</v>
      </c>
      <c r="R64" s="132">
        <v>17685.274861932936</v>
      </c>
    </row>
    <row r="65" spans="1:18" x14ac:dyDescent="0.25">
      <c r="A65" s="88">
        <v>45413</v>
      </c>
      <c r="B65" s="87">
        <v>52</v>
      </c>
      <c r="C65" s="86">
        <v>18085.962218106088</v>
      </c>
      <c r="D65" s="85">
        <v>52.75</v>
      </c>
      <c r="E65" s="85">
        <v>237.00489090518337</v>
      </c>
      <c r="F65" s="85">
        <v>289.76</v>
      </c>
      <c r="G65" s="85">
        <v>17848.957327200904</v>
      </c>
      <c r="L65" s="135">
        <v>45413</v>
      </c>
      <c r="M65" s="134">
        <v>52</v>
      </c>
      <c r="N65" s="133">
        <v>17685.274861932936</v>
      </c>
      <c r="O65" s="132">
        <v>51.58</v>
      </c>
      <c r="P65" s="132">
        <v>231.75414106994191</v>
      </c>
      <c r="Q65" s="132">
        <v>283.33999999999997</v>
      </c>
      <c r="R65" s="132">
        <v>17453.520720862994</v>
      </c>
    </row>
    <row r="66" spans="1:18" x14ac:dyDescent="0.25">
      <c r="A66" s="88">
        <v>45444</v>
      </c>
      <c r="B66" s="87">
        <v>53</v>
      </c>
      <c r="C66" s="86">
        <v>17848.957327200904</v>
      </c>
      <c r="D66" s="85">
        <v>52.06</v>
      </c>
      <c r="E66" s="85">
        <v>237.69615517032349</v>
      </c>
      <c r="F66" s="85">
        <v>289.76</v>
      </c>
      <c r="G66" s="85">
        <v>17611.261172030579</v>
      </c>
      <c r="L66" s="135">
        <v>45444</v>
      </c>
      <c r="M66" s="134">
        <v>53</v>
      </c>
      <c r="N66" s="133">
        <v>17453.520720862994</v>
      </c>
      <c r="O66" s="132">
        <v>50.91</v>
      </c>
      <c r="P66" s="132">
        <v>232.43009064806256</v>
      </c>
      <c r="Q66" s="132">
        <v>283.33999999999997</v>
      </c>
      <c r="R66" s="132">
        <v>17221.090630214931</v>
      </c>
    </row>
    <row r="67" spans="1:18" x14ac:dyDescent="0.25">
      <c r="A67" s="88">
        <v>45474</v>
      </c>
      <c r="B67" s="87">
        <v>54</v>
      </c>
      <c r="C67" s="86">
        <v>17611.261172030579</v>
      </c>
      <c r="D67" s="85">
        <v>51.37</v>
      </c>
      <c r="E67" s="85">
        <v>238.38943562290362</v>
      </c>
      <c r="F67" s="85">
        <v>289.76</v>
      </c>
      <c r="G67" s="85">
        <v>17372.871736407677</v>
      </c>
      <c r="L67" s="135">
        <v>45474</v>
      </c>
      <c r="M67" s="134">
        <v>54</v>
      </c>
      <c r="N67" s="133">
        <v>17221.090630214931</v>
      </c>
      <c r="O67" s="132">
        <v>50.23</v>
      </c>
      <c r="P67" s="132">
        <v>233.10801174578611</v>
      </c>
      <c r="Q67" s="132">
        <v>283.33999999999997</v>
      </c>
      <c r="R67" s="132">
        <v>16987.982618469145</v>
      </c>
    </row>
    <row r="68" spans="1:18" x14ac:dyDescent="0.25">
      <c r="A68" s="88">
        <v>45505</v>
      </c>
      <c r="B68" s="87">
        <v>55</v>
      </c>
      <c r="C68" s="86">
        <v>17372.871736407677</v>
      </c>
      <c r="D68" s="85">
        <v>50.67</v>
      </c>
      <c r="E68" s="85">
        <v>239.08473814347039</v>
      </c>
      <c r="F68" s="85">
        <v>289.76</v>
      </c>
      <c r="G68" s="85">
        <v>17133.786998264208</v>
      </c>
      <c r="L68" s="135">
        <v>45505</v>
      </c>
      <c r="M68" s="134">
        <v>55</v>
      </c>
      <c r="N68" s="133">
        <v>16987.982618469145</v>
      </c>
      <c r="O68" s="132">
        <v>49.55</v>
      </c>
      <c r="P68" s="132">
        <v>233.78791011337796</v>
      </c>
      <c r="Q68" s="132">
        <v>283.33999999999997</v>
      </c>
      <c r="R68" s="132">
        <v>16754.194708355768</v>
      </c>
    </row>
    <row r="69" spans="1:18" x14ac:dyDescent="0.25">
      <c r="A69" s="88">
        <v>45536</v>
      </c>
      <c r="B69" s="87">
        <v>56</v>
      </c>
      <c r="C69" s="86">
        <v>17133.786998264208</v>
      </c>
      <c r="D69" s="85">
        <v>49.97</v>
      </c>
      <c r="E69" s="85">
        <v>239.7820686297222</v>
      </c>
      <c r="F69" s="85">
        <v>289.76</v>
      </c>
      <c r="G69" s="85">
        <v>16894.004929634484</v>
      </c>
      <c r="L69" s="135">
        <v>45536</v>
      </c>
      <c r="M69" s="134">
        <v>56</v>
      </c>
      <c r="N69" s="133">
        <v>16754.194708355768</v>
      </c>
      <c r="O69" s="132">
        <v>48.87</v>
      </c>
      <c r="P69" s="132">
        <v>234.46979151787531</v>
      </c>
      <c r="Q69" s="132">
        <v>283.33999999999997</v>
      </c>
      <c r="R69" s="132">
        <v>16519.724916837891</v>
      </c>
    </row>
    <row r="70" spans="1:18" x14ac:dyDescent="0.25">
      <c r="A70" s="88">
        <v>45566</v>
      </c>
      <c r="B70" s="87">
        <v>57</v>
      </c>
      <c r="C70" s="86">
        <v>16894.004929634484</v>
      </c>
      <c r="D70" s="85">
        <v>49.27</v>
      </c>
      <c r="E70" s="85">
        <v>240.48143299655888</v>
      </c>
      <c r="F70" s="85">
        <v>289.76</v>
      </c>
      <c r="G70" s="85">
        <v>16653.523496637925</v>
      </c>
      <c r="L70" s="135">
        <v>45566</v>
      </c>
      <c r="M70" s="134">
        <v>57</v>
      </c>
      <c r="N70" s="133">
        <v>16519.724916837891</v>
      </c>
      <c r="O70" s="132">
        <v>48.18</v>
      </c>
      <c r="P70" s="132">
        <v>235.15366174313579</v>
      </c>
      <c r="Q70" s="132">
        <v>283.33999999999997</v>
      </c>
      <c r="R70" s="132">
        <v>16284.571255094756</v>
      </c>
    </row>
    <row r="71" spans="1:18" x14ac:dyDescent="0.25">
      <c r="A71" s="88">
        <v>45597</v>
      </c>
      <c r="B71" s="87">
        <v>58</v>
      </c>
      <c r="C71" s="86">
        <v>16653.523496637925</v>
      </c>
      <c r="D71" s="85">
        <v>48.57</v>
      </c>
      <c r="E71" s="85">
        <v>241.18283717613218</v>
      </c>
      <c r="F71" s="85">
        <v>289.76</v>
      </c>
      <c r="G71" s="85">
        <v>16412.340659461792</v>
      </c>
      <c r="L71" s="135">
        <v>45597</v>
      </c>
      <c r="M71" s="134">
        <v>58</v>
      </c>
      <c r="N71" s="133">
        <v>16284.571255094756</v>
      </c>
      <c r="O71" s="132">
        <v>47.5</v>
      </c>
      <c r="P71" s="132">
        <v>235.83952658988659</v>
      </c>
      <c r="Q71" s="132">
        <v>283.33999999999997</v>
      </c>
      <c r="R71" s="132">
        <v>16048.731728504868</v>
      </c>
    </row>
    <row r="72" spans="1:18" x14ac:dyDescent="0.25">
      <c r="A72" s="88">
        <v>45627</v>
      </c>
      <c r="B72" s="87">
        <v>59</v>
      </c>
      <c r="C72" s="86">
        <v>16412.340659461792</v>
      </c>
      <c r="D72" s="85">
        <v>47.87</v>
      </c>
      <c r="E72" s="85">
        <v>241.8862871178959</v>
      </c>
      <c r="F72" s="85">
        <v>289.76</v>
      </c>
      <c r="G72" s="85">
        <v>16170.454372343896</v>
      </c>
      <c r="L72" s="135">
        <v>45627</v>
      </c>
      <c r="M72" s="134">
        <v>59</v>
      </c>
      <c r="N72" s="133">
        <v>16048.731728504868</v>
      </c>
      <c r="O72" s="132">
        <v>46.81</v>
      </c>
      <c r="P72" s="132">
        <v>236.52739187577379</v>
      </c>
      <c r="Q72" s="132">
        <v>283.33999999999997</v>
      </c>
      <c r="R72" s="132">
        <v>15812.204336629095</v>
      </c>
    </row>
    <row r="73" spans="1:18" x14ac:dyDescent="0.25">
      <c r="A73" s="88">
        <v>45658</v>
      </c>
      <c r="B73" s="87">
        <v>60</v>
      </c>
      <c r="C73" s="86">
        <v>16170.454372343896</v>
      </c>
      <c r="D73" s="85">
        <v>47.16</v>
      </c>
      <c r="E73" s="85">
        <v>242.5917887886564</v>
      </c>
      <c r="F73" s="85">
        <v>289.76</v>
      </c>
      <c r="G73" s="85">
        <v>15927.862583555239</v>
      </c>
      <c r="L73" s="135">
        <v>45658</v>
      </c>
      <c r="M73" s="134">
        <v>60</v>
      </c>
      <c r="N73" s="133">
        <v>15812.204336629095</v>
      </c>
      <c r="O73" s="132">
        <v>46.12</v>
      </c>
      <c r="P73" s="132">
        <v>237.21726343541147</v>
      </c>
      <c r="Q73" s="132">
        <v>283.33999999999997</v>
      </c>
      <c r="R73" s="132">
        <v>15574.987073193683</v>
      </c>
    </row>
    <row r="74" spans="1:18" x14ac:dyDescent="0.25">
      <c r="A74" s="88">
        <v>45689</v>
      </c>
      <c r="B74" s="87">
        <v>61</v>
      </c>
      <c r="C74" s="86">
        <v>15927.862583555239</v>
      </c>
      <c r="D74" s="85">
        <v>46.46</v>
      </c>
      <c r="E74" s="85">
        <v>243.29934817262333</v>
      </c>
      <c r="F74" s="85">
        <v>289.76</v>
      </c>
      <c r="G74" s="85">
        <v>15684.563235382617</v>
      </c>
      <c r="L74" s="135">
        <v>45689</v>
      </c>
      <c r="M74" s="134">
        <v>61</v>
      </c>
      <c r="N74" s="133">
        <v>15574.987073193683</v>
      </c>
      <c r="O74" s="132">
        <v>45.43</v>
      </c>
      <c r="P74" s="132">
        <v>237.90914712043141</v>
      </c>
      <c r="Q74" s="132">
        <v>283.33999999999997</v>
      </c>
      <c r="R74" s="132">
        <v>15337.077926073251</v>
      </c>
    </row>
    <row r="75" spans="1:18" x14ac:dyDescent="0.25">
      <c r="A75" s="88">
        <v>45717</v>
      </c>
      <c r="B75" s="87">
        <v>62</v>
      </c>
      <c r="C75" s="86">
        <v>15684.563235382617</v>
      </c>
      <c r="D75" s="85">
        <v>45.75</v>
      </c>
      <c r="E75" s="85">
        <v>244.00897127146018</v>
      </c>
      <c r="F75" s="85">
        <v>289.76</v>
      </c>
      <c r="G75" s="85">
        <v>15440.554264111157</v>
      </c>
      <c r="L75" s="135">
        <v>45717</v>
      </c>
      <c r="M75" s="134">
        <v>62</v>
      </c>
      <c r="N75" s="133">
        <v>15337.077926073251</v>
      </c>
      <c r="O75" s="132">
        <v>44.73</v>
      </c>
      <c r="P75" s="132">
        <v>238.60304879953267</v>
      </c>
      <c r="Q75" s="132">
        <v>283.33999999999997</v>
      </c>
      <c r="R75" s="132">
        <v>15098.474877273718</v>
      </c>
    </row>
    <row r="76" spans="1:18" x14ac:dyDescent="0.25">
      <c r="A76" s="88">
        <v>45748</v>
      </c>
      <c r="B76" s="87">
        <v>63</v>
      </c>
      <c r="C76" s="86">
        <v>15440.554264111157</v>
      </c>
      <c r="D76" s="85">
        <v>45.03</v>
      </c>
      <c r="E76" s="85">
        <v>244.72066410433524</v>
      </c>
      <c r="F76" s="85">
        <v>289.76</v>
      </c>
      <c r="G76" s="85">
        <v>15195.833600006821</v>
      </c>
      <c r="L76" s="135">
        <v>45748</v>
      </c>
      <c r="M76" s="134">
        <v>63</v>
      </c>
      <c r="N76" s="133">
        <v>15098.474877273718</v>
      </c>
      <c r="O76" s="132">
        <v>44.04</v>
      </c>
      <c r="P76" s="132">
        <v>239.2989743585313</v>
      </c>
      <c r="Q76" s="132">
        <v>283.33999999999997</v>
      </c>
      <c r="R76" s="132">
        <v>14859.175902915187</v>
      </c>
    </row>
    <row r="77" spans="1:18" x14ac:dyDescent="0.25">
      <c r="A77" s="88">
        <v>45778</v>
      </c>
      <c r="B77" s="87">
        <v>64</v>
      </c>
      <c r="C77" s="86">
        <v>15195.833600006821</v>
      </c>
      <c r="D77" s="85">
        <v>44.32</v>
      </c>
      <c r="E77" s="85">
        <v>245.43443270797289</v>
      </c>
      <c r="F77" s="85">
        <v>289.76</v>
      </c>
      <c r="G77" s="85">
        <v>14950.399167298849</v>
      </c>
      <c r="L77" s="135">
        <v>45778</v>
      </c>
      <c r="M77" s="134">
        <v>64</v>
      </c>
      <c r="N77" s="133">
        <v>14859.175902915187</v>
      </c>
      <c r="O77" s="132">
        <v>43.34</v>
      </c>
      <c r="P77" s="132">
        <v>239.99692970041036</v>
      </c>
      <c r="Q77" s="132">
        <v>283.33999999999997</v>
      </c>
      <c r="R77" s="132">
        <v>14619.178973214777</v>
      </c>
    </row>
    <row r="78" spans="1:18" x14ac:dyDescent="0.25">
      <c r="A78" s="88">
        <v>45809</v>
      </c>
      <c r="B78" s="87">
        <v>65</v>
      </c>
      <c r="C78" s="86">
        <v>14950.399167298849</v>
      </c>
      <c r="D78" s="85">
        <v>43.61</v>
      </c>
      <c r="E78" s="85">
        <v>246.15028313670447</v>
      </c>
      <c r="F78" s="85">
        <v>289.76</v>
      </c>
      <c r="G78" s="85">
        <v>14704.248884162143</v>
      </c>
      <c r="L78" s="135">
        <v>45809</v>
      </c>
      <c r="M78" s="134">
        <v>65</v>
      </c>
      <c r="N78" s="133">
        <v>14619.178973214777</v>
      </c>
      <c r="O78" s="132">
        <v>42.64</v>
      </c>
      <c r="P78" s="132">
        <v>240.69692074536988</v>
      </c>
      <c r="Q78" s="132">
        <v>283.33999999999997</v>
      </c>
      <c r="R78" s="132">
        <v>14378.482052469408</v>
      </c>
    </row>
    <row r="79" spans="1:18" x14ac:dyDescent="0.25">
      <c r="A79" s="88">
        <v>45839</v>
      </c>
      <c r="B79" s="87">
        <v>66</v>
      </c>
      <c r="C79" s="86">
        <v>14704.248884162143</v>
      </c>
      <c r="D79" s="85">
        <v>42.89</v>
      </c>
      <c r="E79" s="85">
        <v>246.86822146251987</v>
      </c>
      <c r="F79" s="85">
        <v>289.76</v>
      </c>
      <c r="G79" s="85">
        <v>14457.380662699623</v>
      </c>
      <c r="L79" s="135">
        <v>45839</v>
      </c>
      <c r="M79" s="134">
        <v>66</v>
      </c>
      <c r="N79" s="133">
        <v>14378.482052469408</v>
      </c>
      <c r="O79" s="132">
        <v>41.94</v>
      </c>
      <c r="P79" s="132">
        <v>241.39895343087721</v>
      </c>
      <c r="Q79" s="132">
        <v>283.33999999999997</v>
      </c>
      <c r="R79" s="132">
        <v>14137.083099038531</v>
      </c>
    </row>
    <row r="80" spans="1:18" x14ac:dyDescent="0.25">
      <c r="A80" s="88">
        <v>45870</v>
      </c>
      <c r="B80" s="87">
        <v>67</v>
      </c>
      <c r="C80" s="86">
        <v>14457.380662699623</v>
      </c>
      <c r="D80" s="85">
        <v>42.17</v>
      </c>
      <c r="E80" s="85">
        <v>247.58825377511889</v>
      </c>
      <c r="F80" s="85">
        <v>289.76</v>
      </c>
      <c r="G80" s="85">
        <v>14209.792408924504</v>
      </c>
      <c r="L80" s="135">
        <v>45870</v>
      </c>
      <c r="M80" s="134">
        <v>67</v>
      </c>
      <c r="N80" s="133">
        <v>14137.083099038531</v>
      </c>
      <c r="O80" s="132">
        <v>41.23</v>
      </c>
      <c r="P80" s="132">
        <v>242.10303371171727</v>
      </c>
      <c r="Q80" s="132">
        <v>283.33999999999997</v>
      </c>
      <c r="R80" s="132">
        <v>13894.980065326814</v>
      </c>
    </row>
    <row r="81" spans="1:18" x14ac:dyDescent="0.25">
      <c r="A81" s="88">
        <v>45901</v>
      </c>
      <c r="B81" s="87">
        <v>68</v>
      </c>
      <c r="C81" s="86">
        <v>14209.792408924504</v>
      </c>
      <c r="D81" s="85">
        <v>41.45</v>
      </c>
      <c r="E81" s="85">
        <v>248.31038618196297</v>
      </c>
      <c r="F81" s="85">
        <v>289.76</v>
      </c>
      <c r="G81" s="85">
        <v>13961.482022742541</v>
      </c>
      <c r="L81" s="135">
        <v>45901</v>
      </c>
      <c r="M81" s="134">
        <v>68</v>
      </c>
      <c r="N81" s="133">
        <v>13894.980065326814</v>
      </c>
      <c r="O81" s="132">
        <v>40.53</v>
      </c>
      <c r="P81" s="132">
        <v>242.80916756004311</v>
      </c>
      <c r="Q81" s="132">
        <v>283.33999999999997</v>
      </c>
      <c r="R81" s="132">
        <v>13652.170897766771</v>
      </c>
    </row>
    <row r="82" spans="1:18" x14ac:dyDescent="0.25">
      <c r="A82" s="88">
        <v>45931</v>
      </c>
      <c r="B82" s="87">
        <v>69</v>
      </c>
      <c r="C82" s="86">
        <v>13961.482022742541</v>
      </c>
      <c r="D82" s="85">
        <v>40.72</v>
      </c>
      <c r="E82" s="85">
        <v>249.03462480832704</v>
      </c>
      <c r="F82" s="85">
        <v>289.76</v>
      </c>
      <c r="G82" s="85">
        <v>13712.447397934213</v>
      </c>
      <c r="L82" s="135">
        <v>45931</v>
      </c>
      <c r="M82" s="134">
        <v>69</v>
      </c>
      <c r="N82" s="133">
        <v>13652.170897766771</v>
      </c>
      <c r="O82" s="132">
        <v>39.82</v>
      </c>
      <c r="P82" s="132">
        <v>243.51736096542655</v>
      </c>
      <c r="Q82" s="132">
        <v>283.33999999999997</v>
      </c>
      <c r="R82" s="132">
        <v>13408.653536801345</v>
      </c>
    </row>
    <row r="83" spans="1:18" x14ac:dyDescent="0.25">
      <c r="A83" s="88">
        <v>45962</v>
      </c>
      <c r="B83" s="87">
        <v>70</v>
      </c>
      <c r="C83" s="86">
        <v>13712.447397934213</v>
      </c>
      <c r="D83" s="85">
        <v>39.99</v>
      </c>
      <c r="E83" s="85">
        <v>249.76097579735131</v>
      </c>
      <c r="F83" s="85">
        <v>289.76</v>
      </c>
      <c r="G83" s="85">
        <v>13462.686422136861</v>
      </c>
      <c r="L83" s="135">
        <v>45962</v>
      </c>
      <c r="M83" s="134">
        <v>70</v>
      </c>
      <c r="N83" s="133">
        <v>13408.653536801345</v>
      </c>
      <c r="O83" s="132">
        <v>39.11</v>
      </c>
      <c r="P83" s="132">
        <v>244.22761993490906</v>
      </c>
      <c r="Q83" s="132">
        <v>283.33999999999997</v>
      </c>
      <c r="R83" s="132">
        <v>13164.425916866436</v>
      </c>
    </row>
    <row r="84" spans="1:18" x14ac:dyDescent="0.25">
      <c r="A84" s="88">
        <v>45992</v>
      </c>
      <c r="B84" s="87">
        <v>71</v>
      </c>
      <c r="C84" s="86">
        <v>13462.686422136861</v>
      </c>
      <c r="D84" s="85">
        <v>39.270000000000003</v>
      </c>
      <c r="E84" s="85">
        <v>250.4894453100936</v>
      </c>
      <c r="F84" s="85">
        <v>289.76</v>
      </c>
      <c r="G84" s="85">
        <v>13212.196976826768</v>
      </c>
      <c r="L84" s="135">
        <v>45992</v>
      </c>
      <c r="M84" s="134">
        <v>71</v>
      </c>
      <c r="N84" s="133">
        <v>13164.425916866436</v>
      </c>
      <c r="O84" s="132">
        <v>38.4</v>
      </c>
      <c r="P84" s="132">
        <v>244.93995049305252</v>
      </c>
      <c r="Q84" s="132">
        <v>283.33999999999997</v>
      </c>
      <c r="R84" s="132">
        <v>12919.485966373382</v>
      </c>
    </row>
    <row r="85" spans="1:18" x14ac:dyDescent="0.25">
      <c r="A85" s="88">
        <v>46023</v>
      </c>
      <c r="B85" s="87">
        <v>72</v>
      </c>
      <c r="C85" s="86">
        <v>13212.196976826768</v>
      </c>
      <c r="D85" s="85">
        <v>38.54</v>
      </c>
      <c r="E85" s="85">
        <v>251.22003952558134</v>
      </c>
      <c r="F85" s="85">
        <v>289.76</v>
      </c>
      <c r="G85" s="85">
        <v>12960.976937301188</v>
      </c>
      <c r="L85" s="135">
        <v>46023</v>
      </c>
      <c r="M85" s="134">
        <v>72</v>
      </c>
      <c r="N85" s="133">
        <v>12919.485966373382</v>
      </c>
      <c r="O85" s="132">
        <v>37.68</v>
      </c>
      <c r="P85" s="132">
        <v>245.65435868199063</v>
      </c>
      <c r="Q85" s="132">
        <v>283.33999999999997</v>
      </c>
      <c r="R85" s="132">
        <v>12673.831607691392</v>
      </c>
    </row>
    <row r="86" spans="1:18" x14ac:dyDescent="0.25">
      <c r="A86" s="88">
        <v>46054</v>
      </c>
      <c r="B86" s="87">
        <v>73</v>
      </c>
      <c r="C86" s="86">
        <v>12960.976937301188</v>
      </c>
      <c r="D86" s="85">
        <v>37.799999999999997</v>
      </c>
      <c r="E86" s="85">
        <v>251.95276464086433</v>
      </c>
      <c r="F86" s="85">
        <v>289.76</v>
      </c>
      <c r="G86" s="85">
        <v>12709.024172660324</v>
      </c>
      <c r="L86" s="135">
        <v>46054</v>
      </c>
      <c r="M86" s="134">
        <v>73</v>
      </c>
      <c r="N86" s="133">
        <v>12673.831607691392</v>
      </c>
      <c r="O86" s="132">
        <v>36.97</v>
      </c>
      <c r="P86" s="132">
        <v>246.37085056147976</v>
      </c>
      <c r="Q86" s="132">
        <v>283.33999999999997</v>
      </c>
      <c r="R86" s="132">
        <v>12427.460757129913</v>
      </c>
    </row>
    <row r="87" spans="1:18" x14ac:dyDescent="0.25">
      <c r="A87" s="88">
        <v>46082</v>
      </c>
      <c r="B87" s="87">
        <v>74</v>
      </c>
      <c r="C87" s="86">
        <v>12709.024172660324</v>
      </c>
      <c r="D87" s="85">
        <v>37.07</v>
      </c>
      <c r="E87" s="85">
        <v>252.68762687106681</v>
      </c>
      <c r="F87" s="85">
        <v>289.76</v>
      </c>
      <c r="G87" s="85">
        <v>12456.336545789256</v>
      </c>
      <c r="L87" s="135">
        <v>46082</v>
      </c>
      <c r="M87" s="134">
        <v>74</v>
      </c>
      <c r="N87" s="133">
        <v>12427.460757129913</v>
      </c>
      <c r="O87" s="132">
        <v>36.25</v>
      </c>
      <c r="P87" s="132">
        <v>247.08943220895074</v>
      </c>
      <c r="Q87" s="132">
        <v>283.33999999999997</v>
      </c>
      <c r="R87" s="132">
        <v>12180.371324920961</v>
      </c>
    </row>
    <row r="88" spans="1:18" x14ac:dyDescent="0.25">
      <c r="A88" s="88">
        <v>46113</v>
      </c>
      <c r="B88" s="87">
        <v>75</v>
      </c>
      <c r="C88" s="86">
        <v>12456.336545789256</v>
      </c>
      <c r="D88" s="85">
        <v>36.33</v>
      </c>
      <c r="E88" s="85">
        <v>253.42463244944076</v>
      </c>
      <c r="F88" s="85">
        <v>289.76</v>
      </c>
      <c r="G88" s="85">
        <v>12202.911913339814</v>
      </c>
      <c r="L88" s="135">
        <v>46113</v>
      </c>
      <c r="M88" s="134">
        <v>75</v>
      </c>
      <c r="N88" s="133">
        <v>12180.371324920961</v>
      </c>
      <c r="O88" s="132">
        <v>35.53</v>
      </c>
      <c r="P88" s="132">
        <v>247.81010971956016</v>
      </c>
      <c r="Q88" s="132">
        <v>283.33999999999997</v>
      </c>
      <c r="R88" s="132">
        <v>11932.561215201402</v>
      </c>
    </row>
    <row r="89" spans="1:18" x14ac:dyDescent="0.25">
      <c r="A89" s="88">
        <v>46143</v>
      </c>
      <c r="B89" s="87">
        <v>76</v>
      </c>
      <c r="C89" s="86">
        <v>12202.911913339814</v>
      </c>
      <c r="D89" s="85">
        <v>35.590000000000003</v>
      </c>
      <c r="E89" s="85">
        <v>254.16378762741832</v>
      </c>
      <c r="F89" s="85">
        <v>289.76</v>
      </c>
      <c r="G89" s="85">
        <v>11948.748125712396</v>
      </c>
      <c r="L89" s="135">
        <v>46143</v>
      </c>
      <c r="M89" s="134">
        <v>76</v>
      </c>
      <c r="N89" s="133">
        <v>11932.561215201402</v>
      </c>
      <c r="O89" s="132">
        <v>34.799999999999997</v>
      </c>
      <c r="P89" s="132">
        <v>248.5328892062422</v>
      </c>
      <c r="Q89" s="132">
        <v>283.33999999999997</v>
      </c>
      <c r="R89" s="132">
        <v>11684.028325995159</v>
      </c>
    </row>
    <row r="90" spans="1:18" x14ac:dyDescent="0.25">
      <c r="A90" s="88">
        <v>46174</v>
      </c>
      <c r="B90" s="87">
        <v>77</v>
      </c>
      <c r="C90" s="86">
        <v>11948.748125712396</v>
      </c>
      <c r="D90" s="85">
        <v>34.85</v>
      </c>
      <c r="E90" s="85">
        <v>254.90509867466494</v>
      </c>
      <c r="F90" s="85">
        <v>289.76</v>
      </c>
      <c r="G90" s="85">
        <v>11693.843027037732</v>
      </c>
      <c r="L90" s="135">
        <v>46174</v>
      </c>
      <c r="M90" s="134">
        <v>77</v>
      </c>
      <c r="N90" s="133">
        <v>11684.028325995159</v>
      </c>
      <c r="O90" s="132">
        <v>34.08</v>
      </c>
      <c r="P90" s="132">
        <v>249.25777679976039</v>
      </c>
      <c r="Q90" s="132">
        <v>283.33999999999997</v>
      </c>
      <c r="R90" s="132">
        <v>11434.770549195398</v>
      </c>
    </row>
    <row r="91" spans="1:18" x14ac:dyDescent="0.25">
      <c r="A91" s="88">
        <v>46204</v>
      </c>
      <c r="B91" s="87">
        <v>78</v>
      </c>
      <c r="C91" s="86">
        <v>11693.843027037732</v>
      </c>
      <c r="D91" s="85">
        <v>34.11</v>
      </c>
      <c r="E91" s="85">
        <v>255.64857187913273</v>
      </c>
      <c r="F91" s="85">
        <v>289.76</v>
      </c>
      <c r="G91" s="85">
        <v>11438.1944551586</v>
      </c>
      <c r="L91" s="135">
        <v>46204</v>
      </c>
      <c r="M91" s="134">
        <v>78</v>
      </c>
      <c r="N91" s="133">
        <v>11434.770549195398</v>
      </c>
      <c r="O91" s="132">
        <v>33.35</v>
      </c>
      <c r="P91" s="132">
        <v>249.98477864875974</v>
      </c>
      <c r="Q91" s="132">
        <v>283.33999999999997</v>
      </c>
      <c r="R91" s="132">
        <v>11184.785770546639</v>
      </c>
    </row>
    <row r="92" spans="1:18" x14ac:dyDescent="0.25">
      <c r="A92" s="88">
        <v>46235</v>
      </c>
      <c r="B92" s="87">
        <v>79</v>
      </c>
      <c r="C92" s="86">
        <v>11438.1944551586</v>
      </c>
      <c r="D92" s="85">
        <v>33.36</v>
      </c>
      <c r="E92" s="85">
        <v>256.39421354711357</v>
      </c>
      <c r="F92" s="85">
        <v>289.76</v>
      </c>
      <c r="G92" s="85">
        <v>11181.800241611487</v>
      </c>
      <c r="L92" s="135">
        <v>46235</v>
      </c>
      <c r="M92" s="134">
        <v>79</v>
      </c>
      <c r="N92" s="133">
        <v>11184.785770546639</v>
      </c>
      <c r="O92" s="132">
        <v>32.619999999999997</v>
      </c>
      <c r="P92" s="132">
        <v>250.71390091981866</v>
      </c>
      <c r="Q92" s="132">
        <v>283.33999999999997</v>
      </c>
      <c r="R92" s="132">
        <v>10934.071869626821</v>
      </c>
    </row>
    <row r="93" spans="1:18" x14ac:dyDescent="0.25">
      <c r="A93" s="88">
        <v>46266</v>
      </c>
      <c r="B93" s="87">
        <v>80</v>
      </c>
      <c r="C93" s="86">
        <v>11181.800241611487</v>
      </c>
      <c r="D93" s="85">
        <v>32.61</v>
      </c>
      <c r="E93" s="85">
        <v>257.14203000329263</v>
      </c>
      <c r="F93" s="85">
        <v>289.76</v>
      </c>
      <c r="G93" s="85">
        <v>10924.658211608194</v>
      </c>
      <c r="L93" s="135">
        <v>46266</v>
      </c>
      <c r="M93" s="134">
        <v>80</v>
      </c>
      <c r="N93" s="133">
        <v>10934.071869626821</v>
      </c>
      <c r="O93" s="132">
        <v>31.89</v>
      </c>
      <c r="P93" s="132">
        <v>251.44514979750144</v>
      </c>
      <c r="Q93" s="132">
        <v>283.33999999999997</v>
      </c>
      <c r="R93" s="132">
        <v>10682.626719829321</v>
      </c>
    </row>
    <row r="94" spans="1:18" x14ac:dyDescent="0.25">
      <c r="A94" s="88">
        <v>46296</v>
      </c>
      <c r="B94" s="87">
        <v>81</v>
      </c>
      <c r="C94" s="86">
        <v>10924.658211608194</v>
      </c>
      <c r="D94" s="85">
        <v>31.86</v>
      </c>
      <c r="E94" s="85">
        <v>257.89202759080223</v>
      </c>
      <c r="F94" s="85">
        <v>289.76</v>
      </c>
      <c r="G94" s="85">
        <v>10666.766184017391</v>
      </c>
      <c r="L94" s="135">
        <v>46296</v>
      </c>
      <c r="M94" s="134">
        <v>81</v>
      </c>
      <c r="N94" s="133">
        <v>10682.626719829321</v>
      </c>
      <c r="O94" s="132">
        <v>31.16</v>
      </c>
      <c r="P94" s="132">
        <v>252.1785314844108</v>
      </c>
      <c r="Q94" s="132">
        <v>283.33999999999997</v>
      </c>
      <c r="R94" s="132">
        <v>10430.44818834491</v>
      </c>
    </row>
    <row r="95" spans="1:18" x14ac:dyDescent="0.25">
      <c r="A95" s="88">
        <v>46327</v>
      </c>
      <c r="B95" s="87">
        <v>82</v>
      </c>
      <c r="C95" s="86">
        <v>10666.766184017391</v>
      </c>
      <c r="D95" s="85">
        <v>31.11</v>
      </c>
      <c r="E95" s="85">
        <v>258.6442126712754</v>
      </c>
      <c r="F95" s="85">
        <v>289.76</v>
      </c>
      <c r="G95" s="85">
        <v>10408.121971346116</v>
      </c>
      <c r="L95" s="135">
        <v>46327</v>
      </c>
      <c r="M95" s="134">
        <v>82</v>
      </c>
      <c r="N95" s="133">
        <v>10430.44818834491</v>
      </c>
      <c r="O95" s="132">
        <v>30.42</v>
      </c>
      <c r="P95" s="132">
        <v>252.91405220124034</v>
      </c>
      <c r="Q95" s="132">
        <v>283.33999999999997</v>
      </c>
      <c r="R95" s="132">
        <v>10177.534136143669</v>
      </c>
    </row>
    <row r="96" spans="1:18" x14ac:dyDescent="0.25">
      <c r="A96" s="88">
        <v>46357</v>
      </c>
      <c r="B96" s="87">
        <v>83</v>
      </c>
      <c r="C96" s="86">
        <v>10408.121971346116</v>
      </c>
      <c r="D96" s="85">
        <v>30.36</v>
      </c>
      <c r="E96" s="85">
        <v>259.39859162489995</v>
      </c>
      <c r="F96" s="85">
        <v>289.76</v>
      </c>
      <c r="G96" s="85">
        <v>10148.723379721216</v>
      </c>
      <c r="L96" s="135">
        <v>46357</v>
      </c>
      <c r="M96" s="134">
        <v>83</v>
      </c>
      <c r="N96" s="133">
        <v>10177.534136143669</v>
      </c>
      <c r="O96" s="132">
        <v>29.68</v>
      </c>
      <c r="P96" s="132">
        <v>253.65171818682731</v>
      </c>
      <c r="Q96" s="132">
        <v>283.33999999999997</v>
      </c>
      <c r="R96" s="132">
        <v>9923.8824179568419</v>
      </c>
    </row>
    <row r="97" spans="1:18" x14ac:dyDescent="0.25">
      <c r="A97" s="88">
        <v>46388</v>
      </c>
      <c r="B97" s="87">
        <v>84</v>
      </c>
      <c r="C97" s="86">
        <v>10148.723379721216</v>
      </c>
      <c r="D97" s="85">
        <v>29.6</v>
      </c>
      <c r="E97" s="85">
        <v>260.15517085047259</v>
      </c>
      <c r="F97" s="85">
        <v>289.76</v>
      </c>
      <c r="G97" s="85">
        <v>9888.5682088707435</v>
      </c>
      <c r="L97" s="135">
        <v>46388</v>
      </c>
      <c r="M97" s="134">
        <v>84</v>
      </c>
      <c r="N97" s="133">
        <v>9923.8824179568419</v>
      </c>
      <c r="O97" s="132">
        <v>28.94</v>
      </c>
      <c r="P97" s="132">
        <v>254.3915356982055</v>
      </c>
      <c r="Q97" s="132">
        <v>283.33999999999997</v>
      </c>
      <c r="R97" s="132">
        <v>9669.4908822586367</v>
      </c>
    </row>
    <row r="98" spans="1:18" x14ac:dyDescent="0.25">
      <c r="A98" s="88">
        <v>46419</v>
      </c>
      <c r="B98" s="87">
        <v>85</v>
      </c>
      <c r="C98" s="86">
        <v>9888.5682088707435</v>
      </c>
      <c r="D98" s="85">
        <v>28.84</v>
      </c>
      <c r="E98" s="85">
        <v>260.91395676545312</v>
      </c>
      <c r="F98" s="85">
        <v>289.76</v>
      </c>
      <c r="G98" s="85">
        <v>9627.6542521052907</v>
      </c>
      <c r="L98" s="135">
        <v>46419</v>
      </c>
      <c r="M98" s="134">
        <v>85</v>
      </c>
      <c r="N98" s="133">
        <v>9669.4908822586367</v>
      </c>
      <c r="O98" s="132">
        <v>28.2</v>
      </c>
      <c r="P98" s="132">
        <v>255.13351101065865</v>
      </c>
      <c r="Q98" s="132">
        <v>283.33999999999997</v>
      </c>
      <c r="R98" s="132">
        <v>9414.3573712479774</v>
      </c>
    </row>
    <row r="99" spans="1:18" x14ac:dyDescent="0.25">
      <c r="A99" s="88">
        <v>46447</v>
      </c>
      <c r="B99" s="87">
        <v>86</v>
      </c>
      <c r="C99" s="86">
        <v>9627.6542521052907</v>
      </c>
      <c r="D99" s="85">
        <v>28.08</v>
      </c>
      <c r="E99" s="85">
        <v>261.674955806019</v>
      </c>
      <c r="F99" s="85">
        <v>289.76</v>
      </c>
      <c r="G99" s="85">
        <v>9365.9792962992724</v>
      </c>
      <c r="L99" s="135">
        <v>46447</v>
      </c>
      <c r="M99" s="134">
        <v>86</v>
      </c>
      <c r="N99" s="133">
        <v>9414.3573712479774</v>
      </c>
      <c r="O99" s="132">
        <v>27.46</v>
      </c>
      <c r="P99" s="132">
        <v>255.87765041777305</v>
      </c>
      <c r="Q99" s="132">
        <v>283.33999999999997</v>
      </c>
      <c r="R99" s="132">
        <v>9158.4797208302043</v>
      </c>
    </row>
    <row r="100" spans="1:18" x14ac:dyDescent="0.25">
      <c r="A100" s="88">
        <v>46478</v>
      </c>
      <c r="B100" s="87">
        <v>87</v>
      </c>
      <c r="C100" s="86">
        <v>9365.9792962992724</v>
      </c>
      <c r="D100" s="85">
        <v>27.32</v>
      </c>
      <c r="E100" s="85">
        <v>262.43817442711992</v>
      </c>
      <c r="F100" s="85">
        <v>289.76</v>
      </c>
      <c r="G100" s="85">
        <v>9103.5411218721529</v>
      </c>
      <c r="L100" s="135">
        <v>46478</v>
      </c>
      <c r="M100" s="134">
        <v>87</v>
      </c>
      <c r="N100" s="133">
        <v>9158.4797208302043</v>
      </c>
      <c r="O100" s="132">
        <v>26.71</v>
      </c>
      <c r="P100" s="132">
        <v>256.62396023149154</v>
      </c>
      <c r="Q100" s="132">
        <v>283.33999999999997</v>
      </c>
      <c r="R100" s="132">
        <v>8901.8557605987135</v>
      </c>
    </row>
    <row r="101" spans="1:18" x14ac:dyDescent="0.25">
      <c r="A101" s="88">
        <v>46508</v>
      </c>
      <c r="B101" s="87">
        <v>88</v>
      </c>
      <c r="C101" s="86">
        <v>9103.5411218721529</v>
      </c>
      <c r="D101" s="85">
        <v>26.55</v>
      </c>
      <c r="E101" s="85">
        <v>263.20361910253234</v>
      </c>
      <c r="F101" s="85">
        <v>289.76</v>
      </c>
      <c r="G101" s="85">
        <v>8840.3375027696202</v>
      </c>
      <c r="L101" s="135">
        <v>46508</v>
      </c>
      <c r="M101" s="134">
        <v>88</v>
      </c>
      <c r="N101" s="133">
        <v>8901.8557605987135</v>
      </c>
      <c r="O101" s="132">
        <v>25.96</v>
      </c>
      <c r="P101" s="132">
        <v>257.37244678216678</v>
      </c>
      <c r="Q101" s="132">
        <v>283.33999999999997</v>
      </c>
      <c r="R101" s="132">
        <v>8644.4833138165468</v>
      </c>
    </row>
    <row r="102" spans="1:18" x14ac:dyDescent="0.25">
      <c r="A102" s="88">
        <v>46539</v>
      </c>
      <c r="B102" s="87">
        <v>89</v>
      </c>
      <c r="C102" s="86">
        <v>8840.3375027696202</v>
      </c>
      <c r="D102" s="85">
        <v>25.78</v>
      </c>
      <c r="E102" s="85">
        <v>263.9712963249147</v>
      </c>
      <c r="F102" s="85">
        <v>289.76</v>
      </c>
      <c r="G102" s="85">
        <v>8576.3662064447053</v>
      </c>
      <c r="L102" s="135">
        <v>46539</v>
      </c>
      <c r="M102" s="134">
        <v>89</v>
      </c>
      <c r="N102" s="133">
        <v>8644.4833138165468</v>
      </c>
      <c r="O102" s="132">
        <v>25.21</v>
      </c>
      <c r="P102" s="132">
        <v>258.12311641861476</v>
      </c>
      <c r="Q102" s="132">
        <v>283.33999999999997</v>
      </c>
      <c r="R102" s="132">
        <v>8386.3601973979312</v>
      </c>
    </row>
    <row r="103" spans="1:18" x14ac:dyDescent="0.25">
      <c r="A103" s="88">
        <v>46569</v>
      </c>
      <c r="B103" s="87">
        <v>90</v>
      </c>
      <c r="C103" s="86">
        <v>8576.3662064447053</v>
      </c>
      <c r="D103" s="85">
        <v>25.01</v>
      </c>
      <c r="E103" s="85">
        <v>264.74121260586242</v>
      </c>
      <c r="F103" s="85">
        <v>289.76</v>
      </c>
      <c r="G103" s="85">
        <v>8311.6249938388428</v>
      </c>
      <c r="L103" s="135">
        <v>46569</v>
      </c>
      <c r="M103" s="134">
        <v>90</v>
      </c>
      <c r="N103" s="133">
        <v>8386.3601973979312</v>
      </c>
      <c r="O103" s="132">
        <v>24.46</v>
      </c>
      <c r="P103" s="132">
        <v>258.87597550816906</v>
      </c>
      <c r="Q103" s="132">
        <v>283.33999999999997</v>
      </c>
      <c r="R103" s="132">
        <v>8127.484221889762</v>
      </c>
    </row>
    <row r="104" spans="1:18" x14ac:dyDescent="0.25">
      <c r="A104" s="88">
        <v>46600</v>
      </c>
      <c r="B104" s="87">
        <v>91</v>
      </c>
      <c r="C104" s="86">
        <v>8311.6249938388428</v>
      </c>
      <c r="D104" s="85">
        <v>24.24</v>
      </c>
      <c r="E104" s="85">
        <v>265.51337447596279</v>
      </c>
      <c r="F104" s="85">
        <v>289.76</v>
      </c>
      <c r="G104" s="85">
        <v>8046.1116193628804</v>
      </c>
      <c r="L104" s="135">
        <v>46600</v>
      </c>
      <c r="M104" s="134">
        <v>91</v>
      </c>
      <c r="N104" s="133">
        <v>8127.484221889762</v>
      </c>
      <c r="O104" s="132">
        <v>23.71</v>
      </c>
      <c r="P104" s="132">
        <v>259.63103043673448</v>
      </c>
      <c r="Q104" s="132">
        <v>283.33999999999997</v>
      </c>
      <c r="R104" s="132">
        <v>7867.8531914530276</v>
      </c>
    </row>
    <row r="105" spans="1:18" x14ac:dyDescent="0.25">
      <c r="A105" s="88">
        <v>46631</v>
      </c>
      <c r="B105" s="87">
        <v>92</v>
      </c>
      <c r="C105" s="86">
        <v>8046.1116193628804</v>
      </c>
      <c r="D105" s="85">
        <v>23.47</v>
      </c>
      <c r="E105" s="85">
        <v>266.28778848485103</v>
      </c>
      <c r="F105" s="85">
        <v>289.76</v>
      </c>
      <c r="G105" s="85">
        <v>7779.8238308780292</v>
      </c>
      <c r="L105" s="135">
        <v>46631</v>
      </c>
      <c r="M105" s="134">
        <v>92</v>
      </c>
      <c r="N105" s="133">
        <v>7867.8531914530276</v>
      </c>
      <c r="O105" s="132">
        <v>22.95</v>
      </c>
      <c r="P105" s="132">
        <v>260.38828760884167</v>
      </c>
      <c r="Q105" s="132">
        <v>283.33999999999997</v>
      </c>
      <c r="R105" s="132">
        <v>7607.4649038441858</v>
      </c>
    </row>
    <row r="106" spans="1:18" x14ac:dyDescent="0.25">
      <c r="A106" s="88">
        <v>46661</v>
      </c>
      <c r="B106" s="87">
        <v>93</v>
      </c>
      <c r="C106" s="86">
        <v>7779.8238308780292</v>
      </c>
      <c r="D106" s="85">
        <v>22.69</v>
      </c>
      <c r="E106" s="85">
        <v>267.0644612012652</v>
      </c>
      <c r="F106" s="85">
        <v>289.76</v>
      </c>
      <c r="G106" s="85">
        <v>7512.7593696767635</v>
      </c>
      <c r="L106" s="135">
        <v>46661</v>
      </c>
      <c r="M106" s="134">
        <v>93</v>
      </c>
      <c r="N106" s="133">
        <v>7607.4649038441858</v>
      </c>
      <c r="O106" s="132">
        <v>22.19</v>
      </c>
      <c r="P106" s="132">
        <v>261.14775344770078</v>
      </c>
      <c r="Q106" s="132">
        <v>283.33999999999997</v>
      </c>
      <c r="R106" s="132">
        <v>7346.317150396485</v>
      </c>
    </row>
    <row r="107" spans="1:18" x14ac:dyDescent="0.25">
      <c r="A107" s="88">
        <v>46692</v>
      </c>
      <c r="B107" s="87">
        <v>94</v>
      </c>
      <c r="C107" s="86">
        <v>7512.7593696767635</v>
      </c>
      <c r="D107" s="85">
        <v>21.91</v>
      </c>
      <c r="E107" s="85">
        <v>267.84339921310226</v>
      </c>
      <c r="F107" s="85">
        <v>289.76</v>
      </c>
      <c r="G107" s="85">
        <v>7244.9159704636613</v>
      </c>
      <c r="L107" s="135">
        <v>46692</v>
      </c>
      <c r="M107" s="134">
        <v>94</v>
      </c>
      <c r="N107" s="133">
        <v>7346.317150396485</v>
      </c>
      <c r="O107" s="132">
        <v>21.43</v>
      </c>
      <c r="P107" s="132">
        <v>261.9094343952566</v>
      </c>
      <c r="Q107" s="132">
        <v>283.33999999999997</v>
      </c>
      <c r="R107" s="132">
        <v>7084.4077160012284</v>
      </c>
    </row>
    <row r="108" spans="1:18" x14ac:dyDescent="0.25">
      <c r="A108" s="88">
        <v>46722</v>
      </c>
      <c r="B108" s="87">
        <v>95</v>
      </c>
      <c r="C108" s="86">
        <v>7244.9159704636613</v>
      </c>
      <c r="D108" s="85">
        <v>21.13</v>
      </c>
      <c r="E108" s="85">
        <v>268.62460912747378</v>
      </c>
      <c r="F108" s="85">
        <v>289.76</v>
      </c>
      <c r="G108" s="85">
        <v>6976.2913613361879</v>
      </c>
      <c r="L108" s="135">
        <v>46722</v>
      </c>
      <c r="M108" s="134">
        <v>95</v>
      </c>
      <c r="N108" s="133">
        <v>7084.4077160012284</v>
      </c>
      <c r="O108" s="132">
        <v>20.66</v>
      </c>
      <c r="P108" s="132">
        <v>262.67333691224275</v>
      </c>
      <c r="Q108" s="132">
        <v>283.33999999999997</v>
      </c>
      <c r="R108" s="132">
        <v>6821.7343790889854</v>
      </c>
    </row>
    <row r="109" spans="1:18" x14ac:dyDescent="0.25">
      <c r="A109" s="88">
        <v>46753</v>
      </c>
      <c r="B109" s="87">
        <v>96</v>
      </c>
      <c r="C109" s="86">
        <v>6976.2913613361879</v>
      </c>
      <c r="D109" s="85">
        <v>20.350000000000001</v>
      </c>
      <c r="E109" s="85">
        <v>269.40809757076221</v>
      </c>
      <c r="F109" s="85">
        <v>289.76</v>
      </c>
      <c r="G109" s="85">
        <v>6706.8832637654259</v>
      </c>
      <c r="L109" s="135">
        <v>46753</v>
      </c>
      <c r="M109" s="134">
        <v>96</v>
      </c>
      <c r="N109" s="133">
        <v>6821.7343790889854</v>
      </c>
      <c r="O109" s="132">
        <v>19.899999999999999</v>
      </c>
      <c r="P109" s="132">
        <v>263.43946747823679</v>
      </c>
      <c r="Q109" s="132">
        <v>283.33999999999997</v>
      </c>
      <c r="R109" s="132">
        <v>6558.2949116107484</v>
      </c>
    </row>
    <row r="110" spans="1:18" x14ac:dyDescent="0.25">
      <c r="A110" s="88">
        <v>46784</v>
      </c>
      <c r="B110" s="87">
        <v>97</v>
      </c>
      <c r="C110" s="86">
        <v>6706.8832637654259</v>
      </c>
      <c r="D110" s="85">
        <v>19.559999999999999</v>
      </c>
      <c r="E110" s="85">
        <v>270.19387118867695</v>
      </c>
      <c r="F110" s="85">
        <v>289.76</v>
      </c>
      <c r="G110" s="85">
        <v>6436.689392576749</v>
      </c>
      <c r="L110" s="135">
        <v>46784</v>
      </c>
      <c r="M110" s="134">
        <v>97</v>
      </c>
      <c r="N110" s="133">
        <v>6558.2949116107484</v>
      </c>
      <c r="O110" s="132">
        <v>19.13</v>
      </c>
      <c r="P110" s="132">
        <v>264.20783259171498</v>
      </c>
      <c r="Q110" s="132">
        <v>283.33999999999997</v>
      </c>
      <c r="R110" s="132">
        <v>6294.0870790190338</v>
      </c>
    </row>
    <row r="111" spans="1:18" x14ac:dyDescent="0.25">
      <c r="A111" s="88">
        <v>46813</v>
      </c>
      <c r="B111" s="87">
        <v>98</v>
      </c>
      <c r="C111" s="86">
        <v>6436.689392576749</v>
      </c>
      <c r="D111" s="85">
        <v>18.77</v>
      </c>
      <c r="E111" s="85">
        <v>270.98193664631066</v>
      </c>
      <c r="F111" s="85">
        <v>289.76</v>
      </c>
      <c r="G111" s="85">
        <v>6165.7074559304383</v>
      </c>
      <c r="L111" s="135">
        <v>46813</v>
      </c>
      <c r="M111" s="134">
        <v>98</v>
      </c>
      <c r="N111" s="133">
        <v>6294.0870790190338</v>
      </c>
      <c r="O111" s="132">
        <v>18.36</v>
      </c>
      <c r="P111" s="132">
        <v>264.97843877010752</v>
      </c>
      <c r="Q111" s="132">
        <v>283.33999999999997</v>
      </c>
      <c r="R111" s="132">
        <v>6029.1086402489263</v>
      </c>
    </row>
    <row r="112" spans="1:18" x14ac:dyDescent="0.25">
      <c r="A112" s="88">
        <v>46844</v>
      </c>
      <c r="B112" s="87">
        <v>99</v>
      </c>
      <c r="C112" s="86">
        <v>6165.7074559304383</v>
      </c>
      <c r="D112" s="85">
        <v>17.98</v>
      </c>
      <c r="E112" s="85">
        <v>271.77230062819569</v>
      </c>
      <c r="F112" s="85">
        <v>289.76</v>
      </c>
      <c r="G112" s="85">
        <v>5893.9351553022425</v>
      </c>
      <c r="L112" s="135">
        <v>46844</v>
      </c>
      <c r="M112" s="134">
        <v>99</v>
      </c>
      <c r="N112" s="133">
        <v>6029.1086402489263</v>
      </c>
      <c r="O112" s="132">
        <v>17.579999999999998</v>
      </c>
      <c r="P112" s="132">
        <v>265.75129254985364</v>
      </c>
      <c r="Q112" s="132">
        <v>283.33999999999997</v>
      </c>
      <c r="R112" s="132">
        <v>5763.3573476990723</v>
      </c>
    </row>
    <row r="113" spans="1:18" x14ac:dyDescent="0.25">
      <c r="A113" s="88">
        <v>46874</v>
      </c>
      <c r="B113" s="87">
        <v>100</v>
      </c>
      <c r="C113" s="86">
        <v>5893.9351553022425</v>
      </c>
      <c r="D113" s="85">
        <v>17.190000000000001</v>
      </c>
      <c r="E113" s="85">
        <v>272.56496983836126</v>
      </c>
      <c r="F113" s="85">
        <v>289.76</v>
      </c>
      <c r="G113" s="85">
        <v>5621.3701854638812</v>
      </c>
      <c r="L113" s="135">
        <v>46874</v>
      </c>
      <c r="M113" s="134">
        <v>100</v>
      </c>
      <c r="N113" s="133">
        <v>5763.3573476990723</v>
      </c>
      <c r="O113" s="132">
        <v>16.809999999999999</v>
      </c>
      <c r="P113" s="132">
        <v>266.52640048645736</v>
      </c>
      <c r="Q113" s="132">
        <v>283.33999999999997</v>
      </c>
      <c r="R113" s="132">
        <v>5496.8309472126148</v>
      </c>
    </row>
    <row r="114" spans="1:18" x14ac:dyDescent="0.25">
      <c r="A114" s="88">
        <v>46905</v>
      </c>
      <c r="B114" s="87">
        <v>101</v>
      </c>
      <c r="C114" s="86">
        <v>5621.3701854638812</v>
      </c>
      <c r="D114" s="85">
        <v>16.399999999999999</v>
      </c>
      <c r="E114" s="85">
        <v>273.3599510003898</v>
      </c>
      <c r="F114" s="85">
        <v>289.76</v>
      </c>
      <c r="G114" s="85">
        <v>5348.0102344634915</v>
      </c>
      <c r="L114" s="135">
        <v>46905</v>
      </c>
      <c r="M114" s="134">
        <v>101</v>
      </c>
      <c r="N114" s="133">
        <v>5496.8309472126148</v>
      </c>
      <c r="O114" s="132">
        <v>16.03</v>
      </c>
      <c r="P114" s="132">
        <v>267.30376915454286</v>
      </c>
      <c r="Q114" s="132">
        <v>283.33999999999997</v>
      </c>
      <c r="R114" s="132">
        <v>5229.5271780580715</v>
      </c>
    </row>
    <row r="115" spans="1:18" x14ac:dyDescent="0.25">
      <c r="A115" s="88">
        <v>46935</v>
      </c>
      <c r="B115" s="87">
        <v>102</v>
      </c>
      <c r="C115" s="86">
        <v>5348.0102344634915</v>
      </c>
      <c r="D115" s="85">
        <v>15.6</v>
      </c>
      <c r="E115" s="85">
        <v>274.15725085747431</v>
      </c>
      <c r="F115" s="85">
        <v>289.76</v>
      </c>
      <c r="G115" s="85">
        <v>5073.852983606017</v>
      </c>
      <c r="L115" s="135">
        <v>46935</v>
      </c>
      <c r="M115" s="134">
        <v>102</v>
      </c>
      <c r="N115" s="133">
        <v>5229.5271780580715</v>
      </c>
      <c r="O115" s="132">
        <v>15.25</v>
      </c>
      <c r="P115" s="132">
        <v>268.0834051479103</v>
      </c>
      <c r="Q115" s="132">
        <v>283.33999999999997</v>
      </c>
      <c r="R115" s="132">
        <v>4961.443772910161</v>
      </c>
    </row>
    <row r="116" spans="1:18" x14ac:dyDescent="0.25">
      <c r="A116" s="88">
        <v>46966</v>
      </c>
      <c r="B116" s="87">
        <v>103</v>
      </c>
      <c r="C116" s="86">
        <v>5073.852983606017</v>
      </c>
      <c r="D116" s="85">
        <v>14.8</v>
      </c>
      <c r="E116" s="85">
        <v>274.95687617247523</v>
      </c>
      <c r="F116" s="85">
        <v>289.76</v>
      </c>
      <c r="G116" s="85">
        <v>4798.8961074335421</v>
      </c>
      <c r="L116" s="135">
        <v>46966</v>
      </c>
      <c r="M116" s="134">
        <v>103</v>
      </c>
      <c r="N116" s="133">
        <v>4961.443772910161</v>
      </c>
      <c r="O116" s="132">
        <v>14.47</v>
      </c>
      <c r="P116" s="132">
        <v>268.86531507959165</v>
      </c>
      <c r="Q116" s="132">
        <v>283.33999999999997</v>
      </c>
      <c r="R116" s="132">
        <v>4692.5784578305693</v>
      </c>
    </row>
    <row r="117" spans="1:18" x14ac:dyDescent="0.25">
      <c r="A117" s="88">
        <v>46997</v>
      </c>
      <c r="B117" s="87">
        <v>104</v>
      </c>
      <c r="C117" s="86">
        <v>4798.8961074335421</v>
      </c>
      <c r="D117" s="85">
        <v>14</v>
      </c>
      <c r="E117" s="85">
        <v>275.7588337279783</v>
      </c>
      <c r="F117" s="85">
        <v>289.76</v>
      </c>
      <c r="G117" s="85">
        <v>4523.1372737055635</v>
      </c>
      <c r="L117" s="135">
        <v>46997</v>
      </c>
      <c r="M117" s="134">
        <v>104</v>
      </c>
      <c r="N117" s="133">
        <v>4692.5784578305693</v>
      </c>
      <c r="O117" s="132">
        <v>13.69</v>
      </c>
      <c r="P117" s="132">
        <v>269.64950558190719</v>
      </c>
      <c r="Q117" s="132">
        <v>283.33999999999997</v>
      </c>
      <c r="R117" s="132">
        <v>4422.9289522486624</v>
      </c>
    </row>
    <row r="118" spans="1:18" x14ac:dyDescent="0.25">
      <c r="A118" s="88">
        <v>47027</v>
      </c>
      <c r="B118" s="87">
        <v>105</v>
      </c>
      <c r="C118" s="86">
        <v>4523.1372737055635</v>
      </c>
      <c r="D118" s="85">
        <v>13.19</v>
      </c>
      <c r="E118" s="85">
        <v>276.56313032635154</v>
      </c>
      <c r="F118" s="85">
        <v>289.76</v>
      </c>
      <c r="G118" s="85">
        <v>4246.5741433792118</v>
      </c>
      <c r="L118" s="135">
        <v>47027</v>
      </c>
      <c r="M118" s="134">
        <v>105</v>
      </c>
      <c r="N118" s="133">
        <v>4422.9289522486624</v>
      </c>
      <c r="O118" s="132">
        <v>12.9</v>
      </c>
      <c r="P118" s="132">
        <v>270.43598330652105</v>
      </c>
      <c r="Q118" s="132">
        <v>283.33999999999997</v>
      </c>
      <c r="R118" s="132">
        <v>4152.4929689421415</v>
      </c>
    </row>
    <row r="119" spans="1:18" x14ac:dyDescent="0.25">
      <c r="A119" s="88">
        <v>47058</v>
      </c>
      <c r="B119" s="87">
        <v>106</v>
      </c>
      <c r="C119" s="86">
        <v>4246.5741433792118</v>
      </c>
      <c r="D119" s="85">
        <v>12.39</v>
      </c>
      <c r="E119" s="85">
        <v>277.36977278980339</v>
      </c>
      <c r="F119" s="85">
        <v>289.76</v>
      </c>
      <c r="G119" s="85">
        <v>3969.2043705894084</v>
      </c>
      <c r="L119" s="135">
        <v>47058</v>
      </c>
      <c r="M119" s="134">
        <v>106</v>
      </c>
      <c r="N119" s="133">
        <v>4152.4929689421415</v>
      </c>
      <c r="O119" s="132">
        <v>12.11</v>
      </c>
      <c r="P119" s="132">
        <v>271.22475492449843</v>
      </c>
      <c r="Q119" s="132">
        <v>283.33999999999997</v>
      </c>
      <c r="R119" s="132">
        <v>3881.268214017643</v>
      </c>
    </row>
    <row r="120" spans="1:18" x14ac:dyDescent="0.25">
      <c r="A120" s="88">
        <v>47088</v>
      </c>
      <c r="B120" s="87">
        <v>107</v>
      </c>
      <c r="C120" s="86">
        <v>3969.2043705894084</v>
      </c>
      <c r="D120" s="85">
        <v>11.58</v>
      </c>
      <c r="E120" s="85">
        <v>278.17876796044033</v>
      </c>
      <c r="F120" s="85">
        <v>289.76</v>
      </c>
      <c r="G120" s="85">
        <v>3691.025602628968</v>
      </c>
      <c r="L120" s="135">
        <v>47088</v>
      </c>
      <c r="M120" s="134">
        <v>107</v>
      </c>
      <c r="N120" s="133">
        <v>3881.268214017643</v>
      </c>
      <c r="O120" s="132">
        <v>11.32</v>
      </c>
      <c r="P120" s="132">
        <v>272.0158271263615</v>
      </c>
      <c r="Q120" s="132">
        <v>283.33999999999997</v>
      </c>
      <c r="R120" s="132">
        <v>3609.2523868912813</v>
      </c>
    </row>
    <row r="121" spans="1:18" x14ac:dyDescent="0.25">
      <c r="A121" s="88">
        <v>47119</v>
      </c>
      <c r="B121" s="87">
        <v>108</v>
      </c>
      <c r="C121" s="86">
        <v>3691.025602628968</v>
      </c>
      <c r="D121" s="85">
        <v>10.77</v>
      </c>
      <c r="E121" s="85">
        <v>278.99012270032495</v>
      </c>
      <c r="F121" s="85">
        <v>289.76</v>
      </c>
      <c r="G121" s="85">
        <v>3412.0354799286433</v>
      </c>
      <c r="L121" s="135">
        <v>47119</v>
      </c>
      <c r="M121" s="134">
        <v>108</v>
      </c>
      <c r="N121" s="133">
        <v>3609.2523868912813</v>
      </c>
      <c r="O121" s="132">
        <v>10.53</v>
      </c>
      <c r="P121" s="132">
        <v>272.80920662214675</v>
      </c>
      <c r="Q121" s="132">
        <v>283.33999999999997</v>
      </c>
      <c r="R121" s="132">
        <v>3336.4431802691347</v>
      </c>
    </row>
    <row r="122" spans="1:18" x14ac:dyDescent="0.25">
      <c r="A122" s="88">
        <v>47150</v>
      </c>
      <c r="B122" s="87">
        <v>109</v>
      </c>
      <c r="C122" s="86">
        <v>3412.0354799286433</v>
      </c>
      <c r="D122" s="85">
        <v>9.9499999999999993</v>
      </c>
      <c r="E122" s="85">
        <v>279.80384389153426</v>
      </c>
      <c r="F122" s="85">
        <v>289.76</v>
      </c>
      <c r="G122" s="85">
        <v>3132.2316360371092</v>
      </c>
      <c r="L122" s="135">
        <v>47150</v>
      </c>
      <c r="M122" s="134">
        <v>109</v>
      </c>
      <c r="N122" s="133">
        <v>3336.4431802691347</v>
      </c>
      <c r="O122" s="132">
        <v>9.73</v>
      </c>
      <c r="P122" s="132">
        <v>273.60490014146137</v>
      </c>
      <c r="Q122" s="132">
        <v>283.33999999999997</v>
      </c>
      <c r="R122" s="132">
        <v>3062.8382801276734</v>
      </c>
    </row>
    <row r="123" spans="1:18" x14ac:dyDescent="0.25">
      <c r="A123" s="88">
        <v>47178</v>
      </c>
      <c r="B123" s="87">
        <v>110</v>
      </c>
      <c r="C123" s="86">
        <v>3132.2316360371092</v>
      </c>
      <c r="D123" s="85">
        <v>9.14</v>
      </c>
      <c r="E123" s="85">
        <v>280.61993843621786</v>
      </c>
      <c r="F123" s="85">
        <v>289.76</v>
      </c>
      <c r="G123" s="85">
        <v>2851.6116976008911</v>
      </c>
      <c r="L123" s="135">
        <v>47178</v>
      </c>
      <c r="M123" s="134">
        <v>110</v>
      </c>
      <c r="N123" s="133">
        <v>3062.8382801276734</v>
      </c>
      <c r="O123" s="132">
        <v>8.93</v>
      </c>
      <c r="P123" s="132">
        <v>274.40291443354062</v>
      </c>
      <c r="Q123" s="132">
        <v>283.33999999999997</v>
      </c>
      <c r="R123" s="132">
        <v>2788.435365694133</v>
      </c>
    </row>
    <row r="124" spans="1:18" x14ac:dyDescent="0.25">
      <c r="A124" s="88">
        <v>47209</v>
      </c>
      <c r="B124" s="87">
        <v>111</v>
      </c>
      <c r="C124" s="86">
        <v>2851.6116976008911</v>
      </c>
      <c r="D124" s="85">
        <v>8.32</v>
      </c>
      <c r="E124" s="85">
        <v>281.43841325665687</v>
      </c>
      <c r="F124" s="85">
        <v>289.76</v>
      </c>
      <c r="G124" s="85">
        <v>2570.1732843442342</v>
      </c>
      <c r="L124" s="135">
        <v>47209</v>
      </c>
      <c r="M124" s="134">
        <v>111</v>
      </c>
      <c r="N124" s="133">
        <v>2788.435365694133</v>
      </c>
      <c r="O124" s="132">
        <v>8.1300000000000008</v>
      </c>
      <c r="P124" s="132">
        <v>275.20325626730511</v>
      </c>
      <c r="Q124" s="132">
        <v>283.33999999999997</v>
      </c>
      <c r="R124" s="132">
        <v>2513.2321094268277</v>
      </c>
    </row>
    <row r="125" spans="1:18" x14ac:dyDescent="0.25">
      <c r="A125" s="88">
        <v>47239</v>
      </c>
      <c r="B125" s="87">
        <v>112</v>
      </c>
      <c r="C125" s="86">
        <v>2570.1732843442342</v>
      </c>
      <c r="D125" s="85">
        <v>7.5</v>
      </c>
      <c r="E125" s="85">
        <v>282.25927529532208</v>
      </c>
      <c r="F125" s="85">
        <v>289.76</v>
      </c>
      <c r="G125" s="85">
        <v>2287.9140090489122</v>
      </c>
      <c r="L125" s="135">
        <v>47239</v>
      </c>
      <c r="M125" s="134">
        <v>112</v>
      </c>
      <c r="N125" s="133">
        <v>2513.2321094268277</v>
      </c>
      <c r="O125" s="132">
        <v>7.33</v>
      </c>
      <c r="P125" s="132">
        <v>276.00593243141805</v>
      </c>
      <c r="Q125" s="132">
        <v>283.33999999999997</v>
      </c>
      <c r="R125" s="132">
        <v>2237.2261769954098</v>
      </c>
    </row>
    <row r="126" spans="1:18" x14ac:dyDescent="0.25">
      <c r="A126" s="88">
        <v>47270</v>
      </c>
      <c r="B126" s="87">
        <v>113</v>
      </c>
      <c r="C126" s="86">
        <v>2287.9140090489122</v>
      </c>
      <c r="D126" s="85">
        <v>6.67</v>
      </c>
      <c r="E126" s="85">
        <v>283.08253151493346</v>
      </c>
      <c r="F126" s="85">
        <v>289.76</v>
      </c>
      <c r="G126" s="85">
        <v>2004.8314775339788</v>
      </c>
      <c r="L126" s="135">
        <v>47270</v>
      </c>
      <c r="M126" s="134">
        <v>113</v>
      </c>
      <c r="N126" s="133">
        <v>2237.2261769954098</v>
      </c>
      <c r="O126" s="132">
        <v>6.53</v>
      </c>
      <c r="P126" s="132">
        <v>276.81094973434307</v>
      </c>
      <c r="Q126" s="132">
        <v>283.33999999999997</v>
      </c>
      <c r="R126" s="132">
        <v>1960.4152272610668</v>
      </c>
    </row>
    <row r="127" spans="1:18" x14ac:dyDescent="0.25">
      <c r="A127" s="88">
        <v>47300</v>
      </c>
      <c r="B127" s="87">
        <v>114</v>
      </c>
      <c r="C127" s="86">
        <v>2004.8314775339788</v>
      </c>
      <c r="D127" s="85">
        <v>5.85</v>
      </c>
      <c r="E127" s="85">
        <v>283.90818889851869</v>
      </c>
      <c r="F127" s="85">
        <v>289.76</v>
      </c>
      <c r="G127" s="85">
        <v>1720.9232886354603</v>
      </c>
      <c r="L127" s="135">
        <v>47300</v>
      </c>
      <c r="M127" s="134">
        <v>114</v>
      </c>
      <c r="N127" s="133">
        <v>1960.4152272610668</v>
      </c>
      <c r="O127" s="132">
        <v>5.72</v>
      </c>
      <c r="P127" s="132">
        <v>277.61831500440155</v>
      </c>
      <c r="Q127" s="132">
        <v>283.33999999999997</v>
      </c>
      <c r="R127" s="132">
        <v>1682.7969122566651</v>
      </c>
    </row>
    <row r="128" spans="1:18" x14ac:dyDescent="0.25">
      <c r="A128" s="88">
        <v>47331</v>
      </c>
      <c r="B128" s="87">
        <v>115</v>
      </c>
      <c r="C128" s="86">
        <v>1720.9232886354603</v>
      </c>
      <c r="D128" s="85">
        <v>5.0199999999999996</v>
      </c>
      <c r="E128" s="85">
        <v>284.73625444947271</v>
      </c>
      <c r="F128" s="85">
        <v>289.76</v>
      </c>
      <c r="G128" s="85">
        <v>1436.1870341859876</v>
      </c>
      <c r="L128" s="135">
        <v>47331</v>
      </c>
      <c r="M128" s="134">
        <v>115</v>
      </c>
      <c r="N128" s="133">
        <v>1682.7969122566651</v>
      </c>
      <c r="O128" s="132">
        <v>4.91</v>
      </c>
      <c r="P128" s="132">
        <v>278.42803508983104</v>
      </c>
      <c r="Q128" s="132">
        <v>283.33999999999997</v>
      </c>
      <c r="R128" s="132">
        <v>1404.368877166834</v>
      </c>
    </row>
    <row r="129" spans="1:18" x14ac:dyDescent="0.25">
      <c r="A129" s="88">
        <v>47362</v>
      </c>
      <c r="B129" s="87">
        <v>116</v>
      </c>
      <c r="C129" s="86">
        <v>1436.1870341859876</v>
      </c>
      <c r="D129" s="85">
        <v>4.1900000000000004</v>
      </c>
      <c r="E129" s="85">
        <v>285.566735191617</v>
      </c>
      <c r="F129" s="85">
        <v>289.76</v>
      </c>
      <c r="G129" s="85">
        <v>1150.6202989943706</v>
      </c>
      <c r="L129" s="135">
        <v>47362</v>
      </c>
      <c r="M129" s="134">
        <v>116</v>
      </c>
      <c r="N129" s="133">
        <v>1404.368877166834</v>
      </c>
      <c r="O129" s="132">
        <v>4.0999999999999996</v>
      </c>
      <c r="P129" s="132">
        <v>279.24011685884301</v>
      </c>
      <c r="Q129" s="132">
        <v>283.33999999999997</v>
      </c>
      <c r="R129" s="132">
        <v>1125.1287603079909</v>
      </c>
    </row>
    <row r="130" spans="1:18" x14ac:dyDescent="0.25">
      <c r="A130" s="88">
        <v>47392</v>
      </c>
      <c r="B130" s="87">
        <v>117</v>
      </c>
      <c r="C130" s="86">
        <v>1150.6202989943706</v>
      </c>
      <c r="D130" s="85">
        <v>3.36</v>
      </c>
      <c r="E130" s="85">
        <v>286.39963816925922</v>
      </c>
      <c r="F130" s="85">
        <v>289.76</v>
      </c>
      <c r="G130" s="85">
        <v>864.22066082511139</v>
      </c>
      <c r="L130" s="135">
        <v>47392</v>
      </c>
      <c r="M130" s="134">
        <v>117</v>
      </c>
      <c r="N130" s="133">
        <v>1125.1287603079909</v>
      </c>
      <c r="O130" s="132">
        <v>3.28</v>
      </c>
      <c r="P130" s="132">
        <v>280.05456719968134</v>
      </c>
      <c r="Q130" s="132">
        <v>283.33999999999997</v>
      </c>
      <c r="R130" s="132">
        <v>845.0741931083096</v>
      </c>
    </row>
    <row r="131" spans="1:18" x14ac:dyDescent="0.25">
      <c r="A131" s="88">
        <v>47423</v>
      </c>
      <c r="B131" s="87">
        <v>118</v>
      </c>
      <c r="C131" s="86">
        <v>864.22066082511139</v>
      </c>
      <c r="D131" s="85">
        <v>2.52</v>
      </c>
      <c r="E131" s="85">
        <v>287.23497044725292</v>
      </c>
      <c r="F131" s="85">
        <v>289.76</v>
      </c>
      <c r="G131" s="85">
        <v>576.98569037785842</v>
      </c>
      <c r="L131" s="135">
        <v>47423</v>
      </c>
      <c r="M131" s="134">
        <v>118</v>
      </c>
      <c r="N131" s="133">
        <v>845.0741931083096</v>
      </c>
      <c r="O131" s="132">
        <v>2.46</v>
      </c>
      <c r="P131" s="132">
        <v>280.87139302068044</v>
      </c>
      <c r="Q131" s="132">
        <v>283.33999999999997</v>
      </c>
      <c r="R131" s="132">
        <v>564.20280008762916</v>
      </c>
    </row>
    <row r="132" spans="1:18" x14ac:dyDescent="0.25">
      <c r="A132" s="88">
        <v>47453</v>
      </c>
      <c r="B132" s="87">
        <v>119</v>
      </c>
      <c r="C132" s="86">
        <v>576.98569037785842</v>
      </c>
      <c r="D132" s="85">
        <v>1.68</v>
      </c>
      <c r="E132" s="85">
        <v>288.07273911105739</v>
      </c>
      <c r="F132" s="85">
        <v>289.76</v>
      </c>
      <c r="G132" s="85">
        <v>288.91295126680103</v>
      </c>
      <c r="L132" s="135">
        <v>47453</v>
      </c>
      <c r="M132" s="134">
        <v>119</v>
      </c>
      <c r="N132" s="133">
        <v>564.20280008762916</v>
      </c>
      <c r="O132" s="132">
        <v>1.65</v>
      </c>
      <c r="P132" s="132">
        <v>281.69060125032405</v>
      </c>
      <c r="Q132" s="132">
        <v>283.33999999999997</v>
      </c>
      <c r="R132" s="132">
        <v>282.51219883730511</v>
      </c>
    </row>
    <row r="133" spans="1:18" x14ac:dyDescent="0.25">
      <c r="A133" s="138">
        <v>47484</v>
      </c>
      <c r="B133" s="129">
        <v>120</v>
      </c>
      <c r="C133" s="137">
        <v>288.91295126680103</v>
      </c>
      <c r="D133" s="136">
        <v>0.84</v>
      </c>
      <c r="E133" s="136">
        <v>288.91295126680103</v>
      </c>
      <c r="F133" s="136">
        <v>289.75295126680101</v>
      </c>
      <c r="G133" s="136">
        <v>0</v>
      </c>
      <c r="L133" s="135">
        <v>47484</v>
      </c>
      <c r="M133" s="134">
        <v>120</v>
      </c>
      <c r="N133" s="133">
        <v>282.51219883730511</v>
      </c>
      <c r="O133" s="132">
        <v>0.82</v>
      </c>
      <c r="P133" s="132">
        <v>282.51219883730511</v>
      </c>
      <c r="Q133" s="132">
        <v>283.3321988373051</v>
      </c>
      <c r="R133" s="13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5F25KTUSNP4X-205032580-789</_dlc_DocId>
    <_dlc_DocIdUrl xmlns="d65e48b5-f38d-431e-9b4f-47403bf4583f">
      <Url>https://rkas.sharepoint.com/Kliendisuhted/_layouts/15/DocIdRedir.aspx?ID=5F25KTUSNP4X-205032580-789</Url>
      <Description>5F25KTUSNP4X-205032580-789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4295b89e-2911-42f0-a767-8ca596d6842f"/>
    <ds:schemaRef ds:uri="a4634551-c501-4e5e-ac96-dde1e0c9b252"/>
    <ds:schemaRef ds:uri="http://www.w3.org/XML/1998/namespace"/>
    <ds:schemaRef ds:uri="http://purl.org/dc/dcmitype/"/>
    <ds:schemaRef ds:uri="d65e48b5-f38d-431e-9b4f-47403bf4583f"/>
  </ds:schemaRefs>
</ds:datastoreItem>
</file>

<file path=customXml/itemProps3.xml><?xml version="1.0" encoding="utf-8"?>
<ds:datastoreItem xmlns:ds="http://schemas.openxmlformats.org/officeDocument/2006/customXml" ds:itemID="{FC8D4C59-FB6B-4886-B5B0-CA1179946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8BF89732-1C8C-4B65-AC56-55C6C7A9B7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Annuiteedigraafik BIL</vt:lpstr>
      <vt:lpstr>Annuiteedigraafik BIL_lisanduv</vt:lpstr>
      <vt:lpstr>Annuiteedigraafik PT_A korpus</vt:lpstr>
      <vt:lpstr>Annuiteedigraafik PT_C korpus</vt:lpstr>
      <vt:lpstr>Annuiteedigraafik TS</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Liis Rouhijainen</cp:lastModifiedBy>
  <cp:revision/>
  <dcterms:created xsi:type="dcterms:W3CDTF">2009-11-20T06:24:07Z</dcterms:created>
  <dcterms:modified xsi:type="dcterms:W3CDTF">2024-11-22T12:23:42Z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68f4ce5e-0efc-4b62-a1ff-d77abbc5ff21</vt:lpwstr>
  </property>
</Properties>
</file>