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4383233d364f4f9f6cf26e1afaff85cd76b4bf4c/48803275213/1624d1b3-6078-4058-9945-73b02c411735/"/>
    </mc:Choice>
  </mc:AlternateContent>
  <xr:revisionPtr revIDLastSave="0" documentId="13_ncr:1_{00B64B67-0407-424B-A9EA-766D52F83563}" xr6:coauthVersionLast="47" xr6:coauthVersionMax="47" xr10:uidLastSave="{00000000-0000-0000-0000-000000000000}"/>
  <bookViews>
    <workbookView xWindow="-120" yWindow="-120" windowWidth="38640" windowHeight="21120" xr2:uid="{DDD335D3-9C53-4114-8620-BE14AA533763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N30" i="1"/>
  <c r="J31" i="1" l="1"/>
  <c r="J30" i="1"/>
  <c r="E19" i="1"/>
  <c r="E20" i="1" s="1"/>
  <c r="G29" i="1" s="1"/>
  <c r="G31" i="1" s="1"/>
  <c r="F19" i="1"/>
  <c r="F20" i="1" s="1"/>
  <c r="I29" i="1" s="1"/>
  <c r="G17" i="1"/>
  <c r="G18" i="1"/>
  <c r="G16" i="1"/>
  <c r="D19" i="1"/>
  <c r="D20" i="1" s="1"/>
  <c r="C19" i="1"/>
  <c r="G19" i="1" s="1"/>
  <c r="M31" i="1"/>
  <c r="L31" i="1"/>
  <c r="H31" i="1"/>
  <c r="F31" i="1"/>
  <c r="D31" i="1"/>
  <c r="M30" i="1"/>
  <c r="L30" i="1"/>
  <c r="H30" i="1"/>
  <c r="G30" i="1"/>
  <c r="F30" i="1"/>
  <c r="D30" i="1"/>
  <c r="I31" i="1" l="1"/>
  <c r="I30" i="1"/>
  <c r="E29" i="1"/>
  <c r="E30" i="1" s="1"/>
  <c r="G20" i="1"/>
  <c r="C21" i="1" s="1"/>
  <c r="C20" i="1"/>
  <c r="C29" i="1" s="1"/>
  <c r="K29" i="1" s="1"/>
  <c r="E31" i="1"/>
  <c r="C22" i="1" l="1"/>
  <c r="C30" i="1"/>
  <c r="C31" i="1"/>
  <c r="K31" i="1" l="1"/>
  <c r="K30" i="1"/>
</calcChain>
</file>

<file path=xl/sharedStrings.xml><?xml version="1.0" encoding="utf-8"?>
<sst xmlns="http://schemas.openxmlformats.org/spreadsheetml/2006/main" count="51" uniqueCount="36">
  <si>
    <t>Lisa</t>
  </si>
  <si>
    <t>TAT eelarve kulukohtade kaupa</t>
  </si>
  <si>
    <t>TAT abikõlblikkuse periood: 01.10.2022–31.12.2027</t>
  </si>
  <si>
    <t>TAT nimi:  Toidu- ja esmatarbekaubad enim puudust kannatavatele inimestele</t>
  </si>
  <si>
    <t>TAT elluviija: Sotsiaalministeerium</t>
  </si>
  <si>
    <t>Rea nr</t>
  </si>
  <si>
    <t>Kulukoht</t>
  </si>
  <si>
    <t>Aasta</t>
  </si>
  <si>
    <t>Kokku</t>
  </si>
  <si>
    <t xml:space="preserve">Abikõlblik kulu </t>
  </si>
  <si>
    <t>Abikõlblik kulu</t>
  </si>
  <si>
    <t>2023-2026</t>
  </si>
  <si>
    <t>Toidu- ja esmase materiaalse abi andmise kulud</t>
  </si>
  <si>
    <t>2</t>
  </si>
  <si>
    <t>Annetatud toidu kogumise ja jagamise kulud</t>
  </si>
  <si>
    <t>3</t>
  </si>
  <si>
    <t>Sihtrühmale kaasnevate meetmete pakkumine: innovaatilised lahendused annetatud toiduabi kogumiseks ja jagamiseks</t>
  </si>
  <si>
    <t>4</t>
  </si>
  <si>
    <t>Ühtse määra kulu 7% (realt 1)</t>
  </si>
  <si>
    <t>5</t>
  </si>
  <si>
    <t>Kokku (rida 1 + rida 2 + rida 3 + rida 4)</t>
  </si>
  <si>
    <t>6</t>
  </si>
  <si>
    <t>Jaotamata eelarve (2027)</t>
  </si>
  <si>
    <t>7</t>
  </si>
  <si>
    <t>Eelarve kokku (2023–2027)</t>
  </si>
  <si>
    <t>TAT finantsplaan</t>
  </si>
  <si>
    <t>Finantsallikate jaotus</t>
  </si>
  <si>
    <t>Summa</t>
  </si>
  <si>
    <t>Osakaal (%)</t>
  </si>
  <si>
    <t>Toetus kokku (rida 1.1 + rida 1.2)</t>
  </si>
  <si>
    <t>1.1</t>
  </si>
  <si>
    <t>sh ESF+ osalus (kuni 90%)</t>
  </si>
  <si>
    <t>1.2</t>
  </si>
  <si>
    <t>sh riiklik kaasfinantseering</t>
  </si>
  <si>
    <t>"Sotsiaalkaitseministri 27. aprilli 2023. a käskkirjaga nr 80 "Toidu- ja esmatarbekaubad enim puudust kannatavatele inimestele" kinnitatud toetuse andmise tingimuste 2026. aasta eelarve kinnitamine“</t>
  </si>
  <si>
    <t>Sotsiaalministri ….....2025. käskkiri nr 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</si>
</sst>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0"/>
      <color rgb="FF1A1A1A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center" vertical="top" wrapText="1"/>
    </xf>
    <xf numFmtId="0" fontId="1" fillId="0" borderId="0" xfId="0" applyFont="1"/>
    <xf numFmtId="49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wrapText="1"/>
    </xf>
    <xf numFmtId="3" fontId="2" fillId="2" borderId="0" xfId="1" applyNumberFormat="1" applyFill="1" applyAlignment="1">
      <alignment horizontal="right"/>
    </xf>
    <xf numFmtId="3" fontId="2" fillId="0" borderId="0" xfId="1" applyNumberFormat="1" applyAlignment="1">
      <alignment horizontal="right"/>
    </xf>
    <xf numFmtId="0" fontId="2" fillId="0" borderId="0" xfId="1" applyAlignment="1">
      <alignment horizontal="left"/>
    </xf>
    <xf numFmtId="0" fontId="2" fillId="0" borderId="0" xfId="1" applyAlignment="1">
      <alignment wrapText="1"/>
    </xf>
    <xf numFmtId="0" fontId="2" fillId="0" borderId="3" xfId="1" applyBorder="1" applyAlignment="1">
      <alignment horizontal="left" vertical="top"/>
    </xf>
    <xf numFmtId="0" fontId="3" fillId="0" borderId="4" xfId="1" applyFont="1" applyBorder="1" applyAlignment="1">
      <alignment horizontal="center" vertical="top" wrapText="1"/>
    </xf>
    <xf numFmtId="3" fontId="3" fillId="0" borderId="6" xfId="2" applyNumberFormat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0" borderId="10" xfId="1" applyNumberFormat="1" applyFont="1" applyBorder="1" applyAlignment="1">
      <alignment horizontal="center" vertical="top" wrapText="1"/>
    </xf>
    <xf numFmtId="0" fontId="3" fillId="0" borderId="9" xfId="1" applyFont="1" applyBorder="1" applyAlignment="1">
      <alignment horizontal="left" vertical="top"/>
    </xf>
    <xf numFmtId="49" fontId="2" fillId="0" borderId="9" xfId="1" applyNumberFormat="1" applyBorder="1" applyAlignment="1">
      <alignment horizontal="left" vertical="top"/>
    </xf>
    <xf numFmtId="0" fontId="3" fillId="2" borderId="1" xfId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2" fillId="2" borderId="0" xfId="1" applyFill="1" applyAlignment="1">
      <alignment wrapText="1"/>
    </xf>
    <xf numFmtId="49" fontId="3" fillId="0" borderId="0" xfId="1" applyNumberFormat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3" fontId="3" fillId="0" borderId="0" xfId="2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2" borderId="0" xfId="0" applyFont="1" applyFill="1"/>
    <xf numFmtId="0" fontId="2" fillId="2" borderId="1" xfId="1" applyFill="1" applyBorder="1" applyAlignment="1">
      <alignment vertical="top" wrapText="1" shrinkToFit="1"/>
    </xf>
    <xf numFmtId="0" fontId="3" fillId="0" borderId="1" xfId="1" applyFont="1" applyBorder="1" applyAlignment="1">
      <alignment horizontal="center" vertical="center"/>
    </xf>
    <xf numFmtId="49" fontId="2" fillId="0" borderId="12" xfId="1" applyNumberFormat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 wrapText="1"/>
    </xf>
    <xf numFmtId="0" fontId="2" fillId="0" borderId="1" xfId="1" applyBorder="1" applyAlignment="1">
      <alignment horizontal="center" vertical="top"/>
    </xf>
    <xf numFmtId="49" fontId="3" fillId="0" borderId="1" xfId="1" applyNumberFormat="1" applyFont="1" applyBorder="1" applyAlignment="1">
      <alignment vertical="center"/>
    </xf>
    <xf numFmtId="3" fontId="2" fillId="0" borderId="0" xfId="1" applyNumberFormat="1" applyAlignment="1">
      <alignment vertical="center"/>
    </xf>
    <xf numFmtId="3" fontId="3" fillId="0" borderId="0" xfId="1" applyNumberFormat="1" applyFont="1" applyAlignment="1">
      <alignment horizontal="center" vertical="top" wrapText="1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top"/>
    </xf>
    <xf numFmtId="0" fontId="2" fillId="0" borderId="1" xfId="0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3" fontId="2" fillId="0" borderId="1" xfId="1" applyNumberForma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" fontId="2" fillId="0" borderId="1" xfId="1" applyNumberFormat="1" applyBorder="1" applyAlignment="1">
      <alignment vertical="center"/>
    </xf>
    <xf numFmtId="4" fontId="3" fillId="0" borderId="1" xfId="1" applyNumberFormat="1" applyFont="1" applyBorder="1" applyAlignment="1">
      <alignment vertical="center"/>
    </xf>
    <xf numFmtId="4" fontId="3" fillId="2" borderId="1" xfId="1" applyNumberFormat="1" applyFont="1" applyFill="1" applyBorder="1" applyAlignment="1">
      <alignment vertical="top"/>
    </xf>
    <xf numFmtId="4" fontId="2" fillId="2" borderId="1" xfId="1" applyNumberFormat="1" applyFill="1" applyBorder="1" applyAlignment="1">
      <alignment vertical="top"/>
    </xf>
    <xf numFmtId="4" fontId="2" fillId="2" borderId="13" xfId="1" applyNumberFormat="1" applyFill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0" fontId="2" fillId="0" borderId="0" xfId="0" applyFont="1" applyAlignment="1">
      <alignment horizontal="right" vertical="center" wrapText="1"/>
    </xf>
    <xf numFmtId="0" fontId="3" fillId="0" borderId="2" xfId="1" applyFont="1" applyBorder="1" applyAlignment="1">
      <alignment horizontal="center" vertical="top" wrapText="1"/>
    </xf>
    <xf numFmtId="3" fontId="3" fillId="0" borderId="16" xfId="2" applyNumberFormat="1" applyFont="1" applyBorder="1" applyAlignment="1">
      <alignment horizontal="center"/>
    </xf>
    <xf numFmtId="0" fontId="2" fillId="0" borderId="0" xfId="1" applyAlignment="1">
      <alignment vertical="top" wrapText="1"/>
    </xf>
    <xf numFmtId="4" fontId="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/>
    </xf>
    <xf numFmtId="9" fontId="3" fillId="0" borderId="1" xfId="1" applyNumberFormat="1" applyFont="1" applyBorder="1" applyAlignment="1">
      <alignment vertical="top"/>
    </xf>
    <xf numFmtId="9" fontId="2" fillId="2" borderId="1" xfId="1" applyNumberFormat="1" applyFill="1" applyBorder="1" applyAlignment="1">
      <alignment vertical="top"/>
    </xf>
    <xf numFmtId="9" fontId="2" fillId="2" borderId="13" xfId="1" applyNumberFormat="1" applyFill="1" applyBorder="1" applyAlignment="1">
      <alignment vertical="top"/>
    </xf>
    <xf numFmtId="9" fontId="3" fillId="0" borderId="10" xfId="1" applyNumberFormat="1" applyFont="1" applyBorder="1" applyAlignment="1">
      <alignment vertical="top"/>
    </xf>
    <xf numFmtId="9" fontId="2" fillId="0" borderId="10" xfId="1" applyNumberFormat="1" applyBorder="1" applyAlignment="1">
      <alignment vertical="top"/>
    </xf>
    <xf numFmtId="9" fontId="2" fillId="0" borderId="14" xfId="1" applyNumberFormat="1" applyBorder="1" applyAlignment="1">
      <alignment vertical="top"/>
    </xf>
    <xf numFmtId="4" fontId="2" fillId="0" borderId="1" xfId="1" applyNumberForma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3" fontId="3" fillId="0" borderId="5" xfId="2" applyNumberFormat="1" applyFont="1" applyBorder="1" applyAlignment="1">
      <alignment horizontal="center" vertical="top" wrapText="1"/>
    </xf>
    <xf numFmtId="3" fontId="3" fillId="0" borderId="8" xfId="2" applyNumberFormat="1" applyFont="1" applyBorder="1" applyAlignment="1">
      <alignment horizontal="center" vertical="top" wrapText="1"/>
    </xf>
    <xf numFmtId="3" fontId="3" fillId="0" borderId="5" xfId="2" applyNumberFormat="1" applyFont="1" applyBorder="1" applyAlignment="1">
      <alignment horizontal="center" vertical="top"/>
    </xf>
    <xf numFmtId="3" fontId="3" fillId="0" borderId="7" xfId="2" applyNumberFormat="1" applyFont="1" applyBorder="1" applyAlignment="1">
      <alignment horizontal="center" vertical="top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top"/>
    </xf>
    <xf numFmtId="3" fontId="3" fillId="0" borderId="18" xfId="1" applyNumberFormat="1" applyFont="1" applyBorder="1" applyAlignment="1">
      <alignment horizontal="center" vertical="top"/>
    </xf>
    <xf numFmtId="3" fontId="3" fillId="0" borderId="19" xfId="1" applyNumberFormat="1" applyFont="1" applyBorder="1" applyAlignment="1">
      <alignment horizontal="center" vertical="top"/>
    </xf>
    <xf numFmtId="3" fontId="3" fillId="0" borderId="0" xfId="1" applyNumberFormat="1" applyFont="1" applyAlignment="1">
      <alignment horizontal="center" vertical="center"/>
    </xf>
    <xf numFmtId="4" fontId="5" fillId="0" borderId="2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 vertical="top"/>
    </xf>
    <xf numFmtId="4" fontId="3" fillId="0" borderId="15" xfId="1" applyNumberFormat="1" applyFont="1" applyBorder="1" applyAlignment="1">
      <alignment horizontal="center" vertical="top"/>
    </xf>
    <xf numFmtId="4" fontId="3" fillId="0" borderId="11" xfId="1" applyNumberFormat="1" applyFont="1" applyBorder="1" applyAlignment="1">
      <alignment horizontal="center" vertical="top"/>
    </xf>
  </cellXfs>
  <cellStyles count="3">
    <cellStyle name="Koma 2" xfId="2" xr:uid="{21912E82-4C4E-4CB1-97EE-9A4501314179}"/>
    <cellStyle name="Normaallaad" xfId="0" builtinId="0"/>
    <cellStyle name="Normaallaad 2" xfId="1" xr:uid="{6E526C43-207D-4421-8DE2-0EDB2BC2B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17BB-C9AD-4FB7-A934-EBCB7D02E23F}">
  <dimension ref="A1:N33"/>
  <sheetViews>
    <sheetView tabSelected="1" workbookViewId="0">
      <selection activeCell="C1" sqref="C1:H1"/>
    </sheetView>
  </sheetViews>
  <sheetFormatPr defaultRowHeight="15" customHeight="1" x14ac:dyDescent="0.25"/>
  <cols>
    <col min="1" max="1" width="4.42578125" customWidth="1"/>
    <col min="2" max="2" width="31.140625" customWidth="1"/>
    <col min="3" max="3" width="11.42578125" customWidth="1"/>
    <col min="4" max="4" width="11.7109375" bestFit="1" customWidth="1"/>
    <col min="5" max="6" width="12" bestFit="1" customWidth="1"/>
    <col min="7" max="7" width="12.7109375" style="3" bestFit="1" customWidth="1"/>
    <col min="8" max="8" width="9.42578125" bestFit="1" customWidth="1"/>
    <col min="9" max="9" width="12" bestFit="1" customWidth="1"/>
    <col min="10" max="10" width="9.42578125" customWidth="1"/>
    <col min="11" max="11" width="13" bestFit="1" customWidth="1"/>
    <col min="12" max="12" width="9.140625" bestFit="1" customWidth="1"/>
    <col min="13" max="13" width="13" bestFit="1" customWidth="1"/>
    <col min="14" max="14" width="8.85546875" customWidth="1"/>
    <col min="15" max="15" width="12.7109375" bestFit="1" customWidth="1"/>
    <col min="16" max="16" width="9.28515625" customWidth="1"/>
  </cols>
  <sheetData>
    <row r="1" spans="1:14" ht="15" customHeight="1" x14ac:dyDescent="0.25">
      <c r="C1" s="64" t="s">
        <v>35</v>
      </c>
      <c r="D1" s="64"/>
      <c r="E1" s="64"/>
      <c r="F1" s="64"/>
      <c r="G1" s="64"/>
      <c r="H1" s="64"/>
    </row>
    <row r="2" spans="1:14" ht="25.5" customHeight="1" x14ac:dyDescent="0.25">
      <c r="C2" s="62" t="s">
        <v>34</v>
      </c>
      <c r="D2" s="62"/>
      <c r="E2" s="62"/>
      <c r="F2" s="62"/>
      <c r="G2" s="62"/>
      <c r="H2" s="62"/>
      <c r="I2" s="49"/>
      <c r="J2" s="49"/>
      <c r="N2" s="3"/>
    </row>
    <row r="3" spans="1:14" ht="14.1" customHeight="1" x14ac:dyDescent="0.25">
      <c r="C3" s="62"/>
      <c r="D3" s="62"/>
      <c r="E3" s="62"/>
      <c r="F3" s="62"/>
      <c r="G3" s="62"/>
      <c r="H3" s="62"/>
      <c r="I3" s="49"/>
      <c r="J3" s="49"/>
      <c r="N3" s="3"/>
    </row>
    <row r="4" spans="1:14" ht="15" customHeight="1" x14ac:dyDescent="0.25">
      <c r="H4" s="41" t="s">
        <v>0</v>
      </c>
      <c r="I4" s="41"/>
      <c r="J4" s="41"/>
      <c r="N4" s="3"/>
    </row>
    <row r="5" spans="1:14" ht="15" customHeight="1" x14ac:dyDescent="0.25">
      <c r="H5" s="42"/>
      <c r="I5" s="42"/>
      <c r="J5" s="42"/>
      <c r="N5" s="3"/>
    </row>
    <row r="6" spans="1:14" ht="14.45" customHeight="1" x14ac:dyDescent="0.25">
      <c r="G6" s="63"/>
      <c r="H6" s="63"/>
      <c r="I6" s="42"/>
      <c r="J6" s="42"/>
      <c r="N6" s="3"/>
    </row>
    <row r="7" spans="1:14" x14ac:dyDescent="0.25">
      <c r="A7" s="20" t="s">
        <v>1</v>
      </c>
      <c r="B7" s="9"/>
      <c r="N7" s="3"/>
    </row>
    <row r="8" spans="1:14" x14ac:dyDescent="0.25">
      <c r="A8" s="8" t="s">
        <v>2</v>
      </c>
      <c r="B8" s="21"/>
      <c r="N8" s="3"/>
    </row>
    <row r="9" spans="1:14" ht="14.45" customHeight="1" x14ac:dyDescent="0.25">
      <c r="A9" s="8" t="s">
        <v>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4" x14ac:dyDescent="0.25">
      <c r="A10" s="8" t="s">
        <v>4</v>
      </c>
      <c r="B10" s="9"/>
    </row>
    <row r="11" spans="1:14" x14ac:dyDescent="0.25">
      <c r="A11" s="8"/>
      <c r="B11" s="9"/>
    </row>
    <row r="12" spans="1:14" ht="38.25" x14ac:dyDescent="0.25">
      <c r="A12" s="19" t="s">
        <v>5</v>
      </c>
      <c r="B12" s="50" t="s">
        <v>6</v>
      </c>
      <c r="C12" s="71" t="s">
        <v>7</v>
      </c>
      <c r="D12" s="72"/>
      <c r="E12" s="72"/>
      <c r="F12" s="73"/>
      <c r="G12" s="69" t="s">
        <v>8</v>
      </c>
      <c r="H12" s="22"/>
      <c r="I12" s="22"/>
      <c r="J12" s="22"/>
      <c r="K12" s="23"/>
      <c r="L12" s="24"/>
      <c r="M12" s="24"/>
      <c r="N12" s="25"/>
    </row>
    <row r="13" spans="1:14" x14ac:dyDescent="0.25">
      <c r="A13" s="19"/>
      <c r="B13" s="1"/>
      <c r="C13" s="51">
        <v>2023</v>
      </c>
      <c r="D13" s="51">
        <v>2024</v>
      </c>
      <c r="E13" s="51">
        <v>2025</v>
      </c>
      <c r="F13" s="51">
        <v>2026</v>
      </c>
      <c r="G13" s="70"/>
      <c r="H13" s="22"/>
      <c r="I13" s="22"/>
      <c r="J13" s="22"/>
      <c r="K13" s="23"/>
      <c r="L13" s="24"/>
      <c r="M13" s="24"/>
      <c r="N13" s="25"/>
    </row>
    <row r="14" spans="1:14" ht="25.5" x14ac:dyDescent="0.25">
      <c r="A14" s="19"/>
      <c r="B14" s="1"/>
      <c r="C14" s="2" t="s">
        <v>9</v>
      </c>
      <c r="D14" s="2" t="s">
        <v>9</v>
      </c>
      <c r="E14" s="2" t="s">
        <v>9</v>
      </c>
      <c r="F14" s="2" t="s">
        <v>10</v>
      </c>
      <c r="G14" s="28" t="s">
        <v>11</v>
      </c>
    </row>
    <row r="15" spans="1:14" x14ac:dyDescent="0.25">
      <c r="A15" s="31">
        <v>1</v>
      </c>
      <c r="B15" s="31">
        <v>2</v>
      </c>
      <c r="C15" s="40">
        <v>3</v>
      </c>
      <c r="D15" s="40">
        <v>4</v>
      </c>
      <c r="E15" s="40">
        <v>5</v>
      </c>
      <c r="F15" s="40">
        <v>6</v>
      </c>
      <c r="G15" s="40">
        <v>7</v>
      </c>
      <c r="H15" s="33"/>
      <c r="I15" s="33"/>
      <c r="J15" s="33"/>
    </row>
    <row r="16" spans="1:14" ht="34.5" customHeight="1" x14ac:dyDescent="0.25">
      <c r="A16" s="54">
        <v>1</v>
      </c>
      <c r="B16" s="37" t="s">
        <v>12</v>
      </c>
      <c r="C16" s="61">
        <v>0</v>
      </c>
      <c r="D16" s="61">
        <v>2127136</v>
      </c>
      <c r="E16" s="61">
        <v>1234539.93</v>
      </c>
      <c r="F16" s="61">
        <v>3200000</v>
      </c>
      <c r="G16" s="53">
        <f>SUM(C16:F16)</f>
        <v>6561675.9299999997</v>
      </c>
      <c r="H16" s="34"/>
      <c r="I16" s="34"/>
      <c r="J16" s="34"/>
      <c r="K16" s="34"/>
    </row>
    <row r="17" spans="1:14" ht="41.45" customHeight="1" x14ac:dyDescent="0.25">
      <c r="A17" s="32" t="s">
        <v>13</v>
      </c>
      <c r="B17" s="37" t="s">
        <v>14</v>
      </c>
      <c r="C17" s="43">
        <v>0</v>
      </c>
      <c r="D17" s="43">
        <v>0</v>
      </c>
      <c r="E17" s="43">
        <v>547068.76</v>
      </c>
      <c r="F17" s="43">
        <v>1048000</v>
      </c>
      <c r="G17" s="53">
        <f t="shared" ref="G17:G18" si="0">SUM(C17:F17)</f>
        <v>1595068.76</v>
      </c>
      <c r="H17" s="33"/>
      <c r="I17" s="33"/>
      <c r="J17" s="33"/>
      <c r="K17" s="35"/>
    </row>
    <row r="18" spans="1:14" ht="57.6" customHeight="1" x14ac:dyDescent="0.25">
      <c r="A18" s="32" t="s">
        <v>15</v>
      </c>
      <c r="B18" s="37" t="s">
        <v>16</v>
      </c>
      <c r="C18" s="43">
        <v>0</v>
      </c>
      <c r="D18" s="43">
        <v>9150</v>
      </c>
      <c r="E18" s="43">
        <v>0</v>
      </c>
      <c r="F18" s="43">
        <v>180000</v>
      </c>
      <c r="G18" s="53">
        <f t="shared" si="0"/>
        <v>189150</v>
      </c>
      <c r="H18" s="33"/>
      <c r="I18" s="33"/>
      <c r="J18" s="33"/>
      <c r="K18" s="35"/>
    </row>
    <row r="19" spans="1:14" x14ac:dyDescent="0.25">
      <c r="A19" s="32" t="s">
        <v>17</v>
      </c>
      <c r="B19" s="38" t="s">
        <v>18</v>
      </c>
      <c r="C19" s="44">
        <f>C16*7/100</f>
        <v>0</v>
      </c>
      <c r="D19" s="44">
        <f>D16*7/100</f>
        <v>148899.51999999999</v>
      </c>
      <c r="E19" s="44">
        <f t="shared" ref="E19:F19" si="1">E16*7/100</f>
        <v>86417.795100000003</v>
      </c>
      <c r="F19" s="44">
        <f t="shared" si="1"/>
        <v>224000</v>
      </c>
      <c r="G19" s="44">
        <f>SUM(C19:F19)</f>
        <v>459317.31510000001</v>
      </c>
      <c r="H19" s="35"/>
      <c r="I19" s="35"/>
      <c r="J19" s="35"/>
      <c r="K19" s="35"/>
    </row>
    <row r="20" spans="1:14" ht="33" customHeight="1" x14ac:dyDescent="0.25">
      <c r="A20" s="32" t="s">
        <v>19</v>
      </c>
      <c r="B20" s="38" t="s">
        <v>20</v>
      </c>
      <c r="C20" s="44">
        <f>SUM(C16:C19)</f>
        <v>0</v>
      </c>
      <c r="D20" s="44">
        <f>SUM(D16:D19)</f>
        <v>2285185.52</v>
      </c>
      <c r="E20" s="44">
        <f>SUM(E16:E19)</f>
        <v>1868026.4850999999</v>
      </c>
      <c r="F20" s="44">
        <f>SUM(F16:F19)</f>
        <v>4652000</v>
      </c>
      <c r="G20" s="44">
        <f>SUM(G16:G19)</f>
        <v>8805212.0050999988</v>
      </c>
      <c r="H20" s="35"/>
      <c r="I20" s="35"/>
      <c r="J20" s="35"/>
      <c r="K20" s="35"/>
    </row>
    <row r="21" spans="1:14" x14ac:dyDescent="0.25">
      <c r="A21" s="32" t="s">
        <v>21</v>
      </c>
      <c r="B21" s="38" t="s">
        <v>22</v>
      </c>
      <c r="C21" s="75">
        <f>M29-G20</f>
        <v>8541617.9949000012</v>
      </c>
      <c r="D21" s="76"/>
      <c r="E21" s="76"/>
      <c r="F21" s="76"/>
      <c r="G21" s="77"/>
      <c r="H21" s="35"/>
      <c r="I21" s="35"/>
      <c r="J21" s="35"/>
      <c r="K21" s="35"/>
    </row>
    <row r="22" spans="1:14" x14ac:dyDescent="0.25">
      <c r="A22" s="32" t="s">
        <v>23</v>
      </c>
      <c r="B22" s="39" t="s">
        <v>24</v>
      </c>
      <c r="C22" s="78">
        <f>G20+C21</f>
        <v>17346830</v>
      </c>
      <c r="D22" s="79"/>
      <c r="E22" s="79"/>
      <c r="F22" s="79"/>
      <c r="G22" s="80"/>
      <c r="K22" s="36"/>
      <c r="L22" s="74"/>
      <c r="M22" s="74"/>
    </row>
    <row r="25" spans="1:14" x14ac:dyDescent="0.25">
      <c r="A25" s="4" t="s">
        <v>25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7"/>
      <c r="N25" s="7"/>
    </row>
    <row r="26" spans="1:14" x14ac:dyDescent="0.25">
      <c r="A26" s="8"/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26"/>
    </row>
    <row r="27" spans="1:14" x14ac:dyDescent="0.25">
      <c r="A27" s="10"/>
      <c r="B27" s="11" t="s">
        <v>7</v>
      </c>
      <c r="C27" s="67">
        <v>2023</v>
      </c>
      <c r="D27" s="68"/>
      <c r="E27" s="12">
        <v>2024</v>
      </c>
      <c r="F27" s="12"/>
      <c r="G27" s="67">
        <v>2025</v>
      </c>
      <c r="H27" s="68"/>
      <c r="I27" s="67">
        <v>2026</v>
      </c>
      <c r="J27" s="68"/>
      <c r="K27" s="67">
        <v>2027</v>
      </c>
      <c r="L27" s="68"/>
      <c r="M27" s="65" t="s">
        <v>8</v>
      </c>
      <c r="N27" s="66"/>
    </row>
    <row r="28" spans="1:14" ht="38.25" x14ac:dyDescent="0.25">
      <c r="A28" s="13" t="s">
        <v>5</v>
      </c>
      <c r="B28" s="1" t="s">
        <v>26</v>
      </c>
      <c r="C28" s="2" t="s">
        <v>27</v>
      </c>
      <c r="D28" s="2" t="s">
        <v>28</v>
      </c>
      <c r="E28" s="2" t="s">
        <v>27</v>
      </c>
      <c r="F28" s="14" t="s">
        <v>28</v>
      </c>
      <c r="G28" s="2" t="s">
        <v>27</v>
      </c>
      <c r="H28" s="14" t="s">
        <v>28</v>
      </c>
      <c r="I28" s="2" t="s">
        <v>27</v>
      </c>
      <c r="J28" s="14" t="s">
        <v>28</v>
      </c>
      <c r="K28" s="2" t="s">
        <v>27</v>
      </c>
      <c r="L28" s="14" t="s">
        <v>28</v>
      </c>
      <c r="M28" s="2" t="s">
        <v>27</v>
      </c>
      <c r="N28" s="15" t="s">
        <v>28</v>
      </c>
    </row>
    <row r="29" spans="1:14" x14ac:dyDescent="0.25">
      <c r="A29" s="16">
        <v>1</v>
      </c>
      <c r="B29" s="18" t="s">
        <v>29</v>
      </c>
      <c r="C29" s="45">
        <f>C20</f>
        <v>0</v>
      </c>
      <c r="D29" s="55">
        <v>1</v>
      </c>
      <c r="E29" s="45">
        <f>D20</f>
        <v>2285185.52</v>
      </c>
      <c r="F29" s="55">
        <v>1</v>
      </c>
      <c r="G29" s="45">
        <f>E20</f>
        <v>1868026.4850999999</v>
      </c>
      <c r="H29" s="55">
        <v>1</v>
      </c>
      <c r="I29" s="45">
        <f>F20</f>
        <v>4652000</v>
      </c>
      <c r="J29" s="55">
        <v>1</v>
      </c>
      <c r="K29" s="45">
        <f>M29-C29-E29-G29-I29</f>
        <v>8541617.9949000012</v>
      </c>
      <c r="L29" s="55">
        <v>1</v>
      </c>
      <c r="M29" s="48">
        <v>17346830</v>
      </c>
      <c r="N29" s="58">
        <v>1</v>
      </c>
    </row>
    <row r="30" spans="1:14" x14ac:dyDescent="0.25">
      <c r="A30" s="17" t="s">
        <v>30</v>
      </c>
      <c r="B30" s="27" t="s">
        <v>31</v>
      </c>
      <c r="C30" s="46">
        <f t="shared" ref="C30:M30" si="2">C29*0.9</f>
        <v>0</v>
      </c>
      <c r="D30" s="56">
        <f t="shared" si="2"/>
        <v>0.9</v>
      </c>
      <c r="E30" s="46">
        <f t="shared" si="2"/>
        <v>2056666.9680000001</v>
      </c>
      <c r="F30" s="56">
        <f t="shared" si="2"/>
        <v>0.9</v>
      </c>
      <c r="G30" s="46">
        <f>G29*0.9</f>
        <v>1681223.83659</v>
      </c>
      <c r="H30" s="56">
        <f>H29*0.9</f>
        <v>0.9</v>
      </c>
      <c r="I30" s="46">
        <f>I29*0.9</f>
        <v>4186800</v>
      </c>
      <c r="J30" s="56">
        <f>J29*0.9</f>
        <v>0.9</v>
      </c>
      <c r="K30" s="46">
        <f t="shared" si="2"/>
        <v>7687456.1954100011</v>
      </c>
      <c r="L30" s="56">
        <f t="shared" si="2"/>
        <v>0.9</v>
      </c>
      <c r="M30" s="46">
        <f t="shared" si="2"/>
        <v>15612147</v>
      </c>
      <c r="N30" s="59">
        <f>N29*0.9</f>
        <v>0.9</v>
      </c>
    </row>
    <row r="31" spans="1:14" x14ac:dyDescent="0.25">
      <c r="A31" s="29" t="s">
        <v>32</v>
      </c>
      <c r="B31" s="30" t="s">
        <v>33</v>
      </c>
      <c r="C31" s="47">
        <f t="shared" ref="C31:M31" si="3">C29*0.1</f>
        <v>0</v>
      </c>
      <c r="D31" s="57">
        <f t="shared" si="3"/>
        <v>0.1</v>
      </c>
      <c r="E31" s="47">
        <f t="shared" si="3"/>
        <v>228518.55200000003</v>
      </c>
      <c r="F31" s="57">
        <f t="shared" si="3"/>
        <v>0.1</v>
      </c>
      <c r="G31" s="47">
        <f>G29*0.1</f>
        <v>186802.64851</v>
      </c>
      <c r="H31" s="57">
        <f>H29*0.1</f>
        <v>0.1</v>
      </c>
      <c r="I31" s="47">
        <f>I29*0.1</f>
        <v>465200</v>
      </c>
      <c r="J31" s="57">
        <f>J29*0.1</f>
        <v>0.1</v>
      </c>
      <c r="K31" s="47">
        <f t="shared" si="3"/>
        <v>854161.79949000012</v>
      </c>
      <c r="L31" s="57">
        <f t="shared" si="3"/>
        <v>0.1</v>
      </c>
      <c r="M31" s="47">
        <f t="shared" si="3"/>
        <v>1734683</v>
      </c>
      <c r="N31" s="60">
        <f>N29*0.1</f>
        <v>0.1</v>
      </c>
    </row>
    <row r="32" spans="1:14" ht="15" customHeight="1" x14ac:dyDescent="0.25">
      <c r="E32" s="3"/>
      <c r="G32"/>
    </row>
    <row r="33" spans="5:7" ht="15" customHeight="1" x14ac:dyDescent="0.25">
      <c r="E33" s="3"/>
      <c r="G33"/>
    </row>
  </sheetData>
  <mergeCells count="13">
    <mergeCell ref="C2:H3"/>
    <mergeCell ref="G6:H6"/>
    <mergeCell ref="C1:H1"/>
    <mergeCell ref="M27:N27"/>
    <mergeCell ref="C27:D27"/>
    <mergeCell ref="K27:L27"/>
    <mergeCell ref="G12:G13"/>
    <mergeCell ref="G27:H27"/>
    <mergeCell ref="C12:F12"/>
    <mergeCell ref="I27:J27"/>
    <mergeCell ref="L22:M22"/>
    <mergeCell ref="C21:G21"/>
    <mergeCell ref="C22:G22"/>
  </mergeCells>
  <pageMargins left="0.7" right="0.7" top="0.75" bottom="0.75" header="0.3" footer="0.3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C3177A-96CA-47D8-86A8-BBB1C91FC086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customXml/itemProps2.xml><?xml version="1.0" encoding="utf-8"?>
<ds:datastoreItem xmlns:ds="http://schemas.openxmlformats.org/officeDocument/2006/customXml" ds:itemID="{9B02FF38-5353-40AA-908A-51016FAF6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249709-AB18-418B-B2A5-376B7E919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Ney</dc:creator>
  <cp:keywords/>
  <dc:description/>
  <cp:lastModifiedBy>Mari Knjazev - SOM</cp:lastModifiedBy>
  <cp:revision/>
  <dcterms:created xsi:type="dcterms:W3CDTF">2022-12-13T11:23:38Z</dcterms:created>
  <dcterms:modified xsi:type="dcterms:W3CDTF">2025-11-17T08:53:16Z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0x01010028ACCEEE999F7848977B87A9F7B69648</vt:lpwstr>
  </property>
  <property fmtid="{D5CDD505-2E9C-101B-9397-08002B2CF9AE}" pid="3" name="_dlc_DocIdItemGuid">
    <vt:lpwstr>a30cdff3-9f1c-4b36-a933-afd7ea363987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2024-11-04T09:52:05Z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bc60c27f-cd5d-4536-90cf-b48348a90ab5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  <property fmtid="{D5CDD505-2E9C-101B-9397-08002B2CF9AE}" pid="12" name="Order">
    <vt:r8>642500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