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tehik.ee/dhs/webdav/55da08923a84f20c671cf44bf0db40c5359d80fe/49205080859/6b207806-7768-4634-803e-65ccf27bf0f0/"/>
    </mc:Choice>
  </mc:AlternateContent>
  <xr:revisionPtr revIDLastSave="0" documentId="13_ncr:1_{0F909B11-3DDB-4328-9B84-E7820DE4E46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main!$A$7:$R$17</definedName>
    <definedName name="docIssuerPartners">hidden!$A$2:$A$5</definedName>
    <definedName name="docIssuerPartnersRegNo">hidden!$A$2:$B$5</definedName>
    <definedName name="invoiceFlatRateSuh">hidden!$G$2</definedName>
    <definedName name="invoiceFlatRateTypes">hidden!$E$2:$E$2</definedName>
    <definedName name="projectActivities">hidden!$C$2:$C$6</definedName>
    <definedName name="projectContracts">hidden!$K$2:$K$2</definedName>
    <definedName name="projectPartners">hidden!$I$2:$I$4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42" i="1"/>
  <c r="A41" i="1"/>
  <c r="Q28" i="1"/>
  <c r="P28" i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9" i="1"/>
  <c r="S9" i="1" s="1"/>
  <c r="A39" i="1"/>
  <c r="I28" i="1" l="1"/>
  <c r="R8" i="1" l="1"/>
  <c r="S8" i="1" l="1"/>
  <c r="R28" i="1"/>
  <c r="S28" i="1" l="1"/>
  <c r="R30" i="1" s="1"/>
  <c r="R31" i="1" s="1"/>
  <c r="R32" i="1" s="1"/>
  <c r="S32" i="1" l="1"/>
  <c r="R33" i="1"/>
  <c r="R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pillet</author>
  </authors>
  <commentList>
    <comment ref="A7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7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7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7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7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7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  <comment ref="A36" authorId="1" shapeId="0" xr:uid="{8B12956E-A411-4738-8E06-CEDE94926D9E}">
      <text>
        <r>
          <rPr>
            <sz val="10"/>
            <color indexed="81"/>
            <rFont val="Tahoma"/>
            <family val="2"/>
          </rPr>
          <t xml:space="preserve">kanded tuleb teha eraldi iga kuluperioodi,  näiteks kuu kohta. </t>
        </r>
        <r>
          <rPr>
            <u/>
            <sz val="10"/>
            <color indexed="81"/>
            <rFont val="Tahoma"/>
            <family val="2"/>
          </rPr>
          <t>Näit</t>
        </r>
        <r>
          <rPr>
            <sz val="10"/>
            <color indexed="81"/>
            <rFont val="Tahoma"/>
            <family val="2"/>
          </rPr>
          <t>.: kanne D:nõue K:tulu</t>
        </r>
      </text>
    </comment>
  </commentList>
</comments>
</file>

<file path=xl/sharedStrings.xml><?xml version="1.0" encoding="utf-8"?>
<sst xmlns="http://schemas.openxmlformats.org/spreadsheetml/2006/main" count="228" uniqueCount="96">
  <si>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</si>
  <si>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</si>
  <si>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</si>
  <si>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</si>
  <si>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</si>
  <si>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</si>
  <si>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</si>
  <si>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</si>
  <si>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</si>
  <si>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</si>
  <si>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Sotsiaalministeerium (Taotleja)</t>
  </si>
  <si>
    <t>70001952</t>
  </si>
  <si>
    <t>Tervise ja Heaolu Infosüsteemide Keskus (Partner)</t>
  </si>
  <si>
    <t>70009770</t>
  </si>
  <si>
    <t>Tervisekassa (Partner)</t>
  </si>
  <si>
    <t>74000091</t>
  </si>
  <si>
    <t>Kuludokument</t>
  </si>
  <si>
    <t>Standardiseeritud ühikuhind</t>
  </si>
  <si>
    <t>Sotsiaalministeerium (70001952)</t>
  </si>
  <si>
    <t>Tervise ja Heaolu Infosüsteemide Keskus (70009770)</t>
  </si>
  <si>
    <t>Tervisekassa (74000091)</t>
  </si>
  <si>
    <t>Leping puudub</t>
  </si>
  <si>
    <t>10. Infosüsteemide ja andmevahetuse arendamine ning teenuste korralduse tagamine (sisutegevuse muud kulud)</t>
  </si>
  <si>
    <t>4. Pikaajalise ajutise töövõimetusega inimestele toetussüsteemi loomine (otsene personalikulu)</t>
  </si>
  <si>
    <t>6. TAT juhtimiskulud (otsene personalikulu)</t>
  </si>
  <si>
    <t>8. Pikaajalise ajutise töövõimetusega inimestele toetussüsteemi loomine (sisutegevuse muud kulud)</t>
  </si>
  <si>
    <t>9. Infosüsteemide ja andmevahetuse arendamine ning teenuste korralduse tagamine (otsene personalikulu)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</si>
  <si>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</si>
  <si>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</si>
  <si>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</si>
  <si>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</si>
  <si>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</si>
  <si>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</si>
  <si>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</si>
  <si>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</si>
  <si>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</si>
  <si>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</si>
  <si>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</si>
  <si>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</si>
  <si>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</si>
  <si>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</si>
  <si>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</si>
  <si>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</si>
  <si>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</si>
  <si>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</si>
  <si>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Number</t>
  </si>
  <si>
    <t xml:space="preserve">MT/EKA periood </t>
  </si>
  <si>
    <t>Projekti number</t>
  </si>
  <si>
    <t>Projekti nimi</t>
  </si>
  <si>
    <t>Toetuse saaja nimi</t>
  </si>
  <si>
    <t>Sh abikõlblik otsene personalikulu</t>
  </si>
  <si>
    <t>Ühtse määra protsent</t>
  </si>
  <si>
    <t>ÜHTSE MÄÄRA ALUSEL HÜVITATAVAD KULUD</t>
  </si>
  <si>
    <t>ABIKÕLBLIK SUMMA KOKKU</t>
  </si>
  <si>
    <t>Rahastuse jaotus</t>
  </si>
  <si>
    <t>Toetus kokku</t>
  </si>
  <si>
    <t>sh EL struktuuritoetus</t>
  </si>
  <si>
    <t>sh riiklik kaasfinantseering</t>
  </si>
  <si>
    <t>Sihtfinantseerimise kajastamise kanded toetuse saaja raamatupidamises</t>
  </si>
  <si>
    <t>Kpv</t>
  </si>
  <si>
    <t>Deebet konto</t>
  </si>
  <si>
    <t>Kreedit konto</t>
  </si>
  <si>
    <t>Allikas</t>
  </si>
  <si>
    <t>Summa</t>
  </si>
  <si>
    <t>Koostaja:</t>
  </si>
  <si>
    <t>(nimi, telefon, e-mail)</t>
  </si>
  <si>
    <t>Allkirjaõiguslik esindaja:</t>
  </si>
  <si>
    <t>(nimi, allkiri, kuupäev)</t>
  </si>
  <si>
    <t xml:space="preserve">TAT „Toetavad tegevused pikaajalise ajutise töövõimetusega inimestele toetussüsteemi loomiseks“ </t>
  </si>
  <si>
    <t>2021-2027.4.03.23-0007</t>
  </si>
  <si>
    <t>TEHIK</t>
  </si>
  <si>
    <t>Tuuli-Marie Markus, +372 7943 813, tuuli-marie.markus@tehik.ee</t>
  </si>
  <si>
    <t>012024 palgaleht</t>
  </si>
  <si>
    <t>Karoliina Asujõe 40% jaanuari töötasu koos maksudega</t>
  </si>
  <si>
    <t>Erle Imala 40% jaanuari töötasu koos maksudega</t>
  </si>
  <si>
    <t>Mark Selezenev 50% jaanuari töötasu koos maksudega</t>
  </si>
  <si>
    <t>Krõõt Kaldma jaanuari töötasu koos maksudega</t>
  </si>
  <si>
    <t>Taivi Tee 50% jaanuari töötasu koos maksudega</t>
  </si>
  <si>
    <t>Grete Ojavere 40% jaanuari töötasu koos maksudega</t>
  </si>
  <si>
    <t>Johannes Holm 30% jaanuari töötasu koos maksudega</t>
  </si>
  <si>
    <t>022024 palgaleht</t>
  </si>
  <si>
    <t>Karoliina Asujõe 40% veebruari töötasu koos maksudega</t>
  </si>
  <si>
    <t>Erle Imala 40% veebruari töötasu koos maksudega</t>
  </si>
  <si>
    <t>Mark Selezenev 50% veebruari töötasu koos maksudega</t>
  </si>
  <si>
    <t>Greete Mõttus 30% veebruari töötasu koos maksudega</t>
  </si>
  <si>
    <t>Taivi Tee 50% veebruari töötasu koos maksudega</t>
  </si>
  <si>
    <t>Grete Ojavere 40% veebruari töötasu koos maksudega</t>
  </si>
  <si>
    <t>Johannes Holm 30% veebruari töötasu koos maksudega</t>
  </si>
  <si>
    <t>01.01.2024-29.02.2024</t>
  </si>
  <si>
    <t>Kaisa Jõulu 30% jaanuari töötasu koos maksudega. Puhkus 26.-31.01.2024</t>
  </si>
  <si>
    <t>Greete Mõttus 30% jaanuari töötasu koos maksudega. Puhkus 22.-26.01.2024</t>
  </si>
  <si>
    <t>Gerli Paat-Ahi 40% jaanuari töötasu koos maksudega. Puhkus 02.-05.01.2024</t>
  </si>
  <si>
    <t>Kaisa Jõulu 30% veebruari töötasu koos maksudega. Puhkus 01.-09.02.2024</t>
  </si>
  <si>
    <t>Gerli Paat-Ahi 40% veebruari töötasu koos maksudega. Puhkus 21.-23.02.2024</t>
  </si>
  <si>
    <t>Krõõt Kaldma veebruari töötasu koos maksudega. Puhkus 06.-09.02.2024</t>
  </si>
  <si>
    <t>Viljar Pallo (Tõnis Jaaguse asendaja)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</si>
</sst>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\ _k_r"/>
    <numFmt numFmtId="166" formatCode="dd/mm/yy;@"/>
    <numFmt numFmtId="167" formatCode="d\.mm\.yyyy;@"/>
  </numFmts>
  <fonts count="27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u/>
      <sz val="10"/>
      <color indexed="12"/>
      <name val="Arial"/>
      <family val="2"/>
      <charset val="186"/>
    </font>
    <font>
      <sz val="8"/>
      <name val="Calibri"/>
      <family val="2"/>
      <scheme val="minor"/>
    </font>
    <font>
      <sz val="10"/>
      <color indexed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9" fontId="16" fillId="0" borderId="5" xfId="1" applyFont="1" applyBorder="1" applyAlignment="1">
      <alignment horizontal="right" vertical="center" wrapText="1"/>
    </xf>
    <xf numFmtId="165" fontId="16" fillId="3" borderId="3" xfId="2" applyNumberFormat="1" applyFont="1" applyFill="1" applyBorder="1" applyAlignment="1" applyProtection="1">
      <alignment horizontal="right" vertical="center" wrapText="1"/>
      <protection locked="0"/>
    </xf>
    <xf numFmtId="165" fontId="16" fillId="3" borderId="9" xfId="2" applyNumberFormat="1" applyFont="1" applyFill="1" applyBorder="1" applyAlignment="1">
      <alignment horizontal="right" vertical="center" wrapText="1"/>
    </xf>
    <xf numFmtId="4" fontId="16" fillId="5" borderId="13" xfId="2" applyNumberFormat="1" applyFont="1" applyFill="1" applyBorder="1" applyAlignment="1" applyProtection="1">
      <alignment vertical="center"/>
      <protection locked="0"/>
    </xf>
    <xf numFmtId="10" fontId="16" fillId="5" borderId="7" xfId="2" applyNumberFormat="1" applyFont="1" applyFill="1" applyBorder="1" applyAlignment="1" applyProtection="1">
      <alignment vertical="center"/>
      <protection locked="0"/>
    </xf>
    <xf numFmtId="4" fontId="17" fillId="0" borderId="2" xfId="2" applyNumberFormat="1" applyFont="1" applyBorder="1" applyAlignment="1">
      <alignment vertical="center"/>
    </xf>
    <xf numFmtId="10" fontId="17" fillId="0" borderId="8" xfId="2" applyNumberFormat="1" applyFont="1" applyBorder="1" applyAlignment="1" applyProtection="1">
      <alignment vertical="center"/>
      <protection locked="0"/>
    </xf>
    <xf numFmtId="4" fontId="17" fillId="0" borderId="17" xfId="2" applyNumberFormat="1" applyFont="1" applyBorder="1" applyAlignment="1" applyProtection="1">
      <alignment vertical="center"/>
      <protection locked="0"/>
    </xf>
    <xf numFmtId="10" fontId="17" fillId="0" borderId="10" xfId="2" applyNumberFormat="1" applyFont="1" applyBorder="1" applyAlignment="1" applyProtection="1">
      <alignment vertical="center"/>
      <protection locked="0"/>
    </xf>
    <xf numFmtId="0" fontId="17" fillId="0" borderId="4" xfId="0" applyFont="1" applyBorder="1" applyAlignment="1">
      <alignment horizontal="center" vertical="center" wrapText="1"/>
    </xf>
    <xf numFmtId="0" fontId="20" fillId="0" borderId="1" xfId="2" applyFont="1" applyBorder="1" applyAlignment="1" applyProtection="1">
      <alignment vertical="center"/>
      <protection locked="0"/>
    </xf>
    <xf numFmtId="4" fontId="20" fillId="0" borderId="20" xfId="2" applyNumberFormat="1" applyFont="1" applyBorder="1" applyAlignment="1" applyProtection="1">
      <alignment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165" fontId="19" fillId="0" borderId="0" xfId="2" quotePrefix="1" applyNumberFormat="1" applyFont="1" applyAlignment="1" applyProtection="1">
      <alignment horizontal="center" vertical="center"/>
      <protection locked="0"/>
    </xf>
    <xf numFmtId="0" fontId="19" fillId="0" borderId="0" xfId="2" quotePrefix="1" applyFont="1" applyAlignment="1">
      <alignment horizontal="center" vertical="center"/>
    </xf>
    <xf numFmtId="0" fontId="21" fillId="0" borderId="0" xfId="0" applyFont="1"/>
    <xf numFmtId="0" fontId="20" fillId="0" borderId="8" xfId="2" applyFont="1" applyBorder="1" applyAlignment="1" applyProtection="1">
      <alignment vertical="center"/>
      <protection locked="0"/>
    </xf>
    <xf numFmtId="4" fontId="20" fillId="0" borderId="22" xfId="2" applyNumberFormat="1" applyFont="1" applyBorder="1" applyAlignment="1" applyProtection="1">
      <alignment vertical="center"/>
      <protection locked="0"/>
    </xf>
    <xf numFmtId="0" fontId="17" fillId="0" borderId="0" xfId="2" applyFont="1" applyAlignment="1" applyProtection="1">
      <alignment horizontal="center"/>
      <protection locked="0"/>
    </xf>
    <xf numFmtId="165" fontId="17" fillId="0" borderId="0" xfId="2" applyNumberFormat="1" applyFont="1" applyAlignment="1" applyProtection="1">
      <alignment horizontal="center" wrapText="1"/>
      <protection locked="0"/>
    </xf>
    <xf numFmtId="165" fontId="17" fillId="0" borderId="0" xfId="2" applyNumberFormat="1" applyFont="1" applyAlignment="1" applyProtection="1">
      <alignment horizontal="center"/>
      <protection locked="0"/>
    </xf>
    <xf numFmtId="0" fontId="19" fillId="0" borderId="0" xfId="2" applyFont="1" applyAlignment="1" applyProtection="1">
      <alignment vertical="center" wrapText="1"/>
      <protection locked="0"/>
    </xf>
    <xf numFmtId="0" fontId="16" fillId="0" borderId="0" xfId="2" applyFont="1" applyAlignment="1">
      <alignment horizontal="left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2" applyFont="1" applyAlignment="1">
      <alignment vertical="top" readingOrder="1"/>
    </xf>
    <xf numFmtId="0" fontId="17" fillId="0" borderId="0" xfId="0" applyFont="1" applyAlignment="1">
      <alignment horizontal="left" vertical="top" wrapText="1"/>
    </xf>
    <xf numFmtId="0" fontId="16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>
      <alignment vertical="center"/>
    </xf>
    <xf numFmtId="0" fontId="17" fillId="0" borderId="0" xfId="2" applyFont="1" applyAlignment="1" applyProtection="1">
      <alignment horizontal="left" vertical="top"/>
      <protection locked="0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7" fillId="0" borderId="25" xfId="0" applyFont="1" applyBorder="1" applyAlignment="1">
      <alignment horizontal="center" vertical="center" wrapText="1"/>
    </xf>
    <xf numFmtId="0" fontId="0" fillId="0" borderId="0" xfId="0"/>
    <xf numFmtId="4" fontId="20" fillId="0" borderId="33" xfId="2" applyNumberFormat="1" applyFont="1" applyBorder="1" applyAlignment="1" applyProtection="1">
      <alignment vertical="center"/>
      <protection locked="0"/>
    </xf>
    <xf numFmtId="0" fontId="2" fillId="0" borderId="23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6" fillId="0" borderId="1" xfId="2" applyFont="1" applyBorder="1" applyAlignment="1" applyProtection="1">
      <alignment horizontal="center" readingOrder="1"/>
      <protection locked="0"/>
    </xf>
    <xf numFmtId="0" fontId="16" fillId="0" borderId="1" xfId="2" applyFont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horizontal="center" readingOrder="1"/>
    </xf>
    <xf numFmtId="0" fontId="16" fillId="0" borderId="1" xfId="2" applyFont="1" applyBorder="1" applyAlignment="1" applyProtection="1">
      <alignment horizontal="center" wrapText="1" readingOrder="1"/>
      <protection locked="0"/>
    </xf>
    <xf numFmtId="165" fontId="16" fillId="2" borderId="31" xfId="2" applyNumberFormat="1" applyFont="1" applyFill="1" applyBorder="1" applyAlignment="1" applyProtection="1">
      <alignment horizontal="right" vertical="center"/>
      <protection locked="0"/>
    </xf>
    <xf numFmtId="165" fontId="16" fillId="2" borderId="32" xfId="2" applyNumberFormat="1" applyFont="1" applyFill="1" applyBorder="1" applyAlignment="1" applyProtection="1">
      <alignment horizontal="right" vertical="center"/>
      <protection locked="0"/>
    </xf>
    <xf numFmtId="165" fontId="16" fillId="2" borderId="5" xfId="2" applyNumberFormat="1" applyFont="1" applyFill="1" applyBorder="1" applyAlignment="1" applyProtection="1">
      <alignment horizontal="right" vertical="center"/>
      <protection locked="0"/>
    </xf>
    <xf numFmtId="165" fontId="16" fillId="2" borderId="6" xfId="2" applyNumberFormat="1" applyFont="1" applyFill="1" applyBorder="1" applyAlignment="1">
      <alignment horizontal="center" vertical="center" wrapText="1"/>
    </xf>
    <xf numFmtId="165" fontId="16" fillId="2" borderId="7" xfId="2" applyNumberFormat="1" applyFont="1" applyFill="1" applyBorder="1" applyAlignment="1">
      <alignment horizontal="center" vertical="center" wrapText="1"/>
    </xf>
    <xf numFmtId="165" fontId="16" fillId="2" borderId="10" xfId="2" applyNumberFormat="1" applyFont="1" applyFill="1" applyBorder="1" applyAlignment="1">
      <alignment horizontal="center" vertical="center" wrapText="1"/>
    </xf>
    <xf numFmtId="165" fontId="16" fillId="2" borderId="30" xfId="2" applyNumberFormat="1" applyFont="1" applyFill="1" applyBorder="1" applyAlignment="1" applyProtection="1">
      <alignment horizontal="right" vertical="center"/>
      <protection locked="0"/>
    </xf>
    <xf numFmtId="165" fontId="16" fillId="2" borderId="2" xfId="2" applyNumberFormat="1" applyFont="1" applyFill="1" applyBorder="1" applyAlignment="1" applyProtection="1">
      <alignment horizontal="right" vertical="center"/>
      <protection locked="0"/>
    </xf>
    <xf numFmtId="165" fontId="16" fillId="2" borderId="3" xfId="2" applyNumberFormat="1" applyFont="1" applyFill="1" applyBorder="1" applyAlignment="1" applyProtection="1">
      <alignment horizontal="right" vertical="center"/>
      <protection locked="0"/>
    </xf>
    <xf numFmtId="165" fontId="16" fillId="2" borderId="28" xfId="2" applyNumberFormat="1" applyFont="1" applyFill="1" applyBorder="1" applyAlignment="1" applyProtection="1">
      <alignment horizontal="right" vertical="center"/>
      <protection locked="0"/>
    </xf>
    <xf numFmtId="165" fontId="16" fillId="2" borderId="29" xfId="2" applyNumberFormat="1" applyFont="1" applyFill="1" applyBorder="1" applyAlignment="1" applyProtection="1">
      <alignment horizontal="right" vertical="center"/>
      <protection locked="0"/>
    </xf>
    <xf numFmtId="165" fontId="16" fillId="2" borderId="9" xfId="2" applyNumberFormat="1" applyFont="1" applyFill="1" applyBorder="1" applyAlignment="1" applyProtection="1">
      <alignment horizontal="right" vertical="center"/>
      <protection locked="0"/>
    </xf>
    <xf numFmtId="165" fontId="16" fillId="4" borderId="11" xfId="2" applyNumberFormat="1" applyFont="1" applyFill="1" applyBorder="1" applyAlignment="1" applyProtection="1">
      <alignment horizontal="center" vertical="center" wrapText="1"/>
      <protection locked="0"/>
    </xf>
    <xf numFmtId="165" fontId="16" fillId="4" borderId="14" xfId="2" applyNumberFormat="1" applyFont="1" applyFill="1" applyBorder="1" applyAlignment="1" applyProtection="1">
      <alignment horizontal="center" vertical="center" wrapText="1"/>
      <protection locked="0"/>
    </xf>
    <xf numFmtId="165" fontId="16" fillId="4" borderId="15" xfId="2" applyNumberFormat="1" applyFont="1" applyFill="1" applyBorder="1" applyAlignment="1" applyProtection="1">
      <alignment horizontal="center" vertical="center" wrapText="1"/>
      <protection locked="0"/>
    </xf>
    <xf numFmtId="165" fontId="16" fillId="2" borderId="19" xfId="2" applyNumberFormat="1" applyFont="1" applyFill="1" applyBorder="1" applyAlignment="1" applyProtection="1">
      <alignment horizontal="right" vertical="top" wrapText="1"/>
      <protection locked="0"/>
    </xf>
    <xf numFmtId="165" fontId="16" fillId="2" borderId="5" xfId="2" applyNumberFormat="1" applyFont="1" applyFill="1" applyBorder="1" applyAlignment="1" applyProtection="1">
      <alignment horizontal="right" vertical="top" wrapText="1"/>
      <protection locked="0"/>
    </xf>
    <xf numFmtId="165" fontId="17" fillId="2" borderId="27" xfId="0" applyNumberFormat="1" applyFont="1" applyFill="1" applyBorder="1" applyAlignment="1" applyProtection="1">
      <alignment horizontal="right" vertical="top" wrapText="1"/>
      <protection locked="0"/>
    </xf>
    <xf numFmtId="165" fontId="17" fillId="2" borderId="9" xfId="0" applyNumberFormat="1" applyFont="1" applyFill="1" applyBorder="1" applyAlignment="1" applyProtection="1">
      <alignment horizontal="right" vertical="top" wrapText="1"/>
      <protection locked="0"/>
    </xf>
    <xf numFmtId="165" fontId="17" fillId="4" borderId="16" xfId="2" applyNumberFormat="1" applyFont="1" applyFill="1" applyBorder="1" applyAlignment="1" applyProtection="1">
      <alignment horizontal="center" vertical="center" wrapText="1"/>
      <protection locked="0"/>
    </xf>
    <xf numFmtId="165" fontId="17" fillId="4" borderId="17" xfId="2" applyNumberFormat="1" applyFont="1" applyFill="1" applyBorder="1" applyAlignment="1" applyProtection="1">
      <alignment horizontal="center" vertical="center" wrapText="1"/>
      <protection locked="0"/>
    </xf>
    <xf numFmtId="166" fontId="20" fillId="0" borderId="21" xfId="2" applyNumberFormat="1" applyFont="1" applyBorder="1" applyAlignment="1" applyProtection="1">
      <alignment horizontal="center" vertical="center"/>
      <protection locked="0"/>
    </xf>
    <xf numFmtId="166" fontId="20" fillId="0" borderId="8" xfId="2" applyNumberFormat="1" applyFont="1" applyBorder="1" applyAlignment="1" applyProtection="1">
      <alignment horizontal="center" vertical="center"/>
      <protection locked="0"/>
    </xf>
    <xf numFmtId="0" fontId="26" fillId="0" borderId="12" xfId="3" applyFont="1" applyBorder="1" applyAlignment="1" applyProtection="1">
      <alignment horizontal="left" vertical="top"/>
    </xf>
    <xf numFmtId="0" fontId="17" fillId="0" borderId="12" xfId="2" applyFont="1" applyBorder="1" applyAlignment="1">
      <alignment horizontal="left" vertical="top"/>
    </xf>
    <xf numFmtId="0" fontId="17" fillId="0" borderId="12" xfId="2" applyFont="1" applyBorder="1" applyAlignment="1" applyProtection="1">
      <alignment horizontal="left" vertical="top"/>
      <protection locked="0"/>
    </xf>
    <xf numFmtId="0" fontId="18" fillId="4" borderId="16" xfId="2" applyFont="1" applyFill="1" applyBorder="1" applyAlignment="1" applyProtection="1">
      <alignment horizontal="center" vertical="top"/>
      <protection locked="0"/>
    </xf>
    <xf numFmtId="0" fontId="18" fillId="4" borderId="18" xfId="2" applyFont="1" applyFill="1" applyBorder="1" applyAlignment="1" applyProtection="1">
      <alignment horizontal="center" vertical="top"/>
      <protection locked="0"/>
    </xf>
    <xf numFmtId="0" fontId="18" fillId="4" borderId="24" xfId="2" applyFont="1" applyFill="1" applyBorder="1" applyAlignment="1" applyProtection="1">
      <alignment horizontal="center" vertical="top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7" fontId="20" fillId="0" borderId="26" xfId="2" applyNumberFormat="1" applyFont="1" applyBorder="1" applyAlignment="1" applyProtection="1">
      <alignment horizontal="center" vertical="center"/>
      <protection locked="0"/>
    </xf>
    <xf numFmtId="167" fontId="20" fillId="0" borderId="3" xfId="2" applyNumberFormat="1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_Ettemakse_taotlus_29.12.08" xfId="2" xr:uid="{0272E6B0-D720-4C6C-8D6E-CB422822A23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workbookViewId="0">
      <pane ySplit="7" topLeftCell="A8" activePane="bottomLeft" state="frozen"/>
      <selection pane="bottomLeft" activeCell="K45" sqref="K45"/>
    </sheetView>
  </sheetViews>
  <sheetFormatPr defaultRowHeight="15" x14ac:dyDescent="0.25"/>
  <cols>
    <col min="2" max="2" width="15.140625" bestFit="1" customWidth="1"/>
    <col min="3" max="3" width="32" bestFit="1" customWidth="1"/>
    <col min="4" max="4" width="9.85546875" bestFit="1" customWidth="1"/>
    <col min="5" max="5" width="10.85546875" customWidth="1"/>
    <col min="6" max="6" width="9.85546875" bestFit="1" customWidth="1"/>
    <col min="7" max="7" width="14.28515625" bestFit="1" customWidth="1"/>
    <col min="8" max="8" width="13.7109375" customWidth="1"/>
    <col min="10" max="10" width="30.85546875" bestFit="1" customWidth="1"/>
    <col min="11" max="11" width="42.85546875" bestFit="1" customWidth="1"/>
    <col min="12" max="12" width="31.140625" bestFit="1" customWidth="1"/>
    <col min="13" max="13" width="31" customWidth="1"/>
    <col min="14" max="14" width="35.28515625" bestFit="1" customWidth="1"/>
    <col min="15" max="15" width="31" customWidth="1"/>
    <col min="16" max="18" width="10.7109375" customWidth="1"/>
    <col min="19" max="19" width="11.140625" customWidth="1"/>
  </cols>
  <sheetData>
    <row r="1" spans="1:19" x14ac:dyDescent="0.25">
      <c r="A1" s="52" t="s">
        <v>45</v>
      </c>
      <c r="B1" s="52"/>
      <c r="C1" s="53">
        <v>2</v>
      </c>
      <c r="D1" s="53"/>
      <c r="E1" s="53"/>
    </row>
    <row r="2" spans="1:19" x14ac:dyDescent="0.25">
      <c r="A2" s="52" t="s">
        <v>46</v>
      </c>
      <c r="B2" s="52"/>
      <c r="C2" s="54" t="s">
        <v>88</v>
      </c>
      <c r="D2" s="54"/>
      <c r="E2" s="54"/>
    </row>
    <row r="3" spans="1:19" x14ac:dyDescent="0.25">
      <c r="A3" s="52" t="s">
        <v>47</v>
      </c>
      <c r="B3" s="52"/>
      <c r="C3" s="52" t="s">
        <v>69</v>
      </c>
      <c r="D3" s="52"/>
      <c r="E3" s="52"/>
    </row>
    <row r="4" spans="1:19" ht="30.4" customHeight="1" x14ac:dyDescent="0.25">
      <c r="A4" s="52" t="s">
        <v>48</v>
      </c>
      <c r="B4" s="52"/>
      <c r="C4" s="55" t="s">
        <v>68</v>
      </c>
      <c r="D4" s="55"/>
      <c r="E4" s="55"/>
    </row>
    <row r="5" spans="1:19" x14ac:dyDescent="0.25">
      <c r="A5" s="52" t="s">
        <v>49</v>
      </c>
      <c r="B5" s="52"/>
      <c r="C5" s="52" t="s">
        <v>70</v>
      </c>
      <c r="D5" s="52"/>
      <c r="E5" s="52"/>
    </row>
    <row r="6" spans="1:19" x14ac:dyDescent="0.25">
      <c r="A6" s="49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 t="s">
        <v>28</v>
      </c>
      <c r="O6" s="50"/>
      <c r="P6" s="50"/>
      <c r="Q6" s="50"/>
      <c r="R6" s="50"/>
    </row>
    <row r="7" spans="1:19" ht="114.75" x14ac:dyDescent="0.25">
      <c r="A7" s="2" t="s">
        <v>29</v>
      </c>
      <c r="B7" s="2" t="s">
        <v>4</v>
      </c>
      <c r="C7" s="2" t="s">
        <v>6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3</v>
      </c>
      <c r="O7" s="2" t="s">
        <v>40</v>
      </c>
      <c r="P7" s="2" t="s">
        <v>41</v>
      </c>
      <c r="Q7" s="2" t="s">
        <v>42</v>
      </c>
      <c r="R7" s="2" t="s">
        <v>43</v>
      </c>
      <c r="S7" s="2" t="s">
        <v>50</v>
      </c>
    </row>
    <row r="8" spans="1:19" ht="38.25" x14ac:dyDescent="0.25">
      <c r="A8" s="3">
        <v>1</v>
      </c>
      <c r="B8" s="3" t="s">
        <v>16</v>
      </c>
      <c r="C8" s="3" t="s">
        <v>19</v>
      </c>
      <c r="D8" s="4">
        <v>45331</v>
      </c>
      <c r="E8" s="5">
        <v>45322</v>
      </c>
      <c r="F8" s="6">
        <v>45322</v>
      </c>
      <c r="G8" s="44" t="s">
        <v>72</v>
      </c>
      <c r="H8" s="7">
        <v>62438.18</v>
      </c>
      <c r="I8" s="8">
        <v>0</v>
      </c>
      <c r="J8" s="3" t="s">
        <v>12</v>
      </c>
      <c r="K8" s="3">
        <v>70009770</v>
      </c>
      <c r="L8" s="3" t="s">
        <v>21</v>
      </c>
      <c r="M8" s="3"/>
      <c r="N8" s="3" t="s">
        <v>26</v>
      </c>
      <c r="O8" s="3" t="s">
        <v>73</v>
      </c>
      <c r="P8" s="9">
        <v>1605.6</v>
      </c>
      <c r="Q8" s="10">
        <v>0</v>
      </c>
      <c r="R8" s="11">
        <f>SUM(main!P8:'main'!Q8)</f>
        <v>1605.6</v>
      </c>
      <c r="S8" s="11">
        <f>R8</f>
        <v>1605.6</v>
      </c>
    </row>
    <row r="9" spans="1:19" s="45" customFormat="1" ht="38.25" x14ac:dyDescent="0.25">
      <c r="A9" s="3">
        <v>2</v>
      </c>
      <c r="B9" s="3" t="s">
        <v>16</v>
      </c>
      <c r="C9" s="3" t="s">
        <v>19</v>
      </c>
      <c r="D9" s="4">
        <v>45331</v>
      </c>
      <c r="E9" s="5">
        <v>45322</v>
      </c>
      <c r="F9" s="6">
        <v>45322</v>
      </c>
      <c r="G9" s="44" t="s">
        <v>72</v>
      </c>
      <c r="H9" s="7">
        <v>62438.18</v>
      </c>
      <c r="I9" s="8">
        <v>0</v>
      </c>
      <c r="J9" s="3" t="s">
        <v>12</v>
      </c>
      <c r="K9" s="3">
        <v>70009770</v>
      </c>
      <c r="L9" s="3" t="s">
        <v>21</v>
      </c>
      <c r="M9" s="3"/>
      <c r="N9" s="3" t="s">
        <v>26</v>
      </c>
      <c r="O9" s="3" t="s">
        <v>89</v>
      </c>
      <c r="P9" s="9">
        <v>853.89</v>
      </c>
      <c r="Q9" s="10">
        <v>0</v>
      </c>
      <c r="R9" s="11">
        <f>SUM(main!P9:'main'!Q9)</f>
        <v>853.89</v>
      </c>
      <c r="S9" s="11">
        <f t="shared" ref="S9:S17" si="0">R9</f>
        <v>853.89</v>
      </c>
    </row>
    <row r="10" spans="1:19" s="45" customFormat="1" ht="38.25" x14ac:dyDescent="0.25">
      <c r="A10" s="3">
        <v>3</v>
      </c>
      <c r="B10" s="3" t="s">
        <v>16</v>
      </c>
      <c r="C10" s="3" t="s">
        <v>19</v>
      </c>
      <c r="D10" s="4">
        <v>45331</v>
      </c>
      <c r="E10" s="5">
        <v>45322</v>
      </c>
      <c r="F10" s="6">
        <v>45322</v>
      </c>
      <c r="G10" s="44" t="s">
        <v>72</v>
      </c>
      <c r="H10" s="7">
        <v>62438.18</v>
      </c>
      <c r="I10" s="8">
        <v>0</v>
      </c>
      <c r="J10" s="3" t="s">
        <v>12</v>
      </c>
      <c r="K10" s="3">
        <v>70009770</v>
      </c>
      <c r="L10" s="3" t="s">
        <v>21</v>
      </c>
      <c r="M10" s="3"/>
      <c r="N10" s="3" t="s">
        <v>26</v>
      </c>
      <c r="O10" s="3" t="s">
        <v>74</v>
      </c>
      <c r="P10" s="9">
        <v>963.36</v>
      </c>
      <c r="Q10" s="10">
        <v>0</v>
      </c>
      <c r="R10" s="11">
        <f>SUM(main!P10:'main'!Q10)</f>
        <v>963.36</v>
      </c>
      <c r="S10" s="11">
        <f t="shared" si="0"/>
        <v>963.36</v>
      </c>
    </row>
    <row r="11" spans="1:19" s="45" customFormat="1" ht="38.25" x14ac:dyDescent="0.25">
      <c r="A11" s="3">
        <v>4</v>
      </c>
      <c r="B11" s="3" t="s">
        <v>16</v>
      </c>
      <c r="C11" s="3" t="s">
        <v>19</v>
      </c>
      <c r="D11" s="4">
        <v>45331</v>
      </c>
      <c r="E11" s="5">
        <v>45322</v>
      </c>
      <c r="F11" s="6">
        <v>45322</v>
      </c>
      <c r="G11" s="44" t="s">
        <v>72</v>
      </c>
      <c r="H11" s="7">
        <v>62438.18</v>
      </c>
      <c r="I11" s="8">
        <v>0</v>
      </c>
      <c r="J11" s="3" t="s">
        <v>12</v>
      </c>
      <c r="K11" s="3">
        <v>70009770</v>
      </c>
      <c r="L11" s="3" t="s">
        <v>21</v>
      </c>
      <c r="M11" s="3"/>
      <c r="N11" s="3" t="s">
        <v>26</v>
      </c>
      <c r="O11" s="3" t="s">
        <v>75</v>
      </c>
      <c r="P11" s="9">
        <v>3010.49</v>
      </c>
      <c r="Q11" s="10">
        <v>0</v>
      </c>
      <c r="R11" s="11">
        <f>SUM(main!P11:'main'!Q11)</f>
        <v>3010.49</v>
      </c>
      <c r="S11" s="11">
        <f t="shared" si="0"/>
        <v>3010.49</v>
      </c>
    </row>
    <row r="12" spans="1:19" s="45" customFormat="1" ht="38.25" x14ac:dyDescent="0.25">
      <c r="A12" s="3">
        <v>5</v>
      </c>
      <c r="B12" s="3" t="s">
        <v>16</v>
      </c>
      <c r="C12" s="3" t="s">
        <v>19</v>
      </c>
      <c r="D12" s="4">
        <v>45331</v>
      </c>
      <c r="E12" s="5">
        <v>45322</v>
      </c>
      <c r="F12" s="6">
        <v>45322</v>
      </c>
      <c r="G12" s="44" t="s">
        <v>72</v>
      </c>
      <c r="H12" s="7">
        <v>62438.18</v>
      </c>
      <c r="I12" s="8">
        <v>0</v>
      </c>
      <c r="J12" s="3" t="s">
        <v>12</v>
      </c>
      <c r="K12" s="3">
        <v>70009770</v>
      </c>
      <c r="L12" s="3" t="s">
        <v>21</v>
      </c>
      <c r="M12" s="3"/>
      <c r="N12" s="3" t="s">
        <v>26</v>
      </c>
      <c r="O12" s="3" t="s">
        <v>91</v>
      </c>
      <c r="P12" s="9">
        <v>1313.67</v>
      </c>
      <c r="Q12" s="10">
        <v>0</v>
      </c>
      <c r="R12" s="11">
        <f>SUM(main!P12:'main'!Q12)</f>
        <v>1313.67</v>
      </c>
      <c r="S12" s="11">
        <f t="shared" si="0"/>
        <v>1313.67</v>
      </c>
    </row>
    <row r="13" spans="1:19" s="45" customFormat="1" ht="38.25" x14ac:dyDescent="0.25">
      <c r="A13" s="3">
        <v>6</v>
      </c>
      <c r="B13" s="3" t="s">
        <v>16</v>
      </c>
      <c r="C13" s="3" t="s">
        <v>19</v>
      </c>
      <c r="D13" s="4">
        <v>45331</v>
      </c>
      <c r="E13" s="5">
        <v>45322</v>
      </c>
      <c r="F13" s="6">
        <v>45322</v>
      </c>
      <c r="G13" s="44" t="s">
        <v>72</v>
      </c>
      <c r="H13" s="7">
        <v>62438.18</v>
      </c>
      <c r="I13" s="8">
        <v>0</v>
      </c>
      <c r="J13" s="3" t="s">
        <v>12</v>
      </c>
      <c r="K13" s="3">
        <v>70009770</v>
      </c>
      <c r="L13" s="3" t="s">
        <v>21</v>
      </c>
      <c r="M13" s="3"/>
      <c r="N13" s="3" t="s">
        <v>26</v>
      </c>
      <c r="O13" s="3" t="s">
        <v>90</v>
      </c>
      <c r="P13" s="9">
        <v>930.51</v>
      </c>
      <c r="Q13" s="10">
        <v>0</v>
      </c>
      <c r="R13" s="11">
        <f>SUM(main!P13:'main'!Q13)</f>
        <v>930.51</v>
      </c>
      <c r="S13" s="11">
        <f t="shared" si="0"/>
        <v>930.51</v>
      </c>
    </row>
    <row r="14" spans="1:19" s="45" customFormat="1" ht="38.25" x14ac:dyDescent="0.25">
      <c r="A14" s="3">
        <v>7</v>
      </c>
      <c r="B14" s="3" t="s">
        <v>16</v>
      </c>
      <c r="C14" s="3" t="s">
        <v>19</v>
      </c>
      <c r="D14" s="4">
        <v>45331</v>
      </c>
      <c r="E14" s="5">
        <v>45322</v>
      </c>
      <c r="F14" s="6">
        <v>45322</v>
      </c>
      <c r="G14" s="44" t="s">
        <v>72</v>
      </c>
      <c r="H14" s="7">
        <v>62438.18</v>
      </c>
      <c r="I14" s="8">
        <v>0</v>
      </c>
      <c r="J14" s="3" t="s">
        <v>12</v>
      </c>
      <c r="K14" s="3">
        <v>70009770</v>
      </c>
      <c r="L14" s="3" t="s">
        <v>21</v>
      </c>
      <c r="M14" s="3"/>
      <c r="N14" s="3" t="s">
        <v>26</v>
      </c>
      <c r="O14" s="3" t="s">
        <v>76</v>
      </c>
      <c r="P14" s="9">
        <v>3545.68</v>
      </c>
      <c r="Q14" s="10">
        <v>0</v>
      </c>
      <c r="R14" s="11">
        <f>SUM(main!P14:'main'!Q14)</f>
        <v>3545.68</v>
      </c>
      <c r="S14" s="11">
        <f t="shared" si="0"/>
        <v>3545.68</v>
      </c>
    </row>
    <row r="15" spans="1:19" s="45" customFormat="1" ht="38.25" x14ac:dyDescent="0.25">
      <c r="A15" s="3">
        <v>8</v>
      </c>
      <c r="B15" s="3" t="s">
        <v>16</v>
      </c>
      <c r="C15" s="3" t="s">
        <v>19</v>
      </c>
      <c r="D15" s="4">
        <v>45331</v>
      </c>
      <c r="E15" s="5">
        <v>45322</v>
      </c>
      <c r="F15" s="6">
        <v>45322</v>
      </c>
      <c r="G15" s="44" t="s">
        <v>72</v>
      </c>
      <c r="H15" s="7">
        <v>62438.18</v>
      </c>
      <c r="I15" s="8">
        <v>0</v>
      </c>
      <c r="J15" s="3" t="s">
        <v>12</v>
      </c>
      <c r="K15" s="3">
        <v>70009770</v>
      </c>
      <c r="L15" s="3" t="s">
        <v>21</v>
      </c>
      <c r="M15" s="3"/>
      <c r="N15" s="3" t="s">
        <v>26</v>
      </c>
      <c r="O15" s="3" t="s">
        <v>77</v>
      </c>
      <c r="P15" s="9">
        <v>1538.7</v>
      </c>
      <c r="Q15" s="10">
        <v>0</v>
      </c>
      <c r="R15" s="11">
        <f>SUM(main!P15:'main'!Q15)</f>
        <v>1538.7</v>
      </c>
      <c r="S15" s="11">
        <f t="shared" si="0"/>
        <v>1538.7</v>
      </c>
    </row>
    <row r="16" spans="1:19" s="45" customFormat="1" ht="38.25" x14ac:dyDescent="0.25">
      <c r="A16" s="3">
        <v>9</v>
      </c>
      <c r="B16" s="3" t="s">
        <v>16</v>
      </c>
      <c r="C16" s="3" t="s">
        <v>19</v>
      </c>
      <c r="D16" s="4">
        <v>45331</v>
      </c>
      <c r="E16" s="5">
        <v>45322</v>
      </c>
      <c r="F16" s="6">
        <v>45322</v>
      </c>
      <c r="G16" s="44" t="s">
        <v>72</v>
      </c>
      <c r="H16" s="7">
        <v>62438.18</v>
      </c>
      <c r="I16" s="8">
        <v>0</v>
      </c>
      <c r="J16" s="3" t="s">
        <v>12</v>
      </c>
      <c r="K16" s="3">
        <v>70009770</v>
      </c>
      <c r="L16" s="3" t="s">
        <v>21</v>
      </c>
      <c r="M16" s="3"/>
      <c r="N16" s="3" t="s">
        <v>26</v>
      </c>
      <c r="O16" s="3" t="s">
        <v>78</v>
      </c>
      <c r="P16" s="9">
        <v>1338</v>
      </c>
      <c r="Q16" s="10">
        <v>0</v>
      </c>
      <c r="R16" s="11">
        <f>SUM(main!P16:'main'!Q16)</f>
        <v>1338</v>
      </c>
      <c r="S16" s="11">
        <f t="shared" si="0"/>
        <v>1338</v>
      </c>
    </row>
    <row r="17" spans="1:19" s="45" customFormat="1" ht="38.25" x14ac:dyDescent="0.25">
      <c r="A17" s="3">
        <v>10</v>
      </c>
      <c r="B17" s="3" t="s">
        <v>16</v>
      </c>
      <c r="C17" s="3" t="s">
        <v>19</v>
      </c>
      <c r="D17" s="4">
        <v>45331</v>
      </c>
      <c r="E17" s="5">
        <v>45322</v>
      </c>
      <c r="F17" s="6">
        <v>45322</v>
      </c>
      <c r="G17" s="44" t="s">
        <v>72</v>
      </c>
      <c r="H17" s="7">
        <v>62438.18</v>
      </c>
      <c r="I17" s="8">
        <v>0</v>
      </c>
      <c r="J17" s="3" t="s">
        <v>12</v>
      </c>
      <c r="K17" s="3">
        <v>70009770</v>
      </c>
      <c r="L17" s="3" t="s">
        <v>21</v>
      </c>
      <c r="M17" s="3"/>
      <c r="N17" s="3" t="s">
        <v>26</v>
      </c>
      <c r="O17" s="3" t="s">
        <v>79</v>
      </c>
      <c r="P17" s="9">
        <v>1204.2</v>
      </c>
      <c r="Q17" s="10">
        <v>0</v>
      </c>
      <c r="R17" s="11">
        <f>SUM(main!P17:'main'!Q17)</f>
        <v>1204.2</v>
      </c>
      <c r="S17" s="11">
        <f t="shared" si="0"/>
        <v>1204.2</v>
      </c>
    </row>
    <row r="18" spans="1:19" s="47" customFormat="1" ht="38.25" x14ac:dyDescent="0.25">
      <c r="A18" s="3">
        <v>11</v>
      </c>
      <c r="B18" s="3" t="s">
        <v>16</v>
      </c>
      <c r="C18" s="3" t="s">
        <v>19</v>
      </c>
      <c r="D18" s="4">
        <v>45359</v>
      </c>
      <c r="E18" s="4">
        <v>45351</v>
      </c>
      <c r="F18" s="4">
        <v>45351</v>
      </c>
      <c r="G18" s="44" t="s">
        <v>80</v>
      </c>
      <c r="H18" s="7">
        <v>40184.559999999998</v>
      </c>
      <c r="I18" s="8">
        <v>0</v>
      </c>
      <c r="J18" s="3" t="s">
        <v>12</v>
      </c>
      <c r="K18" s="3">
        <v>70009770</v>
      </c>
      <c r="L18" s="3" t="s">
        <v>21</v>
      </c>
      <c r="M18" s="3"/>
      <c r="N18" s="3" t="s">
        <v>26</v>
      </c>
      <c r="O18" s="3" t="s">
        <v>81</v>
      </c>
      <c r="P18" s="9">
        <v>1605.6</v>
      </c>
      <c r="Q18" s="10">
        <v>0</v>
      </c>
      <c r="R18" s="11">
        <f>SUM(main!P18:'main'!Q18)</f>
        <v>1605.6</v>
      </c>
      <c r="S18" s="11">
        <f t="shared" ref="S18:S27" si="1">R18</f>
        <v>1605.6</v>
      </c>
    </row>
    <row r="19" spans="1:19" s="47" customFormat="1" ht="38.25" x14ac:dyDescent="0.25">
      <c r="A19" s="3">
        <v>12</v>
      </c>
      <c r="B19" s="3" t="s">
        <v>16</v>
      </c>
      <c r="C19" s="3" t="s">
        <v>19</v>
      </c>
      <c r="D19" s="4">
        <v>45359</v>
      </c>
      <c r="E19" s="4">
        <v>45351</v>
      </c>
      <c r="F19" s="4">
        <v>45351</v>
      </c>
      <c r="G19" s="44" t="s">
        <v>80</v>
      </c>
      <c r="H19" s="7">
        <v>40184.559999999998</v>
      </c>
      <c r="I19" s="8">
        <v>0</v>
      </c>
      <c r="J19" s="3" t="s">
        <v>12</v>
      </c>
      <c r="K19" s="3">
        <v>70009770</v>
      </c>
      <c r="L19" s="3" t="s">
        <v>21</v>
      </c>
      <c r="M19" s="3"/>
      <c r="N19" s="3" t="s">
        <v>26</v>
      </c>
      <c r="O19" s="3" t="s">
        <v>92</v>
      </c>
      <c r="P19" s="9">
        <v>695.76</v>
      </c>
      <c r="Q19" s="10">
        <v>0</v>
      </c>
      <c r="R19" s="11">
        <f>SUM(main!P19:'main'!Q19)</f>
        <v>695.76</v>
      </c>
      <c r="S19" s="11">
        <f t="shared" si="1"/>
        <v>695.76</v>
      </c>
    </row>
    <row r="20" spans="1:19" s="47" customFormat="1" ht="38.25" x14ac:dyDescent="0.25">
      <c r="A20" s="3">
        <v>13</v>
      </c>
      <c r="B20" s="3" t="s">
        <v>16</v>
      </c>
      <c r="C20" s="3" t="s">
        <v>19</v>
      </c>
      <c r="D20" s="4">
        <v>45359</v>
      </c>
      <c r="E20" s="4">
        <v>45351</v>
      </c>
      <c r="F20" s="4">
        <v>45351</v>
      </c>
      <c r="G20" s="44" t="s">
        <v>80</v>
      </c>
      <c r="H20" s="7">
        <v>40184.559999999998</v>
      </c>
      <c r="I20" s="8">
        <v>0</v>
      </c>
      <c r="J20" s="3" t="s">
        <v>12</v>
      </c>
      <c r="K20" s="3">
        <v>70009770</v>
      </c>
      <c r="L20" s="3" t="s">
        <v>21</v>
      </c>
      <c r="M20" s="3"/>
      <c r="N20" s="3" t="s">
        <v>26</v>
      </c>
      <c r="O20" s="3" t="s">
        <v>82</v>
      </c>
      <c r="P20" s="9">
        <v>963.36</v>
      </c>
      <c r="Q20" s="10">
        <v>0</v>
      </c>
      <c r="R20" s="11">
        <f>SUM(main!P20:'main'!Q20)</f>
        <v>963.36</v>
      </c>
      <c r="S20" s="11">
        <f t="shared" si="1"/>
        <v>963.36</v>
      </c>
    </row>
    <row r="21" spans="1:19" s="47" customFormat="1" ht="38.25" x14ac:dyDescent="0.25">
      <c r="A21" s="3">
        <v>14</v>
      </c>
      <c r="B21" s="3" t="s">
        <v>16</v>
      </c>
      <c r="C21" s="3" t="s">
        <v>19</v>
      </c>
      <c r="D21" s="4">
        <v>45359</v>
      </c>
      <c r="E21" s="4">
        <v>45351</v>
      </c>
      <c r="F21" s="4">
        <v>45351</v>
      </c>
      <c r="G21" s="44" t="s">
        <v>80</v>
      </c>
      <c r="H21" s="7">
        <v>40184.559999999998</v>
      </c>
      <c r="I21" s="8">
        <v>0</v>
      </c>
      <c r="J21" s="3" t="s">
        <v>12</v>
      </c>
      <c r="K21" s="3">
        <v>70009770</v>
      </c>
      <c r="L21" s="3" t="s">
        <v>21</v>
      </c>
      <c r="M21" s="3"/>
      <c r="N21" s="3" t="s">
        <v>26</v>
      </c>
      <c r="O21" s="3" t="s">
        <v>83</v>
      </c>
      <c r="P21" s="9">
        <v>3278.1</v>
      </c>
      <c r="Q21" s="10">
        <v>0</v>
      </c>
      <c r="R21" s="11">
        <f>SUM(main!P21:'main'!Q21)</f>
        <v>3278.1</v>
      </c>
      <c r="S21" s="11">
        <f t="shared" si="1"/>
        <v>3278.1</v>
      </c>
    </row>
    <row r="22" spans="1:19" s="47" customFormat="1" ht="38.25" x14ac:dyDescent="0.25">
      <c r="A22" s="3">
        <v>15</v>
      </c>
      <c r="B22" s="3" t="s">
        <v>16</v>
      </c>
      <c r="C22" s="3" t="s">
        <v>19</v>
      </c>
      <c r="D22" s="4">
        <v>45359</v>
      </c>
      <c r="E22" s="4">
        <v>45351</v>
      </c>
      <c r="F22" s="4">
        <v>45351</v>
      </c>
      <c r="G22" s="44" t="s">
        <v>80</v>
      </c>
      <c r="H22" s="7">
        <v>40184.559999999998</v>
      </c>
      <c r="I22" s="8">
        <v>0</v>
      </c>
      <c r="J22" s="3" t="s">
        <v>12</v>
      </c>
      <c r="K22" s="3">
        <v>70009770</v>
      </c>
      <c r="L22" s="3" t="s">
        <v>21</v>
      </c>
      <c r="M22" s="3"/>
      <c r="N22" s="3" t="s">
        <v>26</v>
      </c>
      <c r="O22" s="3" t="s">
        <v>93</v>
      </c>
      <c r="P22" s="9">
        <v>1605.6</v>
      </c>
      <c r="Q22" s="10">
        <v>0</v>
      </c>
      <c r="R22" s="11">
        <f>SUM(main!P22:'main'!Q22)</f>
        <v>1605.6</v>
      </c>
      <c r="S22" s="11">
        <f t="shared" si="1"/>
        <v>1605.6</v>
      </c>
    </row>
    <row r="23" spans="1:19" s="47" customFormat="1" ht="38.25" x14ac:dyDescent="0.25">
      <c r="A23" s="3">
        <v>16</v>
      </c>
      <c r="B23" s="3" t="s">
        <v>16</v>
      </c>
      <c r="C23" s="3" t="s">
        <v>19</v>
      </c>
      <c r="D23" s="4">
        <v>45359</v>
      </c>
      <c r="E23" s="4">
        <v>45351</v>
      </c>
      <c r="F23" s="4">
        <v>45351</v>
      </c>
      <c r="G23" s="44" t="s">
        <v>80</v>
      </c>
      <c r="H23" s="7">
        <v>40184.559999999998</v>
      </c>
      <c r="I23" s="8">
        <v>0</v>
      </c>
      <c r="J23" s="3" t="s">
        <v>12</v>
      </c>
      <c r="K23" s="3">
        <v>70009770</v>
      </c>
      <c r="L23" s="3" t="s">
        <v>21</v>
      </c>
      <c r="M23" s="3"/>
      <c r="N23" s="3" t="s">
        <v>26</v>
      </c>
      <c r="O23" s="3" t="s">
        <v>84</v>
      </c>
      <c r="P23" s="9">
        <v>1204.2</v>
      </c>
      <c r="Q23" s="10">
        <v>0</v>
      </c>
      <c r="R23" s="11">
        <f>SUM(main!P23:'main'!Q23)</f>
        <v>1204.2</v>
      </c>
      <c r="S23" s="11">
        <f t="shared" si="1"/>
        <v>1204.2</v>
      </c>
    </row>
    <row r="24" spans="1:19" s="47" customFormat="1" ht="38.25" x14ac:dyDescent="0.25">
      <c r="A24" s="3">
        <v>17</v>
      </c>
      <c r="B24" s="3" t="s">
        <v>16</v>
      </c>
      <c r="C24" s="3" t="s">
        <v>19</v>
      </c>
      <c r="D24" s="4">
        <v>45359</v>
      </c>
      <c r="E24" s="4">
        <v>45351</v>
      </c>
      <c r="F24" s="4">
        <v>45351</v>
      </c>
      <c r="G24" s="44" t="s">
        <v>80</v>
      </c>
      <c r="H24" s="7">
        <v>40184.559999999998</v>
      </c>
      <c r="I24" s="8">
        <v>0</v>
      </c>
      <c r="J24" s="3" t="s">
        <v>12</v>
      </c>
      <c r="K24" s="3">
        <v>70009770</v>
      </c>
      <c r="L24" s="3" t="s">
        <v>21</v>
      </c>
      <c r="M24" s="3"/>
      <c r="N24" s="3" t="s">
        <v>26</v>
      </c>
      <c r="O24" s="3" t="s">
        <v>94</v>
      </c>
      <c r="P24" s="9">
        <v>3141.11</v>
      </c>
      <c r="Q24" s="10">
        <v>0</v>
      </c>
      <c r="R24" s="11">
        <f>SUM(main!P24:'main'!Q24)</f>
        <v>3141.11</v>
      </c>
      <c r="S24" s="11">
        <f t="shared" si="1"/>
        <v>3141.11</v>
      </c>
    </row>
    <row r="25" spans="1:19" s="47" customFormat="1" ht="38.25" x14ac:dyDescent="0.25">
      <c r="A25" s="3">
        <v>18</v>
      </c>
      <c r="B25" s="3" t="s">
        <v>16</v>
      </c>
      <c r="C25" s="3" t="s">
        <v>19</v>
      </c>
      <c r="D25" s="4">
        <v>45359</v>
      </c>
      <c r="E25" s="4">
        <v>45351</v>
      </c>
      <c r="F25" s="4">
        <v>45351</v>
      </c>
      <c r="G25" s="44" t="s">
        <v>80</v>
      </c>
      <c r="H25" s="7">
        <v>40184.559999999998</v>
      </c>
      <c r="I25" s="8">
        <v>0</v>
      </c>
      <c r="J25" s="3" t="s">
        <v>12</v>
      </c>
      <c r="K25" s="3">
        <v>70009770</v>
      </c>
      <c r="L25" s="3" t="s">
        <v>21</v>
      </c>
      <c r="M25" s="3"/>
      <c r="N25" s="3" t="s">
        <v>26</v>
      </c>
      <c r="O25" s="3" t="s">
        <v>85</v>
      </c>
      <c r="P25" s="9">
        <v>1739.4</v>
      </c>
      <c r="Q25" s="10">
        <v>0</v>
      </c>
      <c r="R25" s="11">
        <f>SUM(main!P25:'main'!Q25)</f>
        <v>1739.4</v>
      </c>
      <c r="S25" s="11">
        <f t="shared" si="1"/>
        <v>1739.4</v>
      </c>
    </row>
    <row r="26" spans="1:19" s="47" customFormat="1" ht="38.25" x14ac:dyDescent="0.25">
      <c r="A26" s="3">
        <v>19</v>
      </c>
      <c r="B26" s="3" t="s">
        <v>16</v>
      </c>
      <c r="C26" s="3" t="s">
        <v>19</v>
      </c>
      <c r="D26" s="4">
        <v>45359</v>
      </c>
      <c r="E26" s="4">
        <v>45351</v>
      </c>
      <c r="F26" s="4">
        <v>45351</v>
      </c>
      <c r="G26" s="44" t="s">
        <v>80</v>
      </c>
      <c r="H26" s="7">
        <v>40184.559999999998</v>
      </c>
      <c r="I26" s="8">
        <v>0</v>
      </c>
      <c r="J26" s="3" t="s">
        <v>12</v>
      </c>
      <c r="K26" s="3">
        <v>70009770</v>
      </c>
      <c r="L26" s="3" t="s">
        <v>21</v>
      </c>
      <c r="M26" s="3"/>
      <c r="N26" s="3" t="s">
        <v>26</v>
      </c>
      <c r="O26" s="3" t="s">
        <v>86</v>
      </c>
      <c r="P26" s="9">
        <v>1605.6</v>
      </c>
      <c r="Q26" s="10">
        <v>0</v>
      </c>
      <c r="R26" s="11">
        <f>SUM(main!P26:'main'!Q26)</f>
        <v>1605.6</v>
      </c>
      <c r="S26" s="11">
        <f t="shared" si="1"/>
        <v>1605.6</v>
      </c>
    </row>
    <row r="27" spans="1:19" s="47" customFormat="1" ht="38.25" x14ac:dyDescent="0.25">
      <c r="A27" s="3">
        <v>20</v>
      </c>
      <c r="B27" s="3" t="s">
        <v>16</v>
      </c>
      <c r="C27" s="3" t="s">
        <v>19</v>
      </c>
      <c r="D27" s="4">
        <v>45359</v>
      </c>
      <c r="E27" s="4">
        <v>45351</v>
      </c>
      <c r="F27" s="4">
        <v>45351</v>
      </c>
      <c r="G27" s="44" t="s">
        <v>80</v>
      </c>
      <c r="H27" s="7">
        <v>40184.559999999998</v>
      </c>
      <c r="I27" s="8">
        <v>0</v>
      </c>
      <c r="J27" s="3" t="s">
        <v>12</v>
      </c>
      <c r="K27" s="3">
        <v>70009770</v>
      </c>
      <c r="L27" s="3" t="s">
        <v>21</v>
      </c>
      <c r="M27" s="3"/>
      <c r="N27" s="3" t="s">
        <v>26</v>
      </c>
      <c r="O27" s="3" t="s">
        <v>87</v>
      </c>
      <c r="P27" s="9">
        <v>1204.2</v>
      </c>
      <c r="Q27" s="10">
        <v>0</v>
      </c>
      <c r="R27" s="11">
        <f>SUM(main!P27:'main'!Q27)</f>
        <v>1204.2</v>
      </c>
      <c r="S27" s="11">
        <f t="shared" si="1"/>
        <v>1204.2</v>
      </c>
    </row>
    <row r="28" spans="1:19" ht="15.75" thickBot="1" x14ac:dyDescent="0.3">
      <c r="A28" s="12" t="s">
        <v>44</v>
      </c>
      <c r="B28" s="12" t="s">
        <v>0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12">
        <f>SUM(H17)+H18</f>
        <v>102622.73999999999</v>
      </c>
      <c r="I28" s="12">
        <f>SUM(I8:I17)</f>
        <v>0</v>
      </c>
      <c r="J28" s="12" t="s">
        <v>0</v>
      </c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>
        <f>SUM(P8:P27)</f>
        <v>33347.03</v>
      </c>
      <c r="Q28" s="12">
        <f t="shared" ref="Q28:S28" si="2">SUM(Q8:Q27)</f>
        <v>0</v>
      </c>
      <c r="R28" s="12">
        <f t="shared" si="2"/>
        <v>33347.03</v>
      </c>
      <c r="S28" s="12">
        <f t="shared" si="2"/>
        <v>33347.03</v>
      </c>
    </row>
    <row r="29" spans="1:19" x14ac:dyDescent="0.25">
      <c r="O29" s="56" t="s">
        <v>51</v>
      </c>
      <c r="P29" s="57"/>
      <c r="Q29" s="58"/>
      <c r="R29" s="13">
        <v>0.15</v>
      </c>
      <c r="S29" s="59"/>
    </row>
    <row r="30" spans="1:19" x14ac:dyDescent="0.25">
      <c r="O30" s="62" t="s">
        <v>52</v>
      </c>
      <c r="P30" s="63"/>
      <c r="Q30" s="64"/>
      <c r="R30" s="14">
        <f>R29*S28</f>
        <v>5002.0544999999993</v>
      </c>
      <c r="S30" s="60"/>
    </row>
    <row r="31" spans="1:19" ht="15.75" thickBot="1" x14ac:dyDescent="0.3">
      <c r="O31" s="65" t="s">
        <v>53</v>
      </c>
      <c r="P31" s="66"/>
      <c r="Q31" s="67"/>
      <c r="R31" s="15">
        <f>R28+R30</f>
        <v>38349.084499999997</v>
      </c>
      <c r="S31" s="61"/>
    </row>
    <row r="32" spans="1:19" x14ac:dyDescent="0.25">
      <c r="O32" s="68" t="s">
        <v>54</v>
      </c>
      <c r="P32" s="71" t="s">
        <v>55</v>
      </c>
      <c r="Q32" s="72"/>
      <c r="R32" s="16">
        <f>R31</f>
        <v>38349.084499999997</v>
      </c>
      <c r="S32" s="17">
        <f>R32/R31</f>
        <v>1</v>
      </c>
    </row>
    <row r="33" spans="1:19" ht="15.75" thickBot="1" x14ac:dyDescent="0.3">
      <c r="O33" s="69"/>
      <c r="P33" s="73" t="s">
        <v>56</v>
      </c>
      <c r="Q33" s="74"/>
      <c r="R33" s="18">
        <f>R32*S33</f>
        <v>26844.359149999997</v>
      </c>
      <c r="S33" s="19">
        <v>0.7</v>
      </c>
    </row>
    <row r="34" spans="1:19" ht="15.75" thickBot="1" x14ac:dyDescent="0.3">
      <c r="O34" s="70"/>
      <c r="P34" s="75" t="s">
        <v>57</v>
      </c>
      <c r="Q34" s="76"/>
      <c r="R34" s="20">
        <f>R31-R33</f>
        <v>11504.725350000001</v>
      </c>
      <c r="S34" s="21">
        <v>0.3</v>
      </c>
    </row>
    <row r="35" spans="1:19" ht="15.75" thickBot="1" x14ac:dyDescent="0.3"/>
    <row r="36" spans="1:19" ht="15.75" thickBot="1" x14ac:dyDescent="0.3">
      <c r="A36" s="82" t="s">
        <v>58</v>
      </c>
      <c r="B36" s="83"/>
      <c r="C36" s="83"/>
      <c r="D36" s="83"/>
      <c r="E36" s="83"/>
      <c r="F36" s="84"/>
      <c r="G36" s="31"/>
      <c r="H36" s="31"/>
      <c r="I36" s="32"/>
      <c r="J36" s="33"/>
      <c r="K36" s="32"/>
    </row>
    <row r="37" spans="1:19" ht="25.5" x14ac:dyDescent="0.25">
      <c r="A37" s="85" t="s">
        <v>59</v>
      </c>
      <c r="B37" s="86"/>
      <c r="C37" s="22" t="s">
        <v>60</v>
      </c>
      <c r="D37" s="22" t="s">
        <v>61</v>
      </c>
      <c r="E37" s="22" t="s">
        <v>62</v>
      </c>
      <c r="F37" s="46" t="s">
        <v>63</v>
      </c>
      <c r="G37" s="25"/>
      <c r="H37" s="34"/>
      <c r="I37" s="25"/>
      <c r="J37" s="26"/>
      <c r="K37" s="27"/>
    </row>
    <row r="38" spans="1:19" x14ac:dyDescent="0.25">
      <c r="A38" s="87">
        <v>45322</v>
      </c>
      <c r="B38" s="88"/>
      <c r="C38" s="23">
        <v>10355000</v>
      </c>
      <c r="D38" s="23">
        <v>3500200</v>
      </c>
      <c r="E38" s="23">
        <v>21</v>
      </c>
      <c r="F38" s="24">
        <v>13124.8</v>
      </c>
    </row>
    <row r="39" spans="1:19" x14ac:dyDescent="0.25">
      <c r="A39" s="87">
        <f>A38</f>
        <v>45322</v>
      </c>
      <c r="B39" s="88"/>
      <c r="C39" s="23">
        <v>10355500</v>
      </c>
      <c r="D39" s="23">
        <v>3500000</v>
      </c>
      <c r="E39" s="23">
        <v>60</v>
      </c>
      <c r="F39" s="24">
        <v>5624.91</v>
      </c>
    </row>
    <row r="40" spans="1:19" s="47" customFormat="1" x14ac:dyDescent="0.25">
      <c r="A40" s="87">
        <v>45351</v>
      </c>
      <c r="B40" s="88"/>
      <c r="C40" s="23">
        <v>10355000</v>
      </c>
      <c r="D40" s="23">
        <v>3500200</v>
      </c>
      <c r="E40" s="23">
        <v>21</v>
      </c>
      <c r="F40" s="48">
        <v>13719.56</v>
      </c>
    </row>
    <row r="41" spans="1:19" s="47" customFormat="1" x14ac:dyDescent="0.25">
      <c r="A41" s="87">
        <f>A40</f>
        <v>45351</v>
      </c>
      <c r="B41" s="88"/>
      <c r="C41" s="23">
        <v>10355500</v>
      </c>
      <c r="D41" s="23">
        <v>3500000</v>
      </c>
      <c r="E41" s="23">
        <v>60</v>
      </c>
      <c r="F41" s="48">
        <v>5879.81</v>
      </c>
    </row>
    <row r="42" spans="1:19" ht="15.75" thickBot="1" x14ac:dyDescent="0.3">
      <c r="A42" s="77"/>
      <c r="B42" s="78"/>
      <c r="C42" s="29"/>
      <c r="D42" s="29"/>
      <c r="E42" s="29"/>
      <c r="F42" s="30">
        <f>SUM(F38:F41)</f>
        <v>38349.079999999994</v>
      </c>
      <c r="G42" s="28"/>
      <c r="H42" s="28"/>
      <c r="I42" s="25"/>
      <c r="J42" s="26"/>
      <c r="K42" s="27"/>
    </row>
    <row r="45" spans="1:19" x14ac:dyDescent="0.25">
      <c r="A45" s="35" t="s">
        <v>64</v>
      </c>
      <c r="B45" s="36"/>
      <c r="C45" s="36"/>
      <c r="D45" s="79" t="s">
        <v>71</v>
      </c>
      <c r="E45" s="80"/>
      <c r="F45" s="80"/>
      <c r="G45" s="80"/>
      <c r="H45" s="80"/>
    </row>
    <row r="46" spans="1:19" x14ac:dyDescent="0.25">
      <c r="A46" s="37"/>
      <c r="B46" s="38"/>
      <c r="C46" s="36"/>
      <c r="D46" s="36" t="s">
        <v>65</v>
      </c>
      <c r="E46" s="36"/>
      <c r="F46" s="36"/>
      <c r="G46" s="36"/>
      <c r="H46" s="36"/>
    </row>
    <row r="47" spans="1:19" x14ac:dyDescent="0.25">
      <c r="A47" s="39"/>
      <c r="B47" s="39"/>
      <c r="C47" s="39"/>
      <c r="D47" s="39"/>
      <c r="E47" s="39"/>
      <c r="F47" s="39"/>
      <c r="G47" s="39"/>
      <c r="H47" s="39"/>
    </row>
    <row r="48" spans="1:19" x14ac:dyDescent="0.25">
      <c r="A48" s="40" t="s">
        <v>66</v>
      </c>
      <c r="B48" s="41"/>
      <c r="C48" s="42"/>
      <c r="D48" s="81" t="s">
        <v>95</v>
      </c>
      <c r="E48" s="81"/>
      <c r="F48" s="81"/>
      <c r="G48" s="81"/>
      <c r="H48" s="81"/>
    </row>
    <row r="49" spans="1:8" x14ac:dyDescent="0.25">
      <c r="A49" s="40"/>
      <c r="B49" s="41"/>
      <c r="C49" s="42"/>
      <c r="D49" s="41" t="s">
        <v>67</v>
      </c>
      <c r="E49" s="43"/>
      <c r="F49" s="43"/>
      <c r="G49" s="43"/>
      <c r="H49" s="43"/>
    </row>
  </sheetData>
  <autoFilter ref="A7:R17" xr:uid="{00000000-0009-0000-0000-000000000000}"/>
  <mergeCells count="29">
    <mergeCell ref="A42:B42"/>
    <mergeCell ref="D45:H45"/>
    <mergeCell ref="D48:H48"/>
    <mergeCell ref="A36:F36"/>
    <mergeCell ref="A37:B37"/>
    <mergeCell ref="A38:B38"/>
    <mergeCell ref="A39:B39"/>
    <mergeCell ref="A40:B40"/>
    <mergeCell ref="A41:B41"/>
    <mergeCell ref="O29:Q29"/>
    <mergeCell ref="S29:S31"/>
    <mergeCell ref="O30:Q30"/>
    <mergeCell ref="O31:Q31"/>
    <mergeCell ref="O32:O34"/>
    <mergeCell ref="P32:Q32"/>
    <mergeCell ref="P33:Q33"/>
    <mergeCell ref="P34:Q34"/>
    <mergeCell ref="A6:M6"/>
    <mergeCell ref="N6:R6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</mergeCells>
  <phoneticPr fontId="25" type="noConversion"/>
  <dataValidations count="24">
    <dataValidation type="whole" operator="greaterThan" allowBlank="1" showErrorMessage="1" errorTitle="Sisestati lubamatu väärtus." error="Välja väärtuseks peab olema positiivne täisarv." sqref="A8:A27" xr:uid="{E2D6A0C8-84C9-40F9-886D-097E63AEB455}">
      <formula1>0</formula1>
    </dataValidation>
    <dataValidation type="list" showErrorMessage="1" errorTitle="Sisestati lubamatu väärtus." error="Sisestatud väärtus ei kuulu lubatud väärtuste hulka." sqref="B8:B27" xr:uid="{796F0DBE-7A16-4AD0-9949-032F73F9CBD8}">
      <formula1>invoiceFlatRateTypes</formula1>
    </dataValidation>
    <dataValidation type="list" showErrorMessage="1" errorTitle="Sisestati lubamatu väärtus." error="Sisestatud väärtus ei kuulu lubatud väärtuste hulka." sqref="C8:C27" xr:uid="{820C0DEB-E9ED-400D-BD53-90013884D781}">
      <formula1>projectPartners</formula1>
    </dataValidation>
    <dataValidation type="custom" allowBlank="1" showErrorMessage="1" errorTitle="Sisestati lubamatu väärtus." error="Välja lubatud pikkus on 1000 tähemärki." sqref="G8:G27" xr:uid="{4E7CDD54-B42D-48ED-80DE-192BA2E04442}">
      <formula1>LEN(G8)&lt;=1000</formula1>
    </dataValidation>
    <dataValidation type="decimal" operator="greaterThanOrEqual" allowBlank="1" showErrorMessage="1" errorTitle="Sisestati lubamatu väärtus." error="Välja väärtus peab olema null või nullist suurem arv." sqref="H8:I27 P8:R27" xr:uid="{AB85650D-9094-4E81-9261-4355311B74EE}">
      <formula1>0</formula1>
    </dataValidation>
    <dataValidation type="decimal" operator="greaterThan" allowBlank="1" showErrorMessage="1" errorTitle="Sisestati lubamatu väärtus." error="Välja väärtus peab olema nullist suurem arv." sqref="H8:H27 R8:R27" xr:uid="{AC65FE9B-69FF-495B-B885-771D3428CEC2}">
      <formula1>0</formula1>
    </dataValidation>
    <dataValidation type="list" allowBlank="1" sqref="J8:J27" xr:uid="{2A52A356-A1C9-407B-BBD7-FC51DF4989AB}">
      <formula1>docIssuerPartners</formula1>
    </dataValidation>
    <dataValidation type="custom" allowBlank="1" showErrorMessage="1" errorTitle="Sisestati lubamatu väärtus." error="Välja lubatud pikkus on 20 tähemärki." sqref="K8:K27" xr:uid="{C871C3F9-795E-45D4-8B9D-DF6350AF1325}">
      <formula1>LEN(K8)&lt;=20</formula1>
    </dataValidation>
    <dataValidation type="list" allowBlank="1" showErrorMessage="1" errorTitle="Sisestati lubamatu väärtus." error="Sisestatud väärtus ei kuulu lubatud väärtuste hulka." sqref="L8:L27" xr:uid="{FF00917D-577C-4EAC-A856-E21DAC7A50AA}">
      <formula1>projectContracts</formula1>
    </dataValidation>
    <dataValidation type="custom" allowBlank="1" showErrorMessage="1" errorTitle="Sisestati lubamatu väärtus." error="Välja lubatud pikkus on 2000 tähemärki." sqref="M8:M27" xr:uid="{A44C3933-72BA-49F0-9749-117FF038A221}">
      <formula1>LEN(M8)&lt;=2000</formula1>
    </dataValidation>
    <dataValidation type="list" showErrorMessage="1" errorTitle="Sisestati lubamatu väärtus." error="Sisestatud väärtus ei kuulu lubatud väärtuste hulka." sqref="N8:N27" xr:uid="{8B4EFB57-91B4-4343-B097-EFFBB38B44BC}">
      <formula1>projectActivities</formula1>
    </dataValidation>
    <dataValidation type="custom" allowBlank="1" showErrorMessage="1" errorTitle="Sisestati lubamatu väärtus." error="Välja lubatud pikkus on 500 tähemärki." sqref="O8:O27" xr:uid="{8898CB5B-67E1-4EE0-A56B-1BFD8B01FCF7}">
      <formula1>LEN(O8)&lt;=500</formula1>
    </dataValidation>
    <dataValidation type="custom" allowBlank="1" showErrorMessage="1" errorTitle="Sisestati lubamatu väärtus." error="Välja lubatud pikkus on 1000 tähemärki." sqref="G8:G27" xr:uid="{B0229CE6-E998-4D6C-9F82-84C0FB52E659}">
      <formula1>LEN(#REF!)&lt;=1000</formula1>
    </dataValidation>
    <dataValidation type="custom" allowBlank="1" showErrorMessage="1" errorTitle="Sisestati lubamatu väärtus." error="Välja lubatud pikkus on 20 tähemärki." sqref="K8:K27" xr:uid="{4C9A8A6E-4D1A-461C-8E5D-0FF21BC1671B}">
      <formula1>LEN(#REF!)&lt;=20</formula1>
    </dataValidation>
    <dataValidation type="custom" allowBlank="1" showErrorMessage="1" errorTitle="Sisestati lubamatu väärtus." error="Välja lubatud pikkus on 2000 tähemärki." sqref="M8:M27" xr:uid="{51C596F8-C7C0-4EF1-A46F-0A07BED66369}">
      <formula1>LEN(#REF!)&lt;=2000</formula1>
    </dataValidation>
    <dataValidation type="custom" allowBlank="1" showErrorMessage="1" errorTitle="Sisestati lubamatu väärtus." error="Välja lubatud pikkus on 500 tähemärki." sqref="O8:O27" xr:uid="{69892BDB-2841-4184-B0F3-EE7609118D4D}">
      <formula1>LEN(#REF!)&lt;=500</formula1>
    </dataValidation>
    <dataValidation type="custom" allowBlank="1" showErrorMessage="1" errorTitle="Sisestati lubamatu väärtus." error="Välja lubatud pikkus on 500 tähemärki." sqref="O9:O17 O19:O20" xr:uid="{C09AC224-5FCB-4ADF-A75E-9B3919F953BE}">
      <formula1>LEN(O28)&lt;=500</formula1>
    </dataValidation>
    <dataValidation type="custom" allowBlank="1" showErrorMessage="1" errorTitle="Sisestati lubamatu väärtus." error="Välja lubatud pikkus on 1000 tähemärki." sqref="G9:G20" xr:uid="{70A6E007-A2C7-4BB5-9AD9-43E8A0044958}">
      <formula1>LEN(G28)&lt;=1000</formula1>
    </dataValidation>
    <dataValidation type="custom" allowBlank="1" showErrorMessage="1" errorTitle="Sisestati lubamatu väärtus." error="Välja lubatud pikkus on 1000 tähemärki." sqref="G21:G27" xr:uid="{5632A60E-BD0A-44E9-B125-9E18E18262DD}">
      <formula1>LEN(G42)&lt;=1000</formula1>
    </dataValidation>
    <dataValidation type="custom" allowBlank="1" showErrorMessage="1" errorTitle="Sisestati lubamatu väärtus." error="Välja lubatud pikkus on 20 tähemärki." sqref="K9:K20" xr:uid="{53E7E8F7-35EA-4B64-9087-B24346DF7B92}">
      <formula1>LEN(K28)&lt;=20</formula1>
    </dataValidation>
    <dataValidation type="custom" allowBlank="1" showErrorMessage="1" errorTitle="Sisestati lubamatu väärtus." error="Välja lubatud pikkus on 20 tähemärki." sqref="K21:K27" xr:uid="{4C485587-4D8F-49A8-A423-2C5310D4B387}">
      <formula1>LEN(K42)&lt;=20</formula1>
    </dataValidation>
    <dataValidation type="custom" allowBlank="1" showErrorMessage="1" errorTitle="Sisestati lubamatu väärtus." error="Välja lubatud pikkus on 2000 tähemärki." sqref="M9:M20" xr:uid="{2959BB58-8D25-4A15-8D8B-D3C856ECEF76}">
      <formula1>LEN(M28)&lt;=2000</formula1>
    </dataValidation>
    <dataValidation type="custom" allowBlank="1" showErrorMessage="1" errorTitle="Sisestati lubamatu väärtus." error="Välja lubatud pikkus on 2000 tähemärki." sqref="M21:M27" xr:uid="{7AF0F652-8680-4BF4-941D-50DE07697981}">
      <formula1>LEN(M42)&lt;=2000</formula1>
    </dataValidation>
    <dataValidation type="custom" allowBlank="1" showErrorMessage="1" errorTitle="Sisestati lubamatu väärtus." error="Välja lubatud pikkus on 500 tähemärki." sqref="O21:O27" xr:uid="{788AB7D1-4A47-467F-906D-30690B197618}">
      <formula1>LEN(O42)&lt;=500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workbookViewId="0"/>
  </sheetViews>
  <sheetFormatPr defaultRowHeight="15" x14ac:dyDescent="0.25"/>
  <cols>
    <col min="1" max="1" width="21.28515625" bestFit="1" customWidth="1"/>
    <col min="2" max="2" width="33.42578125" bestFit="1" customWidth="1"/>
    <col min="3" max="3" width="35.28515625" bestFit="1" customWidth="1"/>
    <col min="5" max="5" width="15.140625" bestFit="1" customWidth="1"/>
    <col min="7" max="7" width="18.140625" bestFit="1" customWidth="1"/>
    <col min="9" max="9" width="32" bestFit="1" customWidth="1"/>
    <col min="11" max="11" width="21.7109375" bestFit="1" customWidth="1"/>
    <col min="13" max="13" width="11.140625" bestFit="1" customWidth="1"/>
    <col min="14" max="14" width="11.28515625" bestFit="1" customWidth="1"/>
  </cols>
  <sheetData>
    <row r="1" spans="1:14" x14ac:dyDescent="0.2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25">
      <c r="C2" t="s">
        <v>22</v>
      </c>
      <c r="E2" t="s">
        <v>16</v>
      </c>
      <c r="G2" t="s">
        <v>17</v>
      </c>
      <c r="I2" t="s">
        <v>18</v>
      </c>
      <c r="K2" t="s">
        <v>21</v>
      </c>
    </row>
    <row r="3" spans="1:14" x14ac:dyDescent="0.25">
      <c r="A3" t="s">
        <v>10</v>
      </c>
      <c r="B3" t="s">
        <v>11</v>
      </c>
      <c r="C3" t="s">
        <v>23</v>
      </c>
      <c r="I3" t="s">
        <v>19</v>
      </c>
    </row>
    <row r="4" spans="1:14" x14ac:dyDescent="0.25">
      <c r="A4" t="s">
        <v>12</v>
      </c>
      <c r="B4" t="s">
        <v>13</v>
      </c>
      <c r="C4" t="s">
        <v>24</v>
      </c>
      <c r="I4" t="s">
        <v>20</v>
      </c>
    </row>
    <row r="5" spans="1:14" x14ac:dyDescent="0.25">
      <c r="A5" t="s">
        <v>14</v>
      </c>
      <c r="B5" t="s">
        <v>15</v>
      </c>
      <c r="C5" t="s">
        <v>25</v>
      </c>
    </row>
    <row r="6" spans="1:14" x14ac:dyDescent="0.25">
      <c r="C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Tuuli-Marie Markus</cp:lastModifiedBy>
  <dcterms:created xsi:type="dcterms:W3CDTF">2023-12-07T10:44:02Z</dcterms:created>
  <dcterms:modified xsi:type="dcterms:W3CDTF">2024-03-12T06:37:30Z</dcterms:modified>
</cp:coreProperties>
</file>