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tiina_vinkel_mkm_ee/Documents/H-ketas 2/Documents/1. TÖÖ/TAT Töötingimused 2021-2027/TTO TAT koostamine/EIS ring failid + parandused/"/>
    </mc:Choice>
  </mc:AlternateContent>
  <xr:revisionPtr revIDLastSave="9" documentId="8_{EDC910E4-DE06-451B-840B-EFE45C9CE7E3}" xr6:coauthVersionLast="47" xr6:coauthVersionMax="47" xr10:uidLastSave="{20465D48-63E9-4041-A997-7CDC15779AF3}"/>
  <bookViews>
    <workbookView xWindow="-110" yWindow="-110" windowWidth="19420" windowHeight="10300" xr2:uid="{DDD335D3-9C53-4114-8620-BE14AA533763}"/>
  </bookViews>
  <sheets>
    <sheet name="Li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G17" i="1" l="1"/>
  <c r="G22" i="1"/>
  <c r="G25" i="1"/>
  <c r="G26" i="1"/>
  <c r="G20" i="1"/>
  <c r="G21" i="1"/>
  <c r="G23" i="1"/>
  <c r="F19" i="1"/>
  <c r="F24" i="1"/>
  <c r="F29" i="1"/>
  <c r="F18" i="1" l="1"/>
  <c r="F16" i="1"/>
  <c r="F27" i="1"/>
  <c r="E29" i="1"/>
  <c r="E27" i="1" s="1"/>
  <c r="D29" i="1"/>
  <c r="C29" i="1"/>
  <c r="E24" i="1"/>
  <c r="E18" i="1" s="1"/>
  <c r="D24" i="1"/>
  <c r="C24" i="1"/>
  <c r="C19" i="1"/>
  <c r="D19" i="1"/>
  <c r="E19" i="1"/>
  <c r="D18" i="1" l="1"/>
  <c r="G29" i="1"/>
  <c r="G24" i="1"/>
  <c r="G19" i="1"/>
  <c r="F28" i="1"/>
  <c r="C16" i="1"/>
  <c r="D16" i="1"/>
  <c r="E16" i="1"/>
  <c r="E28" i="1" s="1"/>
  <c r="G38" i="1" s="1"/>
  <c r="D27" i="1"/>
  <c r="C27" i="1"/>
  <c r="G18" i="1" l="1"/>
  <c r="G16" i="1"/>
  <c r="I38" i="1"/>
  <c r="C30" i="1"/>
  <c r="G27" i="1"/>
  <c r="C28" i="1"/>
  <c r="D28" i="1"/>
  <c r="G28" i="1" l="1"/>
  <c r="E38" i="1"/>
  <c r="C38" i="1"/>
  <c r="C41" i="1" l="1"/>
  <c r="K38" i="1"/>
  <c r="E41" i="1"/>
  <c r="E40" i="1"/>
  <c r="C40" i="1"/>
  <c r="G40" i="1" l="1"/>
  <c r="G41" i="1"/>
  <c r="E39" i="1"/>
  <c r="F39" i="1" s="1"/>
  <c r="C39" i="1"/>
  <c r="D39" i="1" s="1"/>
  <c r="K41" i="1" l="1"/>
  <c r="K39" i="1"/>
  <c r="L39" i="1" s="1"/>
  <c r="K40" i="1"/>
  <c r="G39" i="1"/>
  <c r="H39" i="1" s="1"/>
  <c r="I40" i="1"/>
  <c r="I39" i="1"/>
  <c r="J39" i="1" s="1"/>
  <c r="I41" i="1"/>
</calcChain>
</file>

<file path=xl/sharedStrings.xml><?xml version="1.0" encoding="utf-8"?>
<sst xmlns="http://schemas.openxmlformats.org/spreadsheetml/2006/main" count="73" uniqueCount="55">
  <si>
    <t>Rea nr</t>
  </si>
  <si>
    <t>Kulukoht</t>
  </si>
  <si>
    <t>Aasta</t>
  </si>
  <si>
    <t>Kokku</t>
  </si>
  <si>
    <t xml:space="preserve">Abikõlblik kulu </t>
  </si>
  <si>
    <t>TAT otsesed kulud</t>
  </si>
  <si>
    <t>1.1</t>
  </si>
  <si>
    <t xml:space="preserve">Otsene personalikulu </t>
  </si>
  <si>
    <t>2</t>
  </si>
  <si>
    <t>Kaudsed kulud</t>
  </si>
  <si>
    <t>3</t>
  </si>
  <si>
    <t>4</t>
  </si>
  <si>
    <t>Otsesed personalikulud kokku</t>
  </si>
  <si>
    <t>5</t>
  </si>
  <si>
    <t>6</t>
  </si>
  <si>
    <t>TAT finantsplaan</t>
  </si>
  <si>
    <t>Finantsallikate jaotus</t>
  </si>
  <si>
    <t>Summa</t>
  </si>
  <si>
    <t>Osakaal (%)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</si>
  <si>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</si>
  <si>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</si>
  <si>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</si>
  <si>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</si>
  <si>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</si>
  <si>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</si>
  <si>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</si>
  <si>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lisa</t>
  </si>
  <si>
    <t>2026-2029</t>
  </si>
  <si>
    <t>Jaotamata eelarve (2026-2029)</t>
  </si>
  <si>
    <t>"Toetavad tegevused töötingimuste edendamiseks"</t>
  </si>
  <si>
    <t>TAT nimi: Toetavad tegevused töötingimuste edendamiseks</t>
  </si>
  <si>
    <t>TAT elluviija: Majandus- ja Kommunikatsiooniministeerium</t>
  </si>
  <si>
    <t>4.1.3. Poliitikakujundajate ja -rakendajate pädevuse suurendamine</t>
  </si>
  <si>
    <t>4.1.1. Koolitus- ja teavitustegevuste ning teiste arendustegevuste välja töötamine ja ellu viimine</t>
  </si>
  <si>
    <t>4.1.2. Poliitikauuringute ja ekspertiiside läbiviimine ning teadustöö edendamine</t>
  </si>
  <si>
    <t>4.2.1. Pikaajalise haigusega töötajate toetussüsteemiga seotud tegevustes osalemine, nende kujundamine ja koordineerimine</t>
  </si>
  <si>
    <t>4.1. Töövõime vähenemise ennetamine ohutu töökeskkonna ja töötingimuste edendamise kaudu</t>
  </si>
  <si>
    <t>Abikõlblik kulu</t>
  </si>
  <si>
    <t>4.2. Pikaajalise haigusega töötajate toetussüsteemi koordineerimine</t>
  </si>
  <si>
    <t>2023</t>
  </si>
  <si>
    <t>2024</t>
  </si>
  <si>
    <t>TAT juhtimiskulud (otsene personalikulu)</t>
  </si>
  <si>
    <t>2.1.1</t>
  </si>
  <si>
    <t>2.1.2</t>
  </si>
  <si>
    <t>2.1.3</t>
  </si>
  <si>
    <t>2.1.4</t>
  </si>
  <si>
    <t>2.2.1</t>
  </si>
  <si>
    <t>2.2.2</t>
  </si>
  <si>
    <t>Kokku (rida 1 + rida 3)</t>
  </si>
  <si>
    <t>7</t>
  </si>
  <si>
    <t>TAT tegevuskulud</t>
  </si>
  <si>
    <t>Eelarve kokku (2023-2029)</t>
  </si>
  <si>
    <t>TAT abikõlblikkuse periood: 01.07.2023–31.12.2029</t>
  </si>
  <si>
    <t>Toetatavate tegevuste eelarve kulukohtade kaupa</t>
  </si>
  <si>
    <t>Majandus- ja tööstusministri ......2024 käskkiri nr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</si>
</sst>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1" applyFont="1" applyAlignment="1">
      <alignment horizontal="left"/>
    </xf>
    <xf numFmtId="0" fontId="3" fillId="0" borderId="0" xfId="1" applyFont="1" applyAlignment="1">
      <alignment wrapText="1"/>
    </xf>
    <xf numFmtId="0" fontId="5" fillId="0" borderId="0" xfId="0" applyFont="1"/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 vertical="top" wrapText="1"/>
    </xf>
    <xf numFmtId="0" fontId="4" fillId="0" borderId="1" xfId="2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4" fontId="4" fillId="0" borderId="1" xfId="1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49" fontId="4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" fontId="4" fillId="0" borderId="1" xfId="1" applyNumberFormat="1" applyFont="1" applyBorder="1" applyAlignment="1">
      <alignment vertical="center"/>
    </xf>
    <xf numFmtId="49" fontId="4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3" fillId="0" borderId="1" xfId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4" fontId="4" fillId="0" borderId="5" xfId="1" applyNumberFormat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4" fontId="4" fillId="0" borderId="0" xfId="1" applyNumberFormat="1" applyFont="1" applyAlignment="1">
      <alignment vertical="center"/>
    </xf>
    <xf numFmtId="0" fontId="4" fillId="0" borderId="1" xfId="1" applyFont="1" applyBorder="1" applyAlignment="1">
      <alignment vertical="top" wrapText="1"/>
    </xf>
    <xf numFmtId="3" fontId="2" fillId="0" borderId="0" xfId="0" applyNumberFormat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wrapText="1"/>
    </xf>
    <xf numFmtId="3" fontId="3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4" fillId="0" borderId="1" xfId="1" applyFont="1" applyBorder="1" applyAlignment="1">
      <alignment vertical="top" wrapText="1" shrinkToFit="1"/>
    </xf>
    <xf numFmtId="4" fontId="4" fillId="2" borderId="1" xfId="1" applyNumberFormat="1" applyFont="1" applyFill="1" applyBorder="1" applyAlignment="1">
      <alignment vertical="top"/>
    </xf>
    <xf numFmtId="4" fontId="4" fillId="4" borderId="1" xfId="1" applyNumberFormat="1" applyFont="1" applyFill="1" applyBorder="1" applyAlignment="1">
      <alignment vertical="top"/>
    </xf>
    <xf numFmtId="4" fontId="4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horizontal="left" vertical="top"/>
    </xf>
    <xf numFmtId="0" fontId="3" fillId="0" borderId="1" xfId="1" applyFont="1" applyBorder="1" applyAlignment="1">
      <alignment vertical="top" wrapText="1" shrinkToFit="1"/>
    </xf>
    <xf numFmtId="4" fontId="3" fillId="2" borderId="1" xfId="1" applyNumberFormat="1" applyFont="1" applyFill="1" applyBorder="1" applyAlignment="1">
      <alignment vertical="top"/>
    </xf>
    <xf numFmtId="4" fontId="3" fillId="0" borderId="1" xfId="1" applyNumberFormat="1" applyFont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" fontId="3" fillId="0" borderId="1" xfId="1" applyNumberFormat="1" applyFont="1" applyBorder="1" applyAlignment="1">
      <alignment vertical="center"/>
    </xf>
    <xf numFmtId="3" fontId="4" fillId="0" borderId="1" xfId="2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/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1" fontId="4" fillId="0" borderId="1" xfId="2" applyNumberFormat="1" applyFont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</cellXfs>
  <cellStyles count="3">
    <cellStyle name="Koma 2" xfId="2" xr:uid="{21912E82-4C4E-4CB1-97EE-9A4501314179}"/>
    <cellStyle name="Normaallaad" xfId="0" builtinId="0"/>
    <cellStyle name="Normaallaad 2" xfId="1" xr:uid="{6E526C43-207D-4421-8DE2-0EDB2BC2B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17BB-C9AD-4FB7-A934-EBCB7D02E23F}">
  <dimension ref="A1:L42"/>
  <sheetViews>
    <sheetView tabSelected="1" zoomScaleNormal="100" workbookViewId="0">
      <selection activeCell="C31" sqref="C31"/>
    </sheetView>
  </sheetViews>
  <sheetFormatPr defaultColWidth="9.1796875" defaultRowHeight="14" x14ac:dyDescent="0.3"/>
  <cols>
    <col min="1" max="1" width="9.1796875" style="1"/>
    <col min="2" max="2" width="48.7265625" style="1" customWidth="1"/>
    <col min="3" max="5" width="15.7265625" style="1" customWidth="1"/>
    <col min="6" max="6" width="15.7265625" style="5" customWidth="1"/>
    <col min="7" max="12" width="15.7265625" style="1" customWidth="1"/>
    <col min="13" max="16384" width="9.1796875" style="1"/>
  </cols>
  <sheetData>
    <row r="1" spans="1:7" ht="15.65" customHeight="1" x14ac:dyDescent="0.35">
      <c r="C1" s="58" t="s">
        <v>54</v>
      </c>
      <c r="D1" s="59"/>
      <c r="E1" s="59"/>
      <c r="F1" s="59"/>
      <c r="G1" s="59"/>
    </row>
    <row r="2" spans="1:7" ht="14.5" x14ac:dyDescent="0.35">
      <c r="C2" s="60" t="s">
        <v>29</v>
      </c>
      <c r="D2" s="61"/>
      <c r="E2" s="61"/>
      <c r="F2" s="61"/>
      <c r="G2" s="61"/>
    </row>
    <row r="3" spans="1:7" ht="14.5" x14ac:dyDescent="0.35">
      <c r="C3" s="60"/>
      <c r="D3" s="61"/>
      <c r="E3" s="61"/>
      <c r="F3" s="61"/>
      <c r="G3" s="61"/>
    </row>
    <row r="4" spans="1:7" x14ac:dyDescent="0.3">
      <c r="F4" s="1"/>
      <c r="G4" s="2" t="s">
        <v>26</v>
      </c>
    </row>
    <row r="5" spans="1:7" x14ac:dyDescent="0.3">
      <c r="F5" s="1"/>
      <c r="G5" s="2"/>
    </row>
    <row r="6" spans="1:7" x14ac:dyDescent="0.3">
      <c r="A6" s="3" t="s">
        <v>53</v>
      </c>
      <c r="B6" s="4"/>
    </row>
    <row r="7" spans="1:7" x14ac:dyDescent="0.3">
      <c r="A7" s="3"/>
      <c r="B7" s="4"/>
    </row>
    <row r="8" spans="1:7" x14ac:dyDescent="0.3">
      <c r="A8" s="6" t="s">
        <v>52</v>
      </c>
      <c r="B8" s="4"/>
    </row>
    <row r="9" spans="1:7" ht="15" customHeight="1" x14ac:dyDescent="0.3">
      <c r="A9" s="6" t="s">
        <v>30</v>
      </c>
      <c r="B9" s="4"/>
    </row>
    <row r="10" spans="1:7" x14ac:dyDescent="0.3">
      <c r="A10" s="6" t="s">
        <v>31</v>
      </c>
      <c r="B10" s="4"/>
    </row>
    <row r="11" spans="1:7" x14ac:dyDescent="0.3">
      <c r="A11" s="6"/>
      <c r="B11" s="4"/>
    </row>
    <row r="12" spans="1:7" x14ac:dyDescent="0.3">
      <c r="A12" s="62" t="s">
        <v>0</v>
      </c>
      <c r="B12" s="63" t="s">
        <v>1</v>
      </c>
      <c r="C12" s="55" t="s">
        <v>2</v>
      </c>
      <c r="D12" s="56"/>
      <c r="E12" s="56"/>
      <c r="F12" s="57"/>
      <c r="G12" s="53" t="s">
        <v>3</v>
      </c>
    </row>
    <row r="13" spans="1:7" x14ac:dyDescent="0.3">
      <c r="A13" s="62"/>
      <c r="B13" s="63"/>
      <c r="C13" s="8">
        <v>2023</v>
      </c>
      <c r="D13" s="8">
        <v>2024</v>
      </c>
      <c r="E13" s="8">
        <v>2025</v>
      </c>
      <c r="F13" s="50" t="s">
        <v>27</v>
      </c>
      <c r="G13" s="54"/>
    </row>
    <row r="14" spans="1:7" x14ac:dyDescent="0.3">
      <c r="A14" s="62"/>
      <c r="B14" s="63"/>
      <c r="C14" s="9" t="s">
        <v>4</v>
      </c>
      <c r="D14" s="9" t="s">
        <v>4</v>
      </c>
      <c r="E14" s="9" t="s">
        <v>37</v>
      </c>
      <c r="F14" s="9" t="s">
        <v>37</v>
      </c>
      <c r="G14" s="9" t="s">
        <v>4</v>
      </c>
    </row>
    <row r="15" spans="1:7" x14ac:dyDescent="0.3">
      <c r="A15" s="10">
        <v>1</v>
      </c>
      <c r="B15" s="10">
        <v>2</v>
      </c>
      <c r="C15" s="11">
        <v>3</v>
      </c>
      <c r="D15" s="12">
        <v>4</v>
      </c>
      <c r="E15" s="12">
        <v>5</v>
      </c>
      <c r="F15" s="10">
        <v>6</v>
      </c>
      <c r="G15" s="10">
        <v>7</v>
      </c>
    </row>
    <row r="16" spans="1:7" x14ac:dyDescent="0.3">
      <c r="A16" s="13">
        <v>1</v>
      </c>
      <c r="B16" s="13" t="s">
        <v>5</v>
      </c>
      <c r="C16" s="14">
        <f>C17+C19+C24</f>
        <v>39400</v>
      </c>
      <c r="D16" s="15">
        <f>D17+D19+D24</f>
        <v>359400</v>
      </c>
      <c r="E16" s="15">
        <f>E17+E19+E24</f>
        <v>480000</v>
      </c>
      <c r="F16" s="15">
        <f>F17+F19+F24</f>
        <v>2404264</v>
      </c>
      <c r="G16" s="16">
        <f t="shared" ref="G16:G29" si="0">C16+D16+E16+F16</f>
        <v>3283064</v>
      </c>
    </row>
    <row r="17" spans="1:7" x14ac:dyDescent="0.3">
      <c r="A17" s="17" t="s">
        <v>6</v>
      </c>
      <c r="B17" s="18" t="s">
        <v>41</v>
      </c>
      <c r="C17" s="19">
        <v>0</v>
      </c>
      <c r="D17" s="19">
        <v>28000</v>
      </c>
      <c r="E17" s="19">
        <v>30000</v>
      </c>
      <c r="F17" s="19">
        <v>154000</v>
      </c>
      <c r="G17" s="19">
        <f t="shared" si="0"/>
        <v>212000</v>
      </c>
    </row>
    <row r="18" spans="1:7" x14ac:dyDescent="0.3">
      <c r="A18" s="17" t="s">
        <v>8</v>
      </c>
      <c r="B18" s="18" t="s">
        <v>50</v>
      </c>
      <c r="C18" s="19">
        <f>C19+C24</f>
        <v>39400</v>
      </c>
      <c r="D18" s="19">
        <f>D19+D24</f>
        <v>331400</v>
      </c>
      <c r="E18" s="19">
        <f>E19+E24</f>
        <v>450000</v>
      </c>
      <c r="F18" s="19">
        <f>F19+F24</f>
        <v>2250264</v>
      </c>
      <c r="G18" s="19">
        <f>G19+G24</f>
        <v>3071064</v>
      </c>
    </row>
    <row r="19" spans="1:7" ht="28" x14ac:dyDescent="0.3">
      <c r="A19" s="20" t="s">
        <v>21</v>
      </c>
      <c r="B19" s="21" t="s">
        <v>36</v>
      </c>
      <c r="C19" s="22">
        <f>C20+C21+C22+C23</f>
        <v>39400</v>
      </c>
      <c r="D19" s="22">
        <f>D20+D21+D22+D23</f>
        <v>306400</v>
      </c>
      <c r="E19" s="22">
        <f>E20+E21+E22+E23</f>
        <v>409000</v>
      </c>
      <c r="F19" s="22">
        <f>F20+F21+F22+F23</f>
        <v>2047264</v>
      </c>
      <c r="G19" s="22">
        <f t="shared" si="0"/>
        <v>2802064</v>
      </c>
    </row>
    <row r="20" spans="1:7" ht="28" x14ac:dyDescent="0.3">
      <c r="A20" s="23" t="s">
        <v>42</v>
      </c>
      <c r="B20" s="24" t="s">
        <v>33</v>
      </c>
      <c r="C20" s="51">
        <v>2000</v>
      </c>
      <c r="D20" s="51">
        <v>120000</v>
      </c>
      <c r="E20" s="51">
        <v>190000</v>
      </c>
      <c r="F20" s="51">
        <v>1113264</v>
      </c>
      <c r="G20" s="19">
        <f t="shared" si="0"/>
        <v>1425264</v>
      </c>
    </row>
    <row r="21" spans="1:7" ht="28" x14ac:dyDescent="0.3">
      <c r="A21" s="23" t="s">
        <v>43</v>
      </c>
      <c r="B21" s="24" t="s">
        <v>34</v>
      </c>
      <c r="C21" s="51">
        <v>8400</v>
      </c>
      <c r="D21" s="51">
        <v>89400</v>
      </c>
      <c r="E21" s="51">
        <v>80000</v>
      </c>
      <c r="F21" s="51">
        <v>320000</v>
      </c>
      <c r="G21" s="19">
        <f t="shared" si="0"/>
        <v>497800</v>
      </c>
    </row>
    <row r="22" spans="1:7" ht="31.4" customHeight="1" x14ac:dyDescent="0.3">
      <c r="A22" s="23" t="s">
        <v>44</v>
      </c>
      <c r="B22" s="25" t="s">
        <v>32</v>
      </c>
      <c r="C22" s="51">
        <v>0</v>
      </c>
      <c r="D22" s="51">
        <v>10000</v>
      </c>
      <c r="E22" s="51">
        <v>12000</v>
      </c>
      <c r="F22" s="51">
        <v>68000</v>
      </c>
      <c r="G22" s="19">
        <f t="shared" si="0"/>
        <v>90000</v>
      </c>
    </row>
    <row r="23" spans="1:7" x14ac:dyDescent="0.3">
      <c r="A23" s="23" t="s">
        <v>45</v>
      </c>
      <c r="B23" s="26" t="s">
        <v>7</v>
      </c>
      <c r="C23" s="51">
        <v>29000</v>
      </c>
      <c r="D23" s="51">
        <v>87000</v>
      </c>
      <c r="E23" s="51">
        <v>127000</v>
      </c>
      <c r="F23" s="51">
        <v>546000</v>
      </c>
      <c r="G23" s="19">
        <f t="shared" si="0"/>
        <v>789000</v>
      </c>
    </row>
    <row r="24" spans="1:7" ht="28" x14ac:dyDescent="0.3">
      <c r="A24" s="20" t="s">
        <v>23</v>
      </c>
      <c r="B24" s="21" t="s">
        <v>38</v>
      </c>
      <c r="C24" s="22">
        <f>C25+C26</f>
        <v>0</v>
      </c>
      <c r="D24" s="22">
        <f>D25+D26</f>
        <v>25000</v>
      </c>
      <c r="E24" s="22">
        <f>E25+E26</f>
        <v>41000</v>
      </c>
      <c r="F24" s="22">
        <f>F25+F26</f>
        <v>203000</v>
      </c>
      <c r="G24" s="22">
        <f t="shared" si="0"/>
        <v>269000</v>
      </c>
    </row>
    <row r="25" spans="1:7" ht="42" x14ac:dyDescent="0.3">
      <c r="A25" s="23" t="s">
        <v>46</v>
      </c>
      <c r="B25" s="24" t="s">
        <v>35</v>
      </c>
      <c r="C25" s="51">
        <v>0</v>
      </c>
      <c r="D25" s="51">
        <v>4000</v>
      </c>
      <c r="E25" s="51">
        <v>6000</v>
      </c>
      <c r="F25" s="51">
        <v>11000</v>
      </c>
      <c r="G25" s="19">
        <f t="shared" si="0"/>
        <v>21000</v>
      </c>
    </row>
    <row r="26" spans="1:7" x14ac:dyDescent="0.3">
      <c r="A26" s="23" t="s">
        <v>47</v>
      </c>
      <c r="B26" s="27" t="s">
        <v>7</v>
      </c>
      <c r="C26" s="51">
        <v>0</v>
      </c>
      <c r="D26" s="51">
        <v>21000</v>
      </c>
      <c r="E26" s="51">
        <v>35000</v>
      </c>
      <c r="F26" s="51">
        <v>192000</v>
      </c>
      <c r="G26" s="19">
        <f t="shared" si="0"/>
        <v>248000</v>
      </c>
    </row>
    <row r="27" spans="1:7" x14ac:dyDescent="0.3">
      <c r="A27" s="28" t="s">
        <v>10</v>
      </c>
      <c r="B27" s="29" t="s">
        <v>9</v>
      </c>
      <c r="C27" s="19">
        <f>C29*15%</f>
        <v>4350</v>
      </c>
      <c r="D27" s="30">
        <f>D29*15%</f>
        <v>20400</v>
      </c>
      <c r="E27" s="30">
        <f>E29*15%</f>
        <v>28800</v>
      </c>
      <c r="F27" s="30">
        <f>F29*15%</f>
        <v>133800</v>
      </c>
      <c r="G27" s="19">
        <f t="shared" si="0"/>
        <v>187350</v>
      </c>
    </row>
    <row r="28" spans="1:7" x14ac:dyDescent="0.3">
      <c r="A28" s="17" t="s">
        <v>11</v>
      </c>
      <c r="B28" s="29" t="s">
        <v>48</v>
      </c>
      <c r="C28" s="19">
        <f>C16+C27</f>
        <v>43750</v>
      </c>
      <c r="D28" s="30">
        <f>D16+D27</f>
        <v>379800</v>
      </c>
      <c r="E28" s="30">
        <f>E16+E27</f>
        <v>508800</v>
      </c>
      <c r="F28" s="30">
        <f>F16+F27</f>
        <v>2538064</v>
      </c>
      <c r="G28" s="19">
        <f t="shared" si="0"/>
        <v>3470414</v>
      </c>
    </row>
    <row r="29" spans="1:7" x14ac:dyDescent="0.3">
      <c r="A29" s="28" t="s">
        <v>13</v>
      </c>
      <c r="B29" s="31" t="s">
        <v>12</v>
      </c>
      <c r="C29" s="19">
        <f>C17+C23+C26</f>
        <v>29000</v>
      </c>
      <c r="D29" s="30">
        <f>D17+D23+D26</f>
        <v>136000</v>
      </c>
      <c r="E29" s="30">
        <f>E17+E23+E26</f>
        <v>192000</v>
      </c>
      <c r="F29" s="30">
        <f>F17+F23+F26</f>
        <v>892000</v>
      </c>
      <c r="G29" s="19">
        <f t="shared" si="0"/>
        <v>1249000</v>
      </c>
    </row>
    <row r="30" spans="1:7" x14ac:dyDescent="0.3">
      <c r="A30" s="28" t="s">
        <v>14</v>
      </c>
      <c r="B30" s="31" t="s">
        <v>28</v>
      </c>
      <c r="C30" s="19">
        <f>F28</f>
        <v>2538064</v>
      </c>
      <c r="D30" s="32"/>
      <c r="E30" s="32"/>
      <c r="F30" s="32"/>
    </row>
    <row r="31" spans="1:7" x14ac:dyDescent="0.3">
      <c r="A31" s="28" t="s">
        <v>49</v>
      </c>
      <c r="B31" s="33" t="s">
        <v>51</v>
      </c>
      <c r="C31" s="19">
        <v>3470414</v>
      </c>
      <c r="D31" s="32"/>
      <c r="E31" s="32"/>
      <c r="F31" s="32"/>
    </row>
    <row r="33" spans="1:12" x14ac:dyDescent="0.3">
      <c r="C33" s="34"/>
      <c r="D33" s="34"/>
      <c r="E33" s="34"/>
    </row>
    <row r="34" spans="1:12" x14ac:dyDescent="0.3">
      <c r="A34" s="35" t="s">
        <v>15</v>
      </c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2" x14ac:dyDescent="0.3">
      <c r="A35" s="6"/>
      <c r="B35" s="4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 x14ac:dyDescent="0.3">
      <c r="A36" s="38"/>
      <c r="B36" s="7" t="s">
        <v>2</v>
      </c>
      <c r="C36" s="64" t="s">
        <v>39</v>
      </c>
      <c r="D36" s="64"/>
      <c r="E36" s="66" t="s">
        <v>40</v>
      </c>
      <c r="F36" s="67"/>
      <c r="G36" s="65">
        <v>2025</v>
      </c>
      <c r="H36" s="65"/>
      <c r="I36" s="52" t="s">
        <v>27</v>
      </c>
      <c r="J36" s="52"/>
      <c r="K36" s="52" t="s">
        <v>3</v>
      </c>
      <c r="L36" s="52"/>
    </row>
    <row r="37" spans="1:12" x14ac:dyDescent="0.3">
      <c r="A37" s="7" t="s">
        <v>0</v>
      </c>
      <c r="B37" s="7" t="s">
        <v>16</v>
      </c>
      <c r="C37" s="9" t="s">
        <v>17</v>
      </c>
      <c r="D37" s="9" t="s">
        <v>18</v>
      </c>
      <c r="E37" s="9" t="s">
        <v>17</v>
      </c>
      <c r="F37" s="9" t="s">
        <v>18</v>
      </c>
      <c r="G37" s="9" t="s">
        <v>17</v>
      </c>
      <c r="H37" s="9" t="s">
        <v>18</v>
      </c>
      <c r="I37" s="9" t="s">
        <v>17</v>
      </c>
      <c r="J37" s="9" t="s">
        <v>18</v>
      </c>
      <c r="K37" s="9" t="s">
        <v>17</v>
      </c>
      <c r="L37" s="9" t="s">
        <v>18</v>
      </c>
    </row>
    <row r="38" spans="1:12" x14ac:dyDescent="0.3">
      <c r="A38" s="39">
        <v>1</v>
      </c>
      <c r="B38" s="40" t="s">
        <v>19</v>
      </c>
      <c r="C38" s="41">
        <f>C28</f>
        <v>43750</v>
      </c>
      <c r="D38" s="42"/>
      <c r="E38" s="41">
        <f>D28</f>
        <v>379800</v>
      </c>
      <c r="F38" s="42"/>
      <c r="G38" s="41">
        <f>E28</f>
        <v>508800</v>
      </c>
      <c r="H38" s="42"/>
      <c r="I38" s="41">
        <f>F28</f>
        <v>2538064</v>
      </c>
      <c r="J38" s="42"/>
      <c r="K38" s="41">
        <f>C38+E38+G38+I38</f>
        <v>3470414</v>
      </c>
      <c r="L38" s="42"/>
    </row>
    <row r="39" spans="1:12" x14ac:dyDescent="0.3">
      <c r="A39" s="39">
        <v>2</v>
      </c>
      <c r="B39" s="33" t="s">
        <v>20</v>
      </c>
      <c r="C39" s="41">
        <f>C40+C41</f>
        <v>43750</v>
      </c>
      <c r="D39" s="43">
        <f>C39/C38*100</f>
        <v>100</v>
      </c>
      <c r="E39" s="41">
        <f>E40+E41</f>
        <v>379800</v>
      </c>
      <c r="F39" s="43">
        <f>E39/E38*100</f>
        <v>100</v>
      </c>
      <c r="G39" s="41">
        <f>G40+G41</f>
        <v>508800</v>
      </c>
      <c r="H39" s="43">
        <f>G39/G38*100</f>
        <v>100</v>
      </c>
      <c r="I39" s="43">
        <f>I38</f>
        <v>2538064</v>
      </c>
      <c r="J39" s="43">
        <f>I39/I38*100</f>
        <v>100</v>
      </c>
      <c r="K39" s="43">
        <f>K38</f>
        <v>3470414</v>
      </c>
      <c r="L39" s="43">
        <f>K39/K38*100</f>
        <v>100</v>
      </c>
    </row>
    <row r="40" spans="1:12" x14ac:dyDescent="0.3">
      <c r="A40" s="44" t="s">
        <v>21</v>
      </c>
      <c r="B40" s="45" t="s">
        <v>22</v>
      </c>
      <c r="C40" s="46">
        <f>C38*0.7</f>
        <v>30624.999999999996</v>
      </c>
      <c r="D40" s="47">
        <v>70</v>
      </c>
      <c r="E40" s="46">
        <f>E38*70/100</f>
        <v>265860</v>
      </c>
      <c r="F40" s="47">
        <v>70</v>
      </c>
      <c r="G40" s="46">
        <f>G38*70/100</f>
        <v>356160</v>
      </c>
      <c r="H40" s="47">
        <v>70</v>
      </c>
      <c r="I40" s="47">
        <f>I38*70/100</f>
        <v>1776644.8</v>
      </c>
      <c r="J40" s="47">
        <v>70</v>
      </c>
      <c r="K40" s="47">
        <f>K38*70/100</f>
        <v>2429289.7999999998</v>
      </c>
      <c r="L40" s="47">
        <v>70</v>
      </c>
    </row>
    <row r="41" spans="1:12" x14ac:dyDescent="0.3">
      <c r="A41" s="44" t="s">
        <v>23</v>
      </c>
      <c r="B41" s="48" t="s">
        <v>24</v>
      </c>
      <c r="C41" s="46">
        <f>C38*0.3</f>
        <v>13125</v>
      </c>
      <c r="D41" s="49">
        <v>30</v>
      </c>
      <c r="E41" s="46">
        <f>E38*30/100</f>
        <v>113940</v>
      </c>
      <c r="F41" s="49">
        <v>30</v>
      </c>
      <c r="G41" s="46">
        <f>G38*30/100</f>
        <v>152640</v>
      </c>
      <c r="H41" s="47">
        <v>30</v>
      </c>
      <c r="I41" s="49">
        <f>I38*30/100</f>
        <v>761419.2</v>
      </c>
      <c r="J41" s="47">
        <v>30</v>
      </c>
      <c r="K41" s="49">
        <f>K38*30/100</f>
        <v>1041124.2</v>
      </c>
      <c r="L41" s="47">
        <v>30</v>
      </c>
    </row>
    <row r="42" spans="1:12" x14ac:dyDescent="0.3">
      <c r="A42" s="39">
        <v>3</v>
      </c>
      <c r="B42" s="33" t="s">
        <v>25</v>
      </c>
      <c r="C42" s="43">
        <v>0</v>
      </c>
      <c r="D42" s="16">
        <v>0</v>
      </c>
      <c r="E42" s="43">
        <v>0</v>
      </c>
      <c r="F42" s="16">
        <v>0</v>
      </c>
      <c r="G42" s="43">
        <v>0</v>
      </c>
      <c r="H42" s="43">
        <v>0</v>
      </c>
      <c r="I42" s="16">
        <v>0</v>
      </c>
      <c r="J42" s="43">
        <v>0</v>
      </c>
      <c r="K42" s="16">
        <v>0</v>
      </c>
      <c r="L42" s="43">
        <v>0</v>
      </c>
    </row>
  </sheetData>
  <mergeCells count="12">
    <mergeCell ref="A12:A14"/>
    <mergeCell ref="B12:B14"/>
    <mergeCell ref="C36:D36"/>
    <mergeCell ref="G36:H36"/>
    <mergeCell ref="E36:F36"/>
    <mergeCell ref="K36:L36"/>
    <mergeCell ref="G12:G13"/>
    <mergeCell ref="C12:F12"/>
    <mergeCell ref="C1:G1"/>
    <mergeCell ref="C3:G3"/>
    <mergeCell ref="C2:G2"/>
    <mergeCell ref="I36:J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HXU5DPSK444F-947444548-20908</_dlc_DocId>
    <_dlc_DocIdUrl xmlns="aff8a95a-bdca-4bd1-9f28-df5ebd643b89">
      <Url>https://kontor.rik.ee/sm/_layouts/15/DocIdRedir.aspx?ID=HXU5DPSK444F-947444548-20908</Url>
      <Description>HXU5DPSK444F-947444548-20908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2EE81A-7820-4E83-B2CE-BE543A84FA2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249709-AB18-418B-B2A5-376B7E919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3177A-96CA-47D8-86A8-BBB1C91FC086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512EE29D-4C60-4AB0-A438-C1BB93F4F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Ney</dc:creator>
  <cp:keywords/>
  <dc:description/>
  <cp:lastModifiedBy>Tiina Vinkel - MKM</cp:lastModifiedBy>
  <cp:revision/>
  <dcterms:created xsi:type="dcterms:W3CDTF">2022-12-13T11:23:38Z</dcterms:created>
  <dcterms:modified xsi:type="dcterms:W3CDTF">2024-09-06T08:18:41Z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0x01010079F7799B0CFE894F884EAB1620C1FEAE</vt:lpwstr>
  </property>
  <property fmtid="{D5CDD505-2E9C-101B-9397-08002B2CF9AE}" pid="3" name="_dlc_DocIdItemGuid">
    <vt:lpwstr>6431502c-7e5c-49e1-b441-60db482de49e</vt:lpwstr>
  </property>
  <property fmtid="{D5CDD505-2E9C-101B-9397-08002B2CF9AE}" pid="4" name="_NewReviewCycle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2024-07-19T12:37:33Z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fdc66c13-151a-443d-9f9b-6e0179ea83af</vt:lpwstr>
  </property>
  <property fmtid="{D5CDD505-2E9C-101B-9397-08002B2CF9AE}" pid="11" name="MSIP_Label_defa4170-0d19-0005-0004-bc88714345d2_ContentBits">
    <vt:lpwstr>0</vt:lpwstr>
  </property>
</Properties>
</file>