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estfile2012\user$\Plastar\kristjan\Profile\Desktop\Isiklik\Pääste\Depoohoone ehitus\Lepingud\Siseministeeriumi toetus\Aruandlus 2024 aastal\"/>
    </mc:Choice>
  </mc:AlternateContent>
  <xr:revisionPtr revIDLastSave="0" documentId="13_ncr:1_{1C86B598-50F7-4C07-9363-FC109497FFB7}" xr6:coauthVersionLast="47" xr6:coauthVersionMax="47" xr10:uidLastSave="{00000000-0000-0000-0000-000000000000}"/>
  <bookViews>
    <workbookView xWindow="-120" yWindow="-120" windowWidth="29040" windowHeight="15720" activeTab="1"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0" i="6" l="1"/>
  <c r="P10" i="6"/>
  <c r="P64" i="6" s="1"/>
  <c r="H10" i="6"/>
  <c r="I10" i="6" s="1"/>
  <c r="Q64" i="6"/>
  <c r="M64"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F65" i="6"/>
  <c r="F6" i="6"/>
  <c r="E6" i="6"/>
  <c r="D6" i="6"/>
  <c r="C6" i="6"/>
  <c r="A24" i="4"/>
  <c r="C72" i="6"/>
  <c r="L64" i="6"/>
  <c r="F64" i="6"/>
  <c r="F4" i="6"/>
  <c r="C4" i="6"/>
  <c r="H64" i="6" l="1"/>
  <c r="F67" i="6" s="1"/>
  <c r="N64" i="6"/>
  <c r="I6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<sst xmlns="http://schemas.openxmlformats.org/spreadsheetml/2006/main" count="97" uniqueCount="82">
  <si>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</si>
  <si>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</si>
  <si>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</si>
  <si>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</si>
  <si>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</si>
  <si>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</si>
  <si>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</si>
  <si>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</si>
  <si>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</si>
  <si>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</si>
  <si>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</si>
  <si>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</si>
  <si>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</si>
  <si>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</si>
  <si>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</si>
  <si>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</si>
  <si>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</si>
  <si>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</si>
  <si>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</si>
  <si>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</si>
  <si>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</si>
  <si>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</si>
  <si>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</si>
  <si>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</si>
  <si>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</si>
  <si>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</si>
  <si>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</si>
  <si>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</si>
  <si>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</si>
  <si>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</si>
  <si>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</si>
  <si>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</si>
  <si>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</si>
  <si>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</si>
  <si>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</si>
  <si>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</si>
  <si>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</si>
  <si>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</si>
  <si>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</si>
  <si>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</si>
  <si>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</si>
  <si>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</si>
  <si>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</si>
  <si>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</si>
  <si>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</si>
  <si>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</si>
  <si>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</si>
  <si>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</si>
  <si>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</si>
  <si>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</si>
  <si>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</si>
  <si>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</si>
  <si>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</si>
  <si>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</si>
  <si>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</si>
  <si>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</si>
  <si>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</si>
  <si>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</si>
  <si>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</si>
  <si>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</si>
  <si>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</si>
  <si>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</si>
  <si>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</si>
  <si>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</si>
  <si>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</si>
  <si>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Rõngu Vabatahtlik Päästeselts</t>
  </si>
  <si>
    <t>6.4-2.3/121ML</t>
  </si>
  <si>
    <t>325 000</t>
  </si>
  <si>
    <t>Kristjan Meister</t>
  </si>
  <si>
    <t>juhatuse liige</t>
  </si>
  <si>
    <t>+37256569766</t>
  </si>
  <si>
    <t>rongu.vabatahtlik@elva.ee</t>
  </si>
  <si>
    <t>MTÜ põhikiri</t>
  </si>
  <si>
    <t>-</t>
  </si>
  <si>
    <t>Planeeritud oli ehitustöödega alustada 2023 aastal. Algse ajakava järgi oli plaanis 2023 aasta septembri lõpuks teostada uue hoone pinnasetööd ja novembrikuu lõuks rajada välistrassid. Kuna esimene hange ehitaja leidmiseks ebaõnnestus, tuli tühistada ja läbiviia uus hange, siis planeeritud esimeste ehitustööde lõpptähtajad nihkuvad.</t>
  </si>
  <si>
    <t>01.01.24-31.12.24</t>
  </si>
  <si>
    <t>Uue depoohoone I etapi ehitus</t>
  </si>
  <si>
    <t>Peale teise riigihanke korraldamist läks planeeritult.</t>
  </si>
  <si>
    <t>ehituskulu</t>
  </si>
  <si>
    <t>Energia ja Ehitus OÜ</t>
  </si>
  <si>
    <t>24020</t>
  </si>
  <si>
    <t>Rõngu Vabatahtliku Päästeseltsi Depoo I etapi ehitusööd. Ehituse töövõtuleping 201223-1. Teostatud tööde akt nr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</si>
</sst>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9">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49" fontId="12" fillId="0" borderId="3" xfId="4" applyNumberFormat="1" applyFont="1" applyBorder="1" applyAlignment="1">
      <alignment vertical="top"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0" fontId="7" fillId="0" borderId="3" xfId="4" applyFont="1" applyBorder="1" applyAlignment="1">
      <alignment horizontal="center"/>
    </xf>
    <xf numFmtId="0" fontId="13" fillId="0" borderId="3" xfId="4" applyFont="1" applyBorder="1" applyAlignment="1">
      <alignment horizontal="center"/>
    </xf>
    <xf numFmtId="0" fontId="9" fillId="2" borderId="24"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4"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rongu.vabatahtlik@elva.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view="pageLayout" topLeftCell="A18" zoomScale="120" zoomScaleNormal="100" zoomScalePageLayoutView="120" workbookViewId="0">
      <selection activeCell="F5" sqref="F5:L5"/>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9" t="s">
        <v>54</v>
      </c>
    </row>
    <row r="2" spans="1:18" ht="16.5" customHeight="1" x14ac:dyDescent="0.25">
      <c r="A2" s="106" t="s">
        <v>12</v>
      </c>
      <c r="B2" s="106"/>
      <c r="C2" s="106"/>
      <c r="D2" s="106"/>
      <c r="E2" s="106"/>
      <c r="F2" s="99" t="s">
        <v>30</v>
      </c>
      <c r="G2" s="100"/>
      <c r="H2" s="101"/>
      <c r="I2" s="99" t="s">
        <v>51</v>
      </c>
      <c r="J2" s="100"/>
      <c r="K2" s="100"/>
      <c r="L2" s="101"/>
    </row>
    <row r="3" spans="1:18" ht="25.5" customHeight="1" x14ac:dyDescent="0.25">
      <c r="A3" s="107" t="s">
        <v>65</v>
      </c>
      <c r="B3" s="108"/>
      <c r="C3" s="108"/>
      <c r="D3" s="108"/>
      <c r="E3" s="109"/>
      <c r="F3" s="102">
        <v>80336004</v>
      </c>
      <c r="G3" s="103"/>
      <c r="H3" s="104"/>
      <c r="I3" s="64" t="s">
        <v>66</v>
      </c>
      <c r="J3" s="65"/>
      <c r="K3" s="65"/>
      <c r="L3" s="105"/>
    </row>
    <row r="4" spans="1:18" ht="25.5" customHeight="1" x14ac:dyDescent="0.25">
      <c r="A4" s="67" t="s">
        <v>64</v>
      </c>
      <c r="B4" s="68"/>
      <c r="C4" s="68"/>
      <c r="D4" s="68"/>
      <c r="E4" s="69"/>
      <c r="F4" s="61" t="s">
        <v>63</v>
      </c>
      <c r="G4" s="62"/>
      <c r="H4" s="62"/>
      <c r="I4" s="62"/>
      <c r="J4" s="62"/>
      <c r="K4" s="62"/>
      <c r="L4" s="63"/>
    </row>
    <row r="5" spans="1:18" ht="25.5" customHeight="1" x14ac:dyDescent="0.25">
      <c r="A5" s="70" t="s">
        <v>67</v>
      </c>
      <c r="B5" s="71"/>
      <c r="C5" s="71"/>
      <c r="D5" s="71"/>
      <c r="E5" s="71"/>
      <c r="F5" s="64" t="s">
        <v>67</v>
      </c>
      <c r="G5" s="65"/>
      <c r="H5" s="65"/>
      <c r="I5" s="65"/>
      <c r="J5" s="65"/>
      <c r="K5" s="65"/>
      <c r="L5" s="66"/>
    </row>
    <row r="6" spans="1:18" s="2" customFormat="1" ht="29.25" customHeight="1" x14ac:dyDescent="0.25">
      <c r="A6" s="156" t="s">
        <v>11</v>
      </c>
      <c r="B6" s="120"/>
      <c r="C6" s="121"/>
      <c r="D6" s="120" t="s">
        <v>10</v>
      </c>
      <c r="E6" s="120"/>
      <c r="F6" s="121"/>
      <c r="G6" s="119" t="s">
        <v>25</v>
      </c>
      <c r="H6" s="120"/>
      <c r="I6" s="120"/>
      <c r="J6" s="121"/>
      <c r="K6" s="120" t="s">
        <v>9</v>
      </c>
      <c r="L6" s="122"/>
      <c r="M6" s="148"/>
      <c r="N6" s="148"/>
      <c r="O6" s="148"/>
      <c r="P6" s="148"/>
      <c r="Q6" s="148"/>
      <c r="R6" s="148"/>
    </row>
    <row r="7" spans="1:18" x14ac:dyDescent="0.25">
      <c r="A7" s="152">
        <v>45037</v>
      </c>
      <c r="B7" s="153"/>
      <c r="C7" s="154"/>
      <c r="D7" s="155">
        <v>45657</v>
      </c>
      <c r="E7" s="153"/>
      <c r="F7" s="154"/>
      <c r="G7" s="123">
        <v>45672</v>
      </c>
      <c r="H7" s="124"/>
      <c r="I7" s="124"/>
      <c r="J7" s="125"/>
      <c r="K7" s="126" t="s">
        <v>75</v>
      </c>
      <c r="L7" s="127"/>
    </row>
    <row r="8" spans="1:18" ht="30.75" customHeight="1" x14ac:dyDescent="0.25">
      <c r="A8" s="149" t="s">
        <v>43</v>
      </c>
      <c r="B8" s="150"/>
      <c r="C8" s="150"/>
      <c r="D8" s="150"/>
      <c r="E8" s="150"/>
      <c r="F8" s="150"/>
      <c r="G8" s="150"/>
      <c r="H8" s="150"/>
      <c r="I8" s="150"/>
      <c r="J8" s="150"/>
      <c r="K8" s="150"/>
      <c r="L8" s="151"/>
    </row>
    <row r="9" spans="1:18" ht="36" customHeight="1" x14ac:dyDescent="0.25">
      <c r="A9" s="137"/>
      <c r="B9" s="138"/>
      <c r="C9" s="138"/>
      <c r="D9" s="138"/>
      <c r="E9" s="138"/>
      <c r="F9" s="138"/>
      <c r="G9" s="138"/>
      <c r="H9" s="138"/>
      <c r="I9" s="138"/>
      <c r="J9" s="138"/>
      <c r="K9" s="138"/>
      <c r="L9" s="139"/>
    </row>
    <row r="10" spans="1:18" ht="30.75" customHeight="1" x14ac:dyDescent="0.25">
      <c r="A10" s="72" t="s">
        <v>38</v>
      </c>
      <c r="B10" s="62"/>
      <c r="C10" s="62"/>
      <c r="D10" s="62"/>
      <c r="E10" s="62"/>
      <c r="F10" s="62"/>
      <c r="G10" s="62"/>
      <c r="H10" s="62"/>
      <c r="I10" s="62"/>
      <c r="J10" s="62"/>
      <c r="K10" s="62"/>
      <c r="L10" s="63"/>
    </row>
    <row r="11" spans="1:18" x14ac:dyDescent="0.25">
      <c r="A11" s="72" t="s">
        <v>33</v>
      </c>
      <c r="B11" s="84"/>
      <c r="C11" s="73" t="s">
        <v>68</v>
      </c>
      <c r="D11" s="74"/>
      <c r="E11" s="74"/>
      <c r="F11" s="74"/>
      <c r="G11" s="74"/>
      <c r="H11" s="74"/>
      <c r="I11" s="74"/>
      <c r="J11" s="74"/>
      <c r="K11" s="74"/>
      <c r="L11" s="75"/>
    </row>
    <row r="12" spans="1:18" x14ac:dyDescent="0.25">
      <c r="A12" s="72" t="s">
        <v>34</v>
      </c>
      <c r="B12" s="84"/>
      <c r="C12" s="73" t="s">
        <v>69</v>
      </c>
      <c r="D12" s="74"/>
      <c r="E12" s="74"/>
      <c r="F12" s="74"/>
      <c r="G12" s="74"/>
      <c r="H12" s="74"/>
      <c r="I12" s="74"/>
      <c r="J12" s="74"/>
      <c r="K12" s="74"/>
      <c r="L12" s="75"/>
    </row>
    <row r="13" spans="1:18" x14ac:dyDescent="0.25">
      <c r="A13" s="72" t="s">
        <v>35</v>
      </c>
      <c r="B13" s="84"/>
      <c r="C13" s="76" t="s">
        <v>70</v>
      </c>
      <c r="D13" s="77"/>
      <c r="E13" s="77"/>
      <c r="F13" s="77"/>
      <c r="G13" s="77"/>
      <c r="H13" s="77"/>
      <c r="I13" s="77"/>
      <c r="J13" s="77"/>
      <c r="K13" s="77"/>
      <c r="L13" s="78"/>
    </row>
    <row r="14" spans="1:18" x14ac:dyDescent="0.25">
      <c r="A14" s="72" t="s">
        <v>36</v>
      </c>
      <c r="B14" s="84"/>
      <c r="C14" s="79" t="s">
        <v>71</v>
      </c>
      <c r="D14" s="80"/>
      <c r="E14" s="80"/>
      <c r="F14" s="80"/>
      <c r="G14" s="80"/>
      <c r="H14" s="80"/>
      <c r="I14" s="80"/>
      <c r="J14" s="80"/>
      <c r="K14" s="80"/>
      <c r="L14" s="81"/>
    </row>
    <row r="15" spans="1:18" ht="15.75" customHeight="1" thickBot="1" x14ac:dyDescent="0.3">
      <c r="A15" s="82" t="s">
        <v>37</v>
      </c>
      <c r="B15" s="83"/>
      <c r="C15" s="145" t="s">
        <v>72</v>
      </c>
      <c r="D15" s="146"/>
      <c r="E15" s="146"/>
      <c r="F15" s="146"/>
      <c r="G15" s="146"/>
      <c r="H15" s="146"/>
      <c r="I15" s="146"/>
      <c r="J15" s="146"/>
      <c r="K15" s="146"/>
      <c r="L15" s="147"/>
    </row>
    <row r="16" spans="1:18" ht="40.5" customHeight="1" x14ac:dyDescent="0.25">
      <c r="A16" s="140" t="s">
        <v>8</v>
      </c>
      <c r="B16" s="141"/>
      <c r="C16" s="141" t="s">
        <v>7</v>
      </c>
      <c r="D16" s="141"/>
      <c r="E16" s="141"/>
      <c r="F16" s="142"/>
      <c r="G16" s="143" t="s">
        <v>6</v>
      </c>
      <c r="H16" s="141"/>
      <c r="I16" s="141" t="s">
        <v>5</v>
      </c>
      <c r="J16" s="141"/>
      <c r="K16" s="141"/>
      <c r="L16" s="144"/>
    </row>
    <row r="17" spans="1:12" s="40" customFormat="1" ht="38.1" customHeight="1" x14ac:dyDescent="0.25">
      <c r="A17" s="131" t="s">
        <v>76</v>
      </c>
      <c r="B17" s="132"/>
      <c r="C17" s="132"/>
      <c r="D17" s="132"/>
      <c r="E17" s="132"/>
      <c r="F17" s="133"/>
      <c r="G17" s="134" t="s">
        <v>76</v>
      </c>
      <c r="H17" s="135"/>
      <c r="I17" s="135"/>
      <c r="J17" s="135"/>
      <c r="K17" s="135"/>
      <c r="L17" s="136"/>
    </row>
    <row r="18" spans="1:12" s="40" customFormat="1" ht="37.5" customHeight="1" x14ac:dyDescent="0.25">
      <c r="A18" s="131" t="s">
        <v>73</v>
      </c>
      <c r="B18" s="132"/>
      <c r="C18" s="132"/>
      <c r="D18" s="132"/>
      <c r="E18" s="132"/>
      <c r="F18" s="133"/>
      <c r="G18" s="134" t="s">
        <v>73</v>
      </c>
      <c r="H18" s="135"/>
      <c r="I18" s="135"/>
      <c r="J18" s="135"/>
      <c r="K18" s="135"/>
      <c r="L18" s="136"/>
    </row>
    <row r="19" spans="1:12" s="40" customFormat="1" ht="30" customHeight="1" x14ac:dyDescent="0.25">
      <c r="A19" s="128" t="s">
        <v>4</v>
      </c>
      <c r="B19" s="129"/>
      <c r="C19" s="129"/>
      <c r="D19" s="129"/>
      <c r="E19" s="129"/>
      <c r="F19" s="129"/>
      <c r="G19" s="129"/>
      <c r="H19" s="129"/>
      <c r="I19" s="129"/>
      <c r="J19" s="129"/>
      <c r="K19" s="129"/>
      <c r="L19" s="130"/>
    </row>
    <row r="20" spans="1:12" s="40" customFormat="1" ht="30" customHeight="1" x14ac:dyDescent="0.25">
      <c r="A20" s="110" t="s">
        <v>74</v>
      </c>
      <c r="B20" s="111"/>
      <c r="C20" s="111"/>
      <c r="D20" s="111"/>
      <c r="E20" s="111"/>
      <c r="F20" s="111"/>
      <c r="G20" s="111"/>
      <c r="H20" s="111"/>
      <c r="I20" s="111"/>
      <c r="J20" s="111"/>
      <c r="K20" s="111"/>
      <c r="L20" s="112"/>
    </row>
    <row r="21" spans="1:12" s="40" customFormat="1" ht="30" customHeight="1" x14ac:dyDescent="0.25">
      <c r="A21" s="113" t="s">
        <v>3</v>
      </c>
      <c r="B21" s="114"/>
      <c r="C21" s="114"/>
      <c r="D21" s="114"/>
      <c r="E21" s="114"/>
      <c r="F21" s="114"/>
      <c r="G21" s="114"/>
      <c r="H21" s="114"/>
      <c r="I21" s="114"/>
      <c r="J21" s="114"/>
      <c r="K21" s="114"/>
      <c r="L21" s="115"/>
    </row>
    <row r="22" spans="1:12" s="40" customFormat="1" ht="36" customHeight="1" x14ac:dyDescent="0.25">
      <c r="A22" s="116" t="s">
        <v>77</v>
      </c>
      <c r="B22" s="117"/>
      <c r="C22" s="117"/>
      <c r="D22" s="117"/>
      <c r="E22" s="117"/>
      <c r="F22" s="117"/>
      <c r="G22" s="117"/>
      <c r="H22" s="117"/>
      <c r="I22" s="117"/>
      <c r="J22" s="117"/>
      <c r="K22" s="117"/>
      <c r="L22" s="118"/>
    </row>
    <row r="23" spans="1:12" x14ac:dyDescent="0.25">
      <c r="A23" s="92" t="s">
        <v>22</v>
      </c>
      <c r="B23" s="93"/>
      <c r="C23" s="93"/>
      <c r="D23" s="93"/>
      <c r="E23" s="93"/>
      <c r="F23" s="94" t="s">
        <v>0</v>
      </c>
      <c r="G23" s="95"/>
      <c r="H23" s="95"/>
      <c r="I23" s="95"/>
      <c r="J23" s="96"/>
      <c r="K23" s="97" t="s">
        <v>1</v>
      </c>
      <c r="L23" s="98"/>
    </row>
    <row r="24" spans="1:12" ht="15.75" thickBot="1" x14ac:dyDescent="0.3">
      <c r="A24" s="85" t="str">
        <f>C11</f>
        <v>Kristjan Meister</v>
      </c>
      <c r="B24" s="86"/>
      <c r="C24" s="86"/>
      <c r="D24" s="86"/>
      <c r="E24" s="86"/>
      <c r="F24" s="87" t="s">
        <v>2</v>
      </c>
      <c r="G24" s="88"/>
      <c r="H24" s="88"/>
      <c r="I24" s="88"/>
      <c r="J24" s="89"/>
      <c r="K24" s="90">
        <v>45459</v>
      </c>
      <c r="L24" s="91"/>
    </row>
  </sheetData>
  <mergeCells count="48">
    <mergeCell ref="M6:R6"/>
    <mergeCell ref="A8:L8"/>
    <mergeCell ref="A7:C7"/>
    <mergeCell ref="D7:F7"/>
    <mergeCell ref="A6:C6"/>
    <mergeCell ref="D6:F6"/>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4:E24"/>
    <mergeCell ref="F24:J24"/>
    <mergeCell ref="K24:L24"/>
    <mergeCell ref="A23:E23"/>
    <mergeCell ref="F23:J23"/>
    <mergeCell ref="K23:L23"/>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38043041-A858-4023-9FEA-8BDF3FF9C6BB}"/>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tabSelected="1" view="pageLayout" topLeftCell="C43" zoomScaleNormal="100" workbookViewId="0">
      <selection activeCell="Q14" sqref="Q14"/>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192" t="s">
        <v>14</v>
      </c>
      <c r="D3" s="193"/>
      <c r="E3" s="194"/>
      <c r="F3" s="189" t="s">
        <v>30</v>
      </c>
      <c r="G3" s="190"/>
      <c r="H3" s="190"/>
      <c r="I3" s="191"/>
    </row>
    <row r="4" spans="1:18" x14ac:dyDescent="0.25">
      <c r="C4" s="186" t="str">
        <f>IF('Lisa 1 Tegevusaruanne'!A3=0,"",'Lisa 1 Tegevusaruanne'!A3)</f>
        <v>MTÜ Rõngu Vabatahtlik Päästeselts</v>
      </c>
      <c r="D4" s="187"/>
      <c r="E4" s="188"/>
      <c r="F4" s="183" t="str">
        <f>IF('Lisa 1 Tegevusaruanne'!I3=0,"",'Lisa 1 Tegevusaruanne'!I3)</f>
        <v>6.4-2.3/121ML</v>
      </c>
      <c r="G4" s="184"/>
      <c r="H4" s="184"/>
      <c r="I4" s="185"/>
    </row>
    <row r="5" spans="1:18" ht="43.5" x14ac:dyDescent="0.25">
      <c r="C5" s="30" t="s">
        <v>39</v>
      </c>
      <c r="D5" s="29" t="s">
        <v>40</v>
      </c>
      <c r="E5" s="28" t="s">
        <v>41</v>
      </c>
      <c r="F5" s="171" t="s">
        <v>42</v>
      </c>
      <c r="G5" s="172"/>
      <c r="H5" s="172"/>
      <c r="I5" s="173"/>
    </row>
    <row r="6" spans="1:18" x14ac:dyDescent="0.25">
      <c r="A6" s="19"/>
      <c r="B6" s="20"/>
      <c r="C6" s="16">
        <f>'Lisa 1 Tegevusaruanne'!A7</f>
        <v>45037</v>
      </c>
      <c r="D6" s="17">
        <f>'Lisa 1 Tegevusaruanne'!D7</f>
        <v>45657</v>
      </c>
      <c r="E6" s="18">
        <f>'Lisa 1 Tegevusaruanne'!G7</f>
        <v>45672</v>
      </c>
      <c r="F6" s="195" t="str">
        <f>'Lisa 1 Tegevusaruanne'!K7</f>
        <v>01.01.24-31.12.24</v>
      </c>
      <c r="G6" s="195"/>
      <c r="H6" s="195"/>
      <c r="I6" s="196"/>
    </row>
    <row r="7" spans="1:18" ht="30" customHeight="1" x14ac:dyDescent="0.25">
      <c r="A7" s="197" t="s">
        <v>27</v>
      </c>
      <c r="B7" s="198"/>
      <c r="C7" s="21" t="s">
        <v>26</v>
      </c>
      <c r="D7" s="204" t="s">
        <v>24</v>
      </c>
      <c r="E7" s="159"/>
      <c r="F7" s="205"/>
      <c r="G7" s="205"/>
      <c r="H7" s="205"/>
      <c r="I7" s="205"/>
      <c r="J7" s="159"/>
      <c r="K7" s="159"/>
      <c r="L7" s="205"/>
      <c r="M7" s="205"/>
      <c r="N7" s="206"/>
      <c r="O7" s="159" t="s">
        <v>49</v>
      </c>
      <c r="P7" s="159"/>
      <c r="Q7" s="159"/>
      <c r="R7" s="160"/>
    </row>
    <row r="8" spans="1:18" ht="50.25" customHeight="1" x14ac:dyDescent="0.25">
      <c r="A8" s="48"/>
      <c r="B8" s="49"/>
      <c r="C8" s="171" t="s">
        <v>60</v>
      </c>
      <c r="D8" s="172"/>
      <c r="E8" s="173"/>
      <c r="F8" s="165" t="s">
        <v>45</v>
      </c>
      <c r="G8" s="166"/>
      <c r="H8" s="166"/>
      <c r="I8" s="167"/>
      <c r="J8" s="174" t="s">
        <v>60</v>
      </c>
      <c r="K8" s="175"/>
      <c r="L8" s="165" t="s">
        <v>50</v>
      </c>
      <c r="M8" s="166"/>
      <c r="N8" s="167"/>
      <c r="O8" s="176" t="s">
        <v>60</v>
      </c>
      <c r="P8" s="177"/>
      <c r="Q8" s="177"/>
      <c r="R8" s="178"/>
    </row>
    <row r="9" spans="1:18" s="27" customFormat="1" ht="57" x14ac:dyDescent="0.2">
      <c r="A9" s="22" t="s">
        <v>15</v>
      </c>
      <c r="B9" s="23" t="s">
        <v>16</v>
      </c>
      <c r="C9" s="23" t="s">
        <v>16</v>
      </c>
      <c r="D9" s="24" t="s">
        <v>17</v>
      </c>
      <c r="E9" s="25" t="s">
        <v>18</v>
      </c>
      <c r="F9" s="58" t="s">
        <v>46</v>
      </c>
      <c r="G9" s="58" t="s">
        <v>58</v>
      </c>
      <c r="H9" s="58" t="s">
        <v>47</v>
      </c>
      <c r="I9" s="58" t="s">
        <v>56</v>
      </c>
      <c r="J9" s="24" t="s">
        <v>19</v>
      </c>
      <c r="K9" s="24" t="s">
        <v>55</v>
      </c>
      <c r="L9" s="58" t="s">
        <v>20</v>
      </c>
      <c r="M9" s="58" t="s">
        <v>57</v>
      </c>
      <c r="N9" s="58" t="s">
        <v>59</v>
      </c>
      <c r="O9" s="25" t="s">
        <v>31</v>
      </c>
      <c r="P9" s="26" t="s">
        <v>32</v>
      </c>
      <c r="Q9" s="26" t="s">
        <v>61</v>
      </c>
      <c r="R9" s="24" t="s">
        <v>21</v>
      </c>
    </row>
    <row r="10" spans="1:18" ht="53.25" customHeight="1" x14ac:dyDescent="0.25">
      <c r="A10" s="31" t="s">
        <v>28</v>
      </c>
      <c r="B10" s="9"/>
      <c r="C10" s="9" t="s">
        <v>78</v>
      </c>
      <c r="D10" s="6" t="s">
        <v>80</v>
      </c>
      <c r="E10" s="10">
        <v>45473</v>
      </c>
      <c r="F10" s="50">
        <v>41757.519999999997</v>
      </c>
      <c r="G10" s="50">
        <v>22576.14</v>
      </c>
      <c r="H10" s="50">
        <f>(G10+F10)*0.22</f>
        <v>14153.405199999999</v>
      </c>
      <c r="I10" s="50">
        <f>(H10+G10+F10)</f>
        <v>78487.065199999997</v>
      </c>
      <c r="J10" s="6" t="s">
        <v>79</v>
      </c>
      <c r="K10" s="60" t="s">
        <v>81</v>
      </c>
      <c r="L10" s="50"/>
      <c r="M10" s="50"/>
      <c r="N10" s="50">
        <f>M10+L10</f>
        <v>0</v>
      </c>
      <c r="O10" s="10">
        <v>45482</v>
      </c>
      <c r="P10" s="11">
        <f>I10</f>
        <v>78487.065199999997</v>
      </c>
      <c r="Q10" s="11">
        <f>I10</f>
        <v>78487.065199999997</v>
      </c>
      <c r="R10" s="6"/>
    </row>
    <row r="11" spans="1:18" x14ac:dyDescent="0.25">
      <c r="A11" s="31"/>
      <c r="B11" s="9"/>
      <c r="C11" s="9"/>
      <c r="D11" s="6"/>
      <c r="E11" s="10"/>
      <c r="F11" s="50"/>
      <c r="G11" s="50"/>
      <c r="H11" s="50">
        <v>0</v>
      </c>
      <c r="I11" s="50">
        <v>0</v>
      </c>
      <c r="J11" s="6"/>
      <c r="K11" s="60"/>
      <c r="L11" s="50"/>
      <c r="M11" s="50"/>
      <c r="N11" s="50"/>
      <c r="O11" s="10"/>
      <c r="P11" s="11"/>
      <c r="Q11" s="11"/>
      <c r="R11" s="6"/>
    </row>
    <row r="12" spans="1:18" x14ac:dyDescent="0.25">
      <c r="A12" s="31"/>
      <c r="B12" s="9"/>
      <c r="C12" s="9"/>
      <c r="D12" s="6"/>
      <c r="E12" s="10"/>
      <c r="F12" s="50"/>
      <c r="G12" s="50"/>
      <c r="H12" s="50">
        <v>0</v>
      </c>
      <c r="I12" s="50">
        <v>0</v>
      </c>
      <c r="J12" s="6"/>
      <c r="K12" s="60"/>
      <c r="L12" s="50"/>
      <c r="M12" s="50"/>
      <c r="N12" s="50"/>
      <c r="O12" s="10"/>
      <c r="P12" s="11"/>
      <c r="Q12" s="11"/>
      <c r="R12" s="6"/>
    </row>
    <row r="13" spans="1:18" x14ac:dyDescent="0.25">
      <c r="A13" s="31"/>
      <c r="B13" s="9"/>
      <c r="C13" s="9"/>
      <c r="D13" s="6"/>
      <c r="E13" s="10"/>
      <c r="F13" s="50"/>
      <c r="G13" s="50"/>
      <c r="H13" s="50">
        <f t="shared" ref="H13:H62" si="0">(G13+F13)*0.2</f>
        <v>0</v>
      </c>
      <c r="I13" s="50">
        <f t="shared" ref="I13:I62" si="1">(H13+G13+F13)</f>
        <v>0</v>
      </c>
      <c r="J13" s="6"/>
      <c r="K13" s="6"/>
      <c r="L13" s="50"/>
      <c r="M13" s="50"/>
      <c r="N13" s="50">
        <f t="shared" ref="N13:N62" si="2">M13+L13</f>
        <v>0</v>
      </c>
      <c r="O13" s="10"/>
      <c r="P13" s="11"/>
      <c r="Q13" s="11"/>
      <c r="R13" s="6"/>
    </row>
    <row r="14" spans="1:18" x14ac:dyDescent="0.25">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25">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25">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25">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25">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25">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25">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25">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25">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25">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25">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25">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25">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25">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25">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25">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25">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25">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25">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25">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25">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25">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25">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25">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25">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25">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25">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25">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25">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25">
      <c r="A62" s="31"/>
      <c r="B62" s="9"/>
      <c r="C62" s="9"/>
      <c r="D62" s="6"/>
      <c r="E62" s="10"/>
      <c r="F62" s="50"/>
      <c r="G62" s="50"/>
      <c r="H62" s="50">
        <f t="shared" si="0"/>
        <v>0</v>
      </c>
      <c r="I62" s="50">
        <f t="shared" si="1"/>
        <v>0</v>
      </c>
      <c r="J62" s="6"/>
      <c r="K62" s="6"/>
      <c r="L62" s="50"/>
      <c r="M62" s="50"/>
      <c r="N62" s="50">
        <f t="shared" si="2"/>
        <v>0</v>
      </c>
      <c r="O62" s="10"/>
      <c r="P62" s="11"/>
      <c r="Q62" s="11"/>
      <c r="R62" s="6"/>
    </row>
    <row r="63" spans="1:18" ht="15.75" thickBot="1" x14ac:dyDescent="0.3">
      <c r="A63" s="31"/>
      <c r="B63" s="9"/>
      <c r="C63" s="9"/>
      <c r="D63" s="6"/>
      <c r="E63" s="34"/>
      <c r="F63" s="51"/>
      <c r="G63" s="51"/>
      <c r="H63" s="51"/>
      <c r="I63" s="51"/>
      <c r="J63" s="6"/>
      <c r="K63" s="6"/>
      <c r="L63" s="57"/>
      <c r="M63" s="57"/>
      <c r="N63" s="57"/>
      <c r="O63" s="6"/>
      <c r="P63" s="38"/>
      <c r="Q63" s="6"/>
      <c r="R63" s="6"/>
    </row>
    <row r="64" spans="1:18" ht="15.75" thickBot="1" x14ac:dyDescent="0.3">
      <c r="A64" s="14"/>
      <c r="C64" s="32"/>
      <c r="D64" s="33"/>
      <c r="E64" s="35" t="s">
        <v>44</v>
      </c>
      <c r="F64" s="36">
        <f>SUM(F10:F14,F15:F19,F20:F24,F25:F29,F30:F34,F35:F39,F40:F53,F54:F58,F59:F63)</f>
        <v>41757.519999999997</v>
      </c>
      <c r="G64" s="36"/>
      <c r="H64" s="36">
        <f>SUM(H10:H14,H15:H19,H20:H24,H25:H29,H30:H34,H35:H39,H40:H53,H54:H58,H59:H63)</f>
        <v>14153.405199999999</v>
      </c>
      <c r="I64" s="37">
        <f>SUM(I10:I14,I15:I19,I20:I24,I25:I29,I30:I34,I35:I39,I40:I53,I54:I58,I59:I63)</f>
        <v>78487.065199999997</v>
      </c>
      <c r="L64" s="39">
        <f>SUM(L10:L14,L15:L19,L20:L24,L25:L29,L30:L34,L35:L39,L40:L53,L54:L58,L59:L63)</f>
        <v>0</v>
      </c>
      <c r="M64" s="37">
        <f>SUM(M10:M14,M15:M19,M20:M24,M25:M29,M30:M34,M35:M39,M40:M53,M54:M58,M59:M63)</f>
        <v>0</v>
      </c>
      <c r="N64" s="37">
        <f>SUM(N10:N14,N15:N19,N20:N24,N25:N29,N30:N34,N35:N39,N40:N53,N54:N58,N59:N63)</f>
        <v>0</v>
      </c>
      <c r="P64" s="39">
        <f>SUM(P10:P14,P15:P19,P20:P24,P25:P29,P30:P34,P35:P39,P40:P53,P54:P58,P59:P63)</f>
        <v>78487.065199999997</v>
      </c>
      <c r="Q64" s="39">
        <f>SUM(Q10:Q14,Q15:Q19,Q20:Q24,Q25:Q29,Q30:Q34,Q35:Q39,Q40:Q53,Q54:Q58,Q59:Q63)</f>
        <v>78487.065199999997</v>
      </c>
    </row>
    <row r="65" spans="1:17" ht="29.45" customHeight="1" thickBot="1" x14ac:dyDescent="0.3">
      <c r="A65" s="14"/>
      <c r="C65" s="179" t="s">
        <v>62</v>
      </c>
      <c r="D65" s="180"/>
      <c r="E65" s="53" t="s">
        <v>44</v>
      </c>
      <c r="F65" s="54" t="str">
        <f>'Lisa 1 Tegevusaruanne'!F5</f>
        <v>325 000</v>
      </c>
      <c r="G65" s="52"/>
      <c r="H65" s="52"/>
      <c r="I65" s="52"/>
      <c r="L65" s="52"/>
      <c r="M65" s="52"/>
      <c r="N65" s="52"/>
      <c r="P65" s="52"/>
      <c r="Q65" s="52"/>
    </row>
    <row r="66" spans="1:17" ht="15.75" thickBot="1" x14ac:dyDescent="0.3">
      <c r="C66" s="181" t="s">
        <v>52</v>
      </c>
      <c r="D66" s="182"/>
      <c r="E66" s="55" t="s">
        <v>44</v>
      </c>
      <c r="F66" s="56">
        <v>325000</v>
      </c>
      <c r="G66" s="52"/>
    </row>
    <row r="67" spans="1:17" ht="15.75" thickBot="1" x14ac:dyDescent="0.3">
      <c r="C67" s="181" t="s">
        <v>48</v>
      </c>
      <c r="D67" s="182"/>
      <c r="E67" s="55" t="s">
        <v>44</v>
      </c>
      <c r="F67" s="56">
        <f>F65-F66</f>
        <v>0</v>
      </c>
      <c r="G67" s="52"/>
    </row>
    <row r="70" spans="1:17" ht="15" customHeight="1" x14ac:dyDescent="0.25">
      <c r="C70" s="4"/>
      <c r="D70" s="3"/>
      <c r="E70" s="168" t="s">
        <v>13</v>
      </c>
      <c r="F70" s="169"/>
      <c r="G70" s="169"/>
      <c r="H70" s="169"/>
      <c r="I70" s="169"/>
      <c r="J70" s="170"/>
    </row>
    <row r="71" spans="1:17" ht="42.75" customHeight="1" x14ac:dyDescent="0.25">
      <c r="C71" s="207" t="s">
        <v>22</v>
      </c>
      <c r="D71" s="208"/>
      <c r="E71" s="201" t="s">
        <v>0</v>
      </c>
      <c r="F71" s="202"/>
      <c r="G71" s="202"/>
      <c r="H71" s="203"/>
      <c r="I71" s="199" t="s">
        <v>1</v>
      </c>
      <c r="J71" s="200"/>
    </row>
    <row r="72" spans="1:17" x14ac:dyDescent="0.25">
      <c r="C72" s="157" t="str">
        <f>'Lisa 1 Tegevusaruanne'!C11</f>
        <v>Kristjan Meister</v>
      </c>
      <c r="D72" s="158"/>
      <c r="E72" s="161" t="s">
        <v>2</v>
      </c>
      <c r="F72" s="162"/>
      <c r="G72" s="162"/>
      <c r="H72" s="162"/>
      <c r="I72" s="163">
        <v>45513</v>
      </c>
      <c r="J72" s="164"/>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59"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Kristjan Meister</cp:lastModifiedBy>
  <cp:lastPrinted>2023-06-01T11:24:06Z</cp:lastPrinted>
  <dcterms:created xsi:type="dcterms:W3CDTF">2000-03-21T14:34:47Z</dcterms:created>
  <dcterms:modified xsi:type="dcterms:W3CDTF">2024-08-09T10:04:09Z</dcterms:modified>
</cp:coreProperties>
</file>