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keskkonnaministeerium-my.sharepoint.com/personal/ethel_tamm_egt_ee/Documents/Projektid/JustDigi_meede/Taotlus/"/>
    </mc:Choice>
  </mc:AlternateContent>
  <xr:revisionPtr revIDLastSave="374" documentId="8_{1E25B013-5FCE-4DD1-B8C3-CEB765598818}" xr6:coauthVersionLast="47" xr6:coauthVersionMax="47" xr10:uidLastSave="{CCA1A7CD-0BF7-4E3E-926C-E862A4BA2D9B}"/>
  <bookViews>
    <workbookView xWindow="28680" yWindow="-120" windowWidth="29040" windowHeight="15720" xr2:uid="{2B5D087B-AD81-4322-BEA8-A231594A34C7}"/>
  </bookViews>
  <sheets>
    <sheet name="Leh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G13" i="1"/>
  <c r="F13" i="1"/>
  <c r="G3" i="1"/>
  <c r="F3" i="1"/>
  <c r="F4" i="1"/>
  <c r="G4" i="1"/>
  <c r="G5" i="1"/>
  <c r="G6" i="1"/>
  <c r="F6" i="1"/>
  <c r="G12" i="1"/>
  <c r="F12" i="1"/>
  <c r="F9" i="1"/>
  <c r="F8" i="1"/>
  <c r="G7" i="1"/>
  <c r="G9" i="1" s="1"/>
  <c r="F7" i="1"/>
  <c r="E13" i="1"/>
  <c r="G19" i="1"/>
  <c r="F19" i="1"/>
  <c r="F5" i="1"/>
  <c r="E3" i="1"/>
  <c r="E19" i="1" s="1"/>
  <c r="E4" i="1"/>
  <c r="E5" i="1"/>
  <c r="E6" i="1"/>
  <c r="E15" i="1"/>
  <c r="E11" i="1"/>
  <c r="E12" i="1"/>
  <c r="G8" i="1" l="1"/>
  <c r="F21" i="1"/>
  <c r="G21" i="1"/>
  <c r="E7" i="1"/>
  <c r="E8" i="1" s="1"/>
  <c r="E16" i="1"/>
  <c r="E18" i="1" s="1"/>
  <c r="E20" i="1"/>
  <c r="E9" i="1"/>
  <c r="E17" i="1" l="1"/>
  <c r="E21" i="1"/>
</calcChain>
</file>

<file path=xl/sharedStrings.xml><?xml version="1.0" encoding="utf-8"?>
<sst xmlns="http://schemas.openxmlformats.org/spreadsheetml/2006/main" count="47" uniqueCount="42">
  <si>
    <t>EELARVE</t>
  </si>
  <si>
    <t>Tüki hind/EUR</t>
  </si>
  <si>
    <t>Ühik</t>
  </si>
  <si>
    <t>Tükkide arv</t>
  </si>
  <si>
    <t>Summa/EUR</t>
  </si>
  <si>
    <t>Personalikulu</t>
  </si>
  <si>
    <t>Arendaja</t>
  </si>
  <si>
    <t>Personalikulu kokku</t>
  </si>
  <si>
    <t>sh toetus</t>
  </si>
  <si>
    <t>sh omafinantseering</t>
  </si>
  <si>
    <t>Majandamiskulu</t>
  </si>
  <si>
    <t>Arvuti</t>
  </si>
  <si>
    <t>tk</t>
  </si>
  <si>
    <t>Tehniline konsultatsioon</t>
  </si>
  <si>
    <t>tund</t>
  </si>
  <si>
    <t>Cloude Code tarkvara kuupõhine litsents</t>
  </si>
  <si>
    <t>kuu</t>
  </si>
  <si>
    <t>Pilvevõimekus</t>
  </si>
  <si>
    <t>Koolitus</t>
  </si>
  <si>
    <t>Majandamiskulu kokku</t>
  </si>
  <si>
    <t>Kokku projekti eelarve</t>
  </si>
  <si>
    <t>sh toetus kokku</t>
  </si>
  <si>
    <t>sh omafinantseering kokku</t>
  </si>
  <si>
    <t>Selgitus</t>
  </si>
  <si>
    <t>töökoormus 2,0</t>
  </si>
  <si>
    <t>töökoormus 0,5</t>
  </si>
  <si>
    <t>töökoormus 1,0</t>
  </si>
  <si>
    <t>Analüütik-testija-geoloog</t>
  </si>
  <si>
    <t>Analüütik-testija</t>
  </si>
  <si>
    <t>Personalikulu arvestus on koostatud kogupalgakuluna. Palga suurus vastab avaliku sektori sarnase ametikoha palga suurusvahemikule.</t>
  </si>
  <si>
    <t>Projektijuht-geoloog</t>
  </si>
  <si>
    <t>I etapp/EUR</t>
  </si>
  <si>
    <t>II etapp/EUR</t>
  </si>
  <si>
    <t xml:space="preserve">Kaks täiskohaga (1,0) koormusega töötajat kogu projekti vältel, brutotasuga 3500 EUR/kuus. Arendajal on kas doktori- või magistrikraad (MSc) tehnika- või loodusteadustes ning täiendavalt arendaja vähemalt kolme aastane  töökogemus. Arendajad osalevad lahenduse kavandamisel, loomisel, hindamisel, sh dokumenteerimisel. </t>
  </si>
  <si>
    <t>Analüütik-testija töökoormusega 0,5 kogu projekti kestel, brutokuutasuga 3000 EUR/kuus arvestatuna täistööajale. Analüütik-testija osaleb nõuete kirjeldamisel, lahenduse valideerimisel ja testimisel, sh dokumenteerimisel.</t>
  </si>
  <si>
    <t>Projektijuht-geoloog töökoormusega 0,5 kogu projekti vältel, brutokuutasuga 3000 EUR/kuus arvestatuna täistööajale. Projektijuht-geoloog osaleb nõuete kirjeldamisel, lahenduse valideerimisel ja testimisel, sh dokumenteerimisel ning projekti administratiivsete tegevuste elluviimisel ning aruandluse koostamisel.</t>
  </si>
  <si>
    <t>Internetipõhise turu-uuringu teel saadud hind. Summa on arvestatud, et litsents on mõlemal projekti arendajal, arvestatuna 13 kalendrikuu vajadust.</t>
  </si>
  <si>
    <t>Analüütik-testija-geoloog töökoormusega 1,0 kogu projekti kestel, brutokuutasuga 3000 EUR/kuus; on võimalik, et komplekteeritakse mitmest töötajast, et erinevad geoloogia valdkonnad saaksid lahenduse valideerimisel ja hindamisel kaetud. Analüütik-testija-geoloog osaleb nõuete kirjeldamisel, lahenduse valideerimisel ja testimisel, sh dokumenteerimisel.</t>
  </si>
  <si>
    <t>Tehniline ekspertiis arhitektuurse lahenduse kavandamiseks ning tehniliseks hindamiseks. Teenus tellitakse kas erasektori asutusest või TalTechist. Konsultatsiooni maht on hinnanguline, ekspertiisi tunnihind on selgitatud turu-uuringu (suuline) põhjal.</t>
  </si>
  <si>
    <t>Võimsam arvuti, mis sobib lahenduse kavandamiseks, arendamiseks, valideerimiseks. Maksumus on saadud internetipõhise turu-uuringu põhjal. Arvestatud on projekti meeskonnas oleva kahe arendaja vajadustega.</t>
  </si>
  <si>
    <t>Hinnanguline vajadus johtuvalt teenuse kasutamise ajast ja andmemahust.</t>
  </si>
  <si>
    <t>Koolitus AI-agentide arendamine Tencent ADP-ga: RAG, töövood ja operatiivsed kaitsemeetmed. https://www.nobleprog.ee/cc/enttencentagentadp arvestatuna projekti meeskonnas oleva kahe arendaja vajadustega. Koolitus ja selle maksumus on saadud internetipõhise turu-uuringuga.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</si>
</sst>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u/>
      <sz val="11"/>
      <color theme="10"/>
      <name val="Aptos Narrow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0" fontId="0" fillId="0" borderId="1" xfId="0" applyBorder="1"/>
    <xf numFmtId="0" fontId="5" fillId="0" borderId="1" xfId="0" applyFont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2" xfId="0" applyFont="1" applyBorder="1" applyAlignment="1">
      <alignment wrapText="1"/>
    </xf>
    <xf numFmtId="43" fontId="2" fillId="0" borderId="1" xfId="1" applyFont="1" applyBorder="1"/>
    <xf numFmtId="43" fontId="1" fillId="0" borderId="1" xfId="1" applyFont="1" applyBorder="1"/>
    <xf numFmtId="43" fontId="4" fillId="0" borderId="1" xfId="1" applyFont="1" applyBorder="1"/>
    <xf numFmtId="43" fontId="5" fillId="0" borderId="1" xfId="1" applyFont="1" applyBorder="1"/>
    <xf numFmtId="43" fontId="0" fillId="0" borderId="1" xfId="1" applyFont="1" applyBorder="1"/>
    <xf numFmtId="43" fontId="0" fillId="0" borderId="0" xfId="0" applyNumberFormat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4" fillId="0" borderId="2" xfId="0" applyFont="1" applyBorder="1"/>
    <xf numFmtId="0" fontId="7" fillId="0" borderId="2" xfId="2" applyBorder="1" applyAlignment="1">
      <alignment wrapText="1"/>
    </xf>
    <xf numFmtId="0" fontId="7" fillId="0" borderId="3" xfId="2" applyBorder="1" applyAlignment="1">
      <alignment wrapText="1"/>
    </xf>
    <xf numFmtId="0" fontId="7" fillId="0" borderId="4" xfId="2" applyBorder="1" applyAlignment="1">
      <alignment wrapText="1"/>
    </xf>
    <xf numFmtId="0" fontId="3" fillId="0" borderId="2" xfId="0" applyFont="1" applyBorder="1"/>
    <xf numFmtId="0" fontId="2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</cellXfs>
  <cellStyles count="3">
    <cellStyle name="Hüperlink" xfId="2" builtinId="8"/>
    <cellStyle name="Koma" xfId="1" builtinId="3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obleprog.ee/cc/enttencentagentad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0F510-0C4C-4B2F-8F37-06ADE91B17D7}">
  <dimension ref="A1:R24"/>
  <sheetViews>
    <sheetView tabSelected="1" workbookViewId="0">
      <selection activeCell="U3" sqref="U3"/>
    </sheetView>
  </sheetViews>
  <sheetFormatPr defaultRowHeight="14.5" x14ac:dyDescent="0.35"/>
  <cols>
    <col min="1" max="1" width="26.54296875" customWidth="1"/>
    <col min="2" max="2" width="10" bestFit="1" customWidth="1"/>
    <col min="3" max="3" width="13.7265625" bestFit="1" customWidth="1"/>
    <col min="4" max="4" width="10.453125" bestFit="1" customWidth="1"/>
    <col min="5" max="5" width="11.453125" bestFit="1" customWidth="1"/>
    <col min="6" max="7" width="11.453125" customWidth="1"/>
  </cols>
  <sheetData>
    <row r="1" spans="1:18" s="1" customForma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31</v>
      </c>
      <c r="G1" s="4" t="s">
        <v>32</v>
      </c>
      <c r="H1" s="11" t="s">
        <v>23</v>
      </c>
      <c r="I1" s="9"/>
      <c r="J1" s="9"/>
      <c r="K1" s="9"/>
      <c r="L1" s="9"/>
      <c r="M1" s="9"/>
      <c r="N1" s="9"/>
      <c r="O1" s="9"/>
      <c r="P1" s="9"/>
      <c r="Q1" s="9"/>
      <c r="R1" s="10"/>
    </row>
    <row r="2" spans="1:18" s="1" customFormat="1" ht="29" customHeight="1" x14ac:dyDescent="0.35">
      <c r="A2" s="4" t="s">
        <v>5</v>
      </c>
      <c r="B2" s="4"/>
      <c r="C2" s="4"/>
      <c r="D2" s="4"/>
      <c r="E2" s="4"/>
      <c r="F2" s="4"/>
      <c r="G2" s="4"/>
      <c r="H2" s="26" t="s">
        <v>29</v>
      </c>
      <c r="I2" s="27"/>
      <c r="J2" s="27"/>
      <c r="K2" s="27"/>
      <c r="L2" s="27"/>
      <c r="M2" s="27"/>
      <c r="N2" s="27"/>
      <c r="O2" s="27"/>
      <c r="P2" s="27"/>
      <c r="Q2" s="27"/>
      <c r="R2" s="28"/>
    </row>
    <row r="3" spans="1:18" s="1" customFormat="1" ht="45" customHeight="1" x14ac:dyDescent="0.35">
      <c r="A3" s="5" t="s">
        <v>6</v>
      </c>
      <c r="B3" s="12">
        <v>4683</v>
      </c>
      <c r="C3" s="5" t="s">
        <v>24</v>
      </c>
      <c r="D3" s="5">
        <v>26</v>
      </c>
      <c r="E3" s="12">
        <f t="shared" ref="E3:E6" si="0">B3*D3</f>
        <v>121758</v>
      </c>
      <c r="F3" s="12">
        <f>B3*4</f>
        <v>18732</v>
      </c>
      <c r="G3" s="12">
        <f>B3*22</f>
        <v>103026</v>
      </c>
      <c r="H3" s="26" t="s">
        <v>33</v>
      </c>
      <c r="I3" s="27"/>
      <c r="J3" s="27"/>
      <c r="K3" s="27"/>
      <c r="L3" s="27"/>
      <c r="M3" s="27"/>
      <c r="N3" s="27"/>
      <c r="O3" s="27"/>
      <c r="P3" s="27"/>
      <c r="Q3" s="27"/>
      <c r="R3" s="28"/>
    </row>
    <row r="4" spans="1:18" s="1" customFormat="1" ht="42.5" customHeight="1" x14ac:dyDescent="0.35">
      <c r="A4" s="5" t="s">
        <v>28</v>
      </c>
      <c r="B4" s="12">
        <v>4014</v>
      </c>
      <c r="C4" s="5" t="s">
        <v>25</v>
      </c>
      <c r="D4" s="5">
        <v>6.5</v>
      </c>
      <c r="E4" s="12">
        <f t="shared" si="0"/>
        <v>26091</v>
      </c>
      <c r="F4" s="12">
        <f>B4*1</f>
        <v>4014</v>
      </c>
      <c r="G4" s="12">
        <f>B4*5.5</f>
        <v>22077</v>
      </c>
      <c r="H4" s="26" t="s">
        <v>34</v>
      </c>
      <c r="I4" s="27"/>
      <c r="J4" s="27"/>
      <c r="K4" s="27"/>
      <c r="L4" s="27"/>
      <c r="M4" s="27"/>
      <c r="N4" s="27"/>
      <c r="O4" s="27"/>
      <c r="P4" s="27"/>
      <c r="Q4" s="27"/>
      <c r="R4" s="28"/>
    </row>
    <row r="5" spans="1:18" s="1" customFormat="1" ht="56" customHeight="1" x14ac:dyDescent="0.35">
      <c r="A5" s="5" t="s">
        <v>27</v>
      </c>
      <c r="B5" s="12">
        <v>4014</v>
      </c>
      <c r="C5" s="5" t="s">
        <v>26</v>
      </c>
      <c r="D5" s="5">
        <v>13</v>
      </c>
      <c r="E5" s="12">
        <f t="shared" si="0"/>
        <v>52182</v>
      </c>
      <c r="F5" s="12">
        <f>B5*2</f>
        <v>8028</v>
      </c>
      <c r="G5" s="12">
        <f>B5*11</f>
        <v>44154</v>
      </c>
      <c r="H5" s="26" t="s">
        <v>37</v>
      </c>
      <c r="I5" s="27"/>
      <c r="J5" s="27"/>
      <c r="K5" s="27"/>
      <c r="L5" s="27"/>
      <c r="M5" s="27"/>
      <c r="N5" s="27"/>
      <c r="O5" s="27"/>
      <c r="P5" s="27"/>
      <c r="Q5" s="27"/>
      <c r="R5" s="28"/>
    </row>
    <row r="6" spans="1:18" s="1" customFormat="1" ht="43" customHeight="1" x14ac:dyDescent="0.35">
      <c r="A6" s="5" t="s">
        <v>30</v>
      </c>
      <c r="B6" s="12">
        <v>4014</v>
      </c>
      <c r="C6" s="5" t="s">
        <v>25</v>
      </c>
      <c r="D6" s="5">
        <v>6.5</v>
      </c>
      <c r="E6" s="12">
        <f t="shared" si="0"/>
        <v>26091</v>
      </c>
      <c r="F6" s="12">
        <f>B6*1</f>
        <v>4014</v>
      </c>
      <c r="G6" s="12">
        <f>B6*5.5</f>
        <v>22077</v>
      </c>
      <c r="H6" s="26" t="s">
        <v>35</v>
      </c>
      <c r="I6" s="27"/>
      <c r="J6" s="27"/>
      <c r="K6" s="27"/>
      <c r="L6" s="27"/>
      <c r="M6" s="27"/>
      <c r="N6" s="27"/>
      <c r="O6" s="27"/>
      <c r="P6" s="27"/>
      <c r="Q6" s="27"/>
      <c r="R6" s="28"/>
    </row>
    <row r="7" spans="1:18" s="1" customFormat="1" x14ac:dyDescent="0.35">
      <c r="A7" s="4" t="s">
        <v>7</v>
      </c>
      <c r="B7" s="12"/>
      <c r="C7" s="5"/>
      <c r="D7" s="5"/>
      <c r="E7" s="13">
        <f>SUM(E3:E6)</f>
        <v>226122</v>
      </c>
      <c r="F7" s="13">
        <f>SUM(F3:F6)</f>
        <v>34788</v>
      </c>
      <c r="G7" s="13">
        <f>SUM(G3:G6)</f>
        <v>191334</v>
      </c>
      <c r="H7" s="18"/>
      <c r="I7" s="19"/>
      <c r="J7" s="19"/>
      <c r="K7" s="19"/>
      <c r="L7" s="19"/>
      <c r="M7" s="19"/>
      <c r="N7" s="19"/>
      <c r="O7" s="19"/>
      <c r="P7" s="19"/>
      <c r="Q7" s="19"/>
      <c r="R7" s="20"/>
    </row>
    <row r="8" spans="1:18" s="2" customFormat="1" x14ac:dyDescent="0.35">
      <c r="A8" s="6" t="s">
        <v>8</v>
      </c>
      <c r="B8" s="14"/>
      <c r="C8" s="6"/>
      <c r="D8" s="6"/>
      <c r="E8" s="14">
        <f>E7*0.85</f>
        <v>192203.69999999998</v>
      </c>
      <c r="F8" s="14">
        <f>F7*0.85</f>
        <v>29569.8</v>
      </c>
      <c r="G8" s="14">
        <f>G7*0.85</f>
        <v>162633.9</v>
      </c>
      <c r="H8" s="25"/>
      <c r="I8" s="19"/>
      <c r="J8" s="19"/>
      <c r="K8" s="19"/>
      <c r="L8" s="19"/>
      <c r="M8" s="19"/>
      <c r="N8" s="19"/>
      <c r="O8" s="19"/>
      <c r="P8" s="19"/>
      <c r="Q8" s="19"/>
      <c r="R8" s="20"/>
    </row>
    <row r="9" spans="1:18" s="2" customFormat="1" x14ac:dyDescent="0.35">
      <c r="A9" s="6" t="s">
        <v>9</v>
      </c>
      <c r="B9" s="14"/>
      <c r="C9" s="6"/>
      <c r="D9" s="6"/>
      <c r="E9" s="14">
        <f>E7*0.15</f>
        <v>33918.299999999996</v>
      </c>
      <c r="F9" s="14">
        <f>F7*0.15</f>
        <v>5218.2</v>
      </c>
      <c r="G9" s="14">
        <f>G7*0.15</f>
        <v>28700.1</v>
      </c>
      <c r="H9" s="25"/>
      <c r="I9" s="19"/>
      <c r="J9" s="19"/>
      <c r="K9" s="19"/>
      <c r="L9" s="19"/>
      <c r="M9" s="19"/>
      <c r="N9" s="19"/>
      <c r="O9" s="19"/>
      <c r="P9" s="19"/>
      <c r="Q9" s="19"/>
      <c r="R9" s="20"/>
    </row>
    <row r="10" spans="1:18" s="1" customFormat="1" x14ac:dyDescent="0.35">
      <c r="A10" s="4" t="s">
        <v>10</v>
      </c>
      <c r="B10" s="13"/>
      <c r="C10" s="4"/>
      <c r="D10" s="4"/>
      <c r="E10" s="13"/>
      <c r="F10" s="13"/>
      <c r="G10" s="13"/>
      <c r="H10" s="18"/>
      <c r="I10" s="19"/>
      <c r="J10" s="19"/>
      <c r="K10" s="19"/>
      <c r="L10" s="19"/>
      <c r="M10" s="19"/>
      <c r="N10" s="19"/>
      <c r="O10" s="19"/>
      <c r="P10" s="19"/>
      <c r="Q10" s="19"/>
      <c r="R10" s="20"/>
    </row>
    <row r="11" spans="1:18" ht="31" customHeight="1" x14ac:dyDescent="0.35">
      <c r="A11" s="7" t="s">
        <v>11</v>
      </c>
      <c r="B11" s="16">
        <v>7500</v>
      </c>
      <c r="C11" s="7" t="s">
        <v>12</v>
      </c>
      <c r="D11" s="7">
        <v>2</v>
      </c>
      <c r="E11" s="12">
        <f t="shared" ref="E11:E15" si="1">B11*D11</f>
        <v>15000</v>
      </c>
      <c r="F11" s="12">
        <v>15000</v>
      </c>
      <c r="G11" s="12"/>
      <c r="H11" s="26" t="s">
        <v>39</v>
      </c>
      <c r="I11" s="27"/>
      <c r="J11" s="27"/>
      <c r="K11" s="27"/>
      <c r="L11" s="27"/>
      <c r="M11" s="27"/>
      <c r="N11" s="27"/>
      <c r="O11" s="27"/>
      <c r="P11" s="27"/>
      <c r="Q11" s="27"/>
      <c r="R11" s="28"/>
    </row>
    <row r="12" spans="1:18" ht="46.5" customHeight="1" x14ac:dyDescent="0.35">
      <c r="A12" s="7" t="s">
        <v>13</v>
      </c>
      <c r="B12" s="16">
        <v>100</v>
      </c>
      <c r="C12" s="7" t="s">
        <v>14</v>
      </c>
      <c r="D12" s="7">
        <v>120</v>
      </c>
      <c r="E12" s="12">
        <f t="shared" si="1"/>
        <v>12000</v>
      </c>
      <c r="F12" s="12">
        <f>B12*40</f>
        <v>4000</v>
      </c>
      <c r="G12" s="12">
        <f>B12*80</f>
        <v>8000</v>
      </c>
      <c r="H12" s="26" t="s">
        <v>38</v>
      </c>
      <c r="I12" s="27"/>
      <c r="J12" s="27"/>
      <c r="K12" s="27"/>
      <c r="L12" s="27"/>
      <c r="M12" s="27"/>
      <c r="N12" s="27"/>
      <c r="O12" s="27"/>
      <c r="P12" s="27"/>
      <c r="Q12" s="27"/>
      <c r="R12" s="28"/>
    </row>
    <row r="13" spans="1:18" ht="30.5" customHeight="1" x14ac:dyDescent="0.35">
      <c r="A13" s="7" t="s">
        <v>15</v>
      </c>
      <c r="B13" s="16">
        <v>120</v>
      </c>
      <c r="C13" s="7" t="s">
        <v>16</v>
      </c>
      <c r="D13" s="7">
        <v>26</v>
      </c>
      <c r="E13" s="12">
        <f>B13*26</f>
        <v>3120</v>
      </c>
      <c r="F13" s="12">
        <f>B13*4</f>
        <v>480</v>
      </c>
      <c r="G13" s="12">
        <f>B13*22</f>
        <v>2640</v>
      </c>
      <c r="H13" s="26" t="s">
        <v>36</v>
      </c>
      <c r="I13" s="27"/>
      <c r="J13" s="27"/>
      <c r="K13" s="27"/>
      <c r="L13" s="27"/>
      <c r="M13" s="27"/>
      <c r="N13" s="27"/>
      <c r="O13" s="27"/>
      <c r="P13" s="27"/>
      <c r="Q13" s="27"/>
      <c r="R13" s="28"/>
    </row>
    <row r="14" spans="1:18" x14ac:dyDescent="0.35">
      <c r="A14" s="7" t="s">
        <v>17</v>
      </c>
      <c r="B14" s="16">
        <v>15000</v>
      </c>
      <c r="C14" s="7" t="s">
        <v>12</v>
      </c>
      <c r="D14" s="7"/>
      <c r="E14" s="12">
        <v>15000</v>
      </c>
      <c r="F14" s="12"/>
      <c r="G14" s="12">
        <v>15000</v>
      </c>
      <c r="H14" s="18" t="s">
        <v>40</v>
      </c>
      <c r="I14" s="19"/>
      <c r="J14" s="19"/>
      <c r="K14" s="19"/>
      <c r="L14" s="19"/>
      <c r="M14" s="19"/>
      <c r="N14" s="19"/>
      <c r="O14" s="19"/>
      <c r="P14" s="19"/>
      <c r="Q14" s="19"/>
      <c r="R14" s="20"/>
    </row>
    <row r="15" spans="1:18" ht="43" customHeight="1" x14ac:dyDescent="0.35">
      <c r="A15" s="7" t="s">
        <v>18</v>
      </c>
      <c r="B15" s="16">
        <v>3400</v>
      </c>
      <c r="C15" s="7" t="s">
        <v>12</v>
      </c>
      <c r="D15" s="7">
        <v>2</v>
      </c>
      <c r="E15" s="12">
        <f t="shared" si="1"/>
        <v>6800</v>
      </c>
      <c r="F15" s="12">
        <v>6800</v>
      </c>
      <c r="G15" s="12"/>
      <c r="H15" s="22" t="s">
        <v>41</v>
      </c>
      <c r="I15" s="23"/>
      <c r="J15" s="23"/>
      <c r="K15" s="23"/>
      <c r="L15" s="23"/>
      <c r="M15" s="23"/>
      <c r="N15" s="23"/>
      <c r="O15" s="23"/>
      <c r="P15" s="23"/>
      <c r="Q15" s="23"/>
      <c r="R15" s="24"/>
    </row>
    <row r="16" spans="1:18" s="1" customFormat="1" x14ac:dyDescent="0.35">
      <c r="A16" s="4" t="s">
        <v>19</v>
      </c>
      <c r="B16" s="13"/>
      <c r="C16" s="4"/>
      <c r="D16" s="4"/>
      <c r="E16" s="13">
        <f>SUM(E11:E15)</f>
        <v>51920</v>
      </c>
      <c r="F16" s="13"/>
      <c r="G16" s="13"/>
      <c r="H16" s="18"/>
      <c r="I16" s="19"/>
      <c r="J16" s="19"/>
      <c r="K16" s="19"/>
      <c r="L16" s="19"/>
      <c r="M16" s="19"/>
      <c r="N16" s="19"/>
      <c r="O16" s="19"/>
      <c r="P16" s="19"/>
      <c r="Q16" s="19"/>
      <c r="R16" s="20"/>
    </row>
    <row r="17" spans="1:18" s="3" customFormat="1" x14ac:dyDescent="0.35">
      <c r="A17" s="6" t="s">
        <v>8</v>
      </c>
      <c r="B17" s="14"/>
      <c r="C17" s="6"/>
      <c r="D17" s="6"/>
      <c r="E17" s="14">
        <f>E16*0.85</f>
        <v>44132</v>
      </c>
      <c r="F17" s="14"/>
      <c r="G17" s="14"/>
      <c r="H17" s="21"/>
      <c r="I17" s="19"/>
      <c r="J17" s="19"/>
      <c r="K17" s="19"/>
      <c r="L17" s="19"/>
      <c r="M17" s="19"/>
      <c r="N17" s="19"/>
      <c r="O17" s="19"/>
      <c r="P17" s="19"/>
      <c r="Q17" s="19"/>
      <c r="R17" s="20"/>
    </row>
    <row r="18" spans="1:18" s="3" customFormat="1" x14ac:dyDescent="0.35">
      <c r="A18" s="6" t="s">
        <v>9</v>
      </c>
      <c r="B18" s="14"/>
      <c r="C18" s="6"/>
      <c r="D18" s="6"/>
      <c r="E18" s="14">
        <f>E16*0.15</f>
        <v>7788</v>
      </c>
      <c r="F18" s="14"/>
      <c r="G18" s="14"/>
      <c r="H18" s="21"/>
      <c r="I18" s="19"/>
      <c r="J18" s="19"/>
      <c r="K18" s="19"/>
      <c r="L18" s="19"/>
      <c r="M18" s="19"/>
      <c r="N18" s="19"/>
      <c r="O18" s="19"/>
      <c r="P18" s="19"/>
      <c r="Q18" s="19"/>
      <c r="R18" s="20"/>
    </row>
    <row r="19" spans="1:18" x14ac:dyDescent="0.35">
      <c r="A19" s="4" t="s">
        <v>20</v>
      </c>
      <c r="B19" s="16"/>
      <c r="C19" s="7"/>
      <c r="D19" s="7"/>
      <c r="E19" s="13">
        <f>SUM(E3:E6,E11:E15)</f>
        <v>278042</v>
      </c>
      <c r="F19" s="13">
        <f>SUM(F3:F6,F11:F15)</f>
        <v>61068</v>
      </c>
      <c r="G19" s="13">
        <f>SUM(G3:G6,G11:G15)</f>
        <v>216974</v>
      </c>
      <c r="H19" s="18"/>
      <c r="I19" s="19"/>
      <c r="J19" s="19"/>
      <c r="K19" s="19"/>
      <c r="L19" s="19"/>
      <c r="M19" s="19"/>
      <c r="N19" s="19"/>
      <c r="O19" s="19"/>
      <c r="P19" s="19"/>
      <c r="Q19" s="19"/>
      <c r="R19" s="20"/>
    </row>
    <row r="20" spans="1:18" s="3" customFormat="1" x14ac:dyDescent="0.35">
      <c r="A20" s="8" t="s">
        <v>21</v>
      </c>
      <c r="B20" s="14"/>
      <c r="C20" s="6"/>
      <c r="D20" s="6"/>
      <c r="E20" s="15">
        <f>E19*0.85</f>
        <v>236335.69999999998</v>
      </c>
      <c r="F20" s="15">
        <f>F19*0.85</f>
        <v>51907.799999999996</v>
      </c>
      <c r="G20" s="15">
        <f>G19*0.85</f>
        <v>184427.9</v>
      </c>
      <c r="H20" s="21"/>
      <c r="I20" s="19"/>
      <c r="J20" s="19"/>
      <c r="K20" s="19"/>
      <c r="L20" s="19"/>
      <c r="M20" s="19"/>
      <c r="N20" s="19"/>
      <c r="O20" s="19"/>
      <c r="P20" s="19"/>
      <c r="Q20" s="19"/>
      <c r="R20" s="20"/>
    </row>
    <row r="21" spans="1:18" s="3" customFormat="1" x14ac:dyDescent="0.35">
      <c r="A21" s="8" t="s">
        <v>22</v>
      </c>
      <c r="B21" s="6"/>
      <c r="C21" s="6"/>
      <c r="D21" s="6"/>
      <c r="E21" s="15">
        <f>E19*0.15</f>
        <v>41706.299999999996</v>
      </c>
      <c r="F21" s="15">
        <f>F19*0.15</f>
        <v>9160.1999999999989</v>
      </c>
      <c r="G21" s="15">
        <f>G19*0.15</f>
        <v>32546.1</v>
      </c>
      <c r="H21" s="21"/>
      <c r="I21" s="19"/>
      <c r="J21" s="19"/>
      <c r="K21" s="19"/>
      <c r="L21" s="19"/>
      <c r="M21" s="19"/>
      <c r="N21" s="19"/>
      <c r="O21" s="19"/>
      <c r="P21" s="19"/>
      <c r="Q21" s="19"/>
      <c r="R21" s="20"/>
    </row>
    <row r="22" spans="1:18" x14ac:dyDescent="0.35">
      <c r="G22" s="17"/>
    </row>
    <row r="23" spans="1:18" x14ac:dyDescent="0.35">
      <c r="G23" s="17"/>
    </row>
    <row r="24" spans="1:18" x14ac:dyDescent="0.35">
      <c r="G24" s="17"/>
    </row>
  </sheetData>
  <mergeCells count="20">
    <mergeCell ref="H13:R13"/>
    <mergeCell ref="H2:R2"/>
    <mergeCell ref="H3:R3"/>
    <mergeCell ref="H4:R4"/>
    <mergeCell ref="H5:R5"/>
    <mergeCell ref="H6:R6"/>
    <mergeCell ref="H7:R7"/>
    <mergeCell ref="H8:R8"/>
    <mergeCell ref="H9:R9"/>
    <mergeCell ref="H10:R10"/>
    <mergeCell ref="H11:R11"/>
    <mergeCell ref="H12:R12"/>
    <mergeCell ref="H19:R19"/>
    <mergeCell ref="H20:R20"/>
    <mergeCell ref="H21:R21"/>
    <mergeCell ref="H14:R14"/>
    <mergeCell ref="H15:R15"/>
    <mergeCell ref="H16:R16"/>
    <mergeCell ref="H17:R17"/>
    <mergeCell ref="H18:R18"/>
  </mergeCells>
  <hyperlinks>
    <hyperlink ref="H15:R15" r:id="rId1" display="Koolitus AI-agentide arendamine Tencent ADP-ga: RAG, töövood ja operatiivsed kaitsemeetmed. https://www.nobleprog.ee/cc/enttencentagentadp arvestatuna projekti meeskonnas oleva kahe arendaja vajadustega. Koolitus ja selle maksumus on saadud internetipõhise turu-uuringuga." xr:uid="{E7A29F93-A722-4576-ABC2-A2FA5713DE90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82d5054-1b3c-4a65-9351-3c842ea4ca12}" enabled="0" method="" siteId="{982d5054-1b3c-4a65-9351-3c842ea4ca1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Ethel Tamm</dc:creator>
  <cp:keywords/>
  <dc:description/>
  <cp:lastModifiedBy>Ethel Tamm</cp:lastModifiedBy>
  <cp:revision/>
  <dcterms:created xsi:type="dcterms:W3CDTF">2026-06-12T08:17:32Z</dcterms:created>
  <dcterms:modified xsi:type="dcterms:W3CDTF">2026-06-16T13:34:46Z</dcterms:modified>
  <cp:category/>
  <cp:contentStatus/>
</cp:coreProperties>
</file>